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10005" tabRatio="726" activeTab="1"/>
  </bookViews>
  <sheets>
    <sheet name="MENU" sheetId="6" r:id="rId1"/>
    <sheet name="1°TRANCE" sheetId="1" r:id="rId2"/>
    <sheet name="2°TRANCE" sheetId="2" r:id="rId3"/>
    <sheet name="3°TRANCE" sheetId="3" r:id="rId4"/>
    <sheet name="4°TRANCE" sheetId="4" r:id="rId5"/>
    <sheet name="5°TRANCE" sheetId="5" r:id="rId6"/>
    <sheet name="6°TRANCE" sheetId="7" r:id="rId7"/>
    <sheet name="7°TRANCE" sheetId="8" r:id="rId8"/>
    <sheet name="8°TRANCE" sheetId="9" r:id="rId9"/>
    <sheet name="9°TRANCE" sheetId="10" r:id="rId10"/>
    <sheet name="10°TRANCE" sheetId="11" r:id="rId11"/>
    <sheet name="Foglio6" sheetId="12" r:id="rId12"/>
    <sheet name="Spettanza" sheetId="13" r:id="rId13"/>
    <sheet name="Grafico Spettanza" sheetId="14" r:id="rId14"/>
  </sheets>
  <definedNames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BB3" i="11"/>
  <c r="Q3" s="1"/>
  <c r="BB3" i="10"/>
  <c r="Q3" s="1"/>
  <c r="BB3" i="9"/>
  <c r="Q3" s="1"/>
  <c r="BB3" i="8"/>
  <c r="Q3" s="1"/>
  <c r="BB3" i="7"/>
  <c r="Q3" s="1"/>
  <c r="BB3" i="5"/>
  <c r="Q3" s="1"/>
  <c r="BB3" i="4"/>
  <c r="Q3" s="1"/>
  <c r="BB3" i="3"/>
  <c r="Q3" s="1"/>
  <c r="Q3" i="2"/>
  <c r="BB3"/>
  <c r="AD10" i="1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K9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D9"/>
  <c r="AB9"/>
  <c r="AB10" s="1"/>
  <c r="AK8"/>
  <c r="AF8"/>
  <c r="AC8"/>
  <c r="AB8"/>
  <c r="AA8"/>
  <c r="U8"/>
  <c r="U9" s="1"/>
  <c r="S8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AD9" i="10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K8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F8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C8"/>
  <c r="AB8"/>
  <c r="AB9" s="1"/>
  <c r="AA8"/>
  <c r="AA9" s="1"/>
  <c r="U8"/>
  <c r="S8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T29" i="9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AD10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D9"/>
  <c r="AA9"/>
  <c r="S9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AK8"/>
  <c r="AG8"/>
  <c r="AF8"/>
  <c r="AB8"/>
  <c r="AA8"/>
  <c r="U8"/>
  <c r="T8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S8"/>
  <c r="T5"/>
  <c r="T4"/>
  <c r="AD9" i="8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K8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F8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B8"/>
  <c r="AB9" s="1"/>
  <c r="AA8"/>
  <c r="U8"/>
  <c r="S8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D9" i="7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K8"/>
  <c r="AF8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B8"/>
  <c r="AB9" s="1"/>
  <c r="AA8"/>
  <c r="U8"/>
  <c r="S8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D9" i="5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K8"/>
  <c r="AF8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B8"/>
  <c r="AB9" s="1"/>
  <c r="AA8"/>
  <c r="AA9" s="1"/>
  <c r="U8"/>
  <c r="S8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D9" i="4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K8"/>
  <c r="AF8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B8"/>
  <c r="AB9" s="1"/>
  <c r="AA8"/>
  <c r="AA9" s="1"/>
  <c r="U8"/>
  <c r="S8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D10" i="3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D9"/>
  <c r="AA9"/>
  <c r="AA10" s="1"/>
  <c r="S9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AK8"/>
  <c r="AF8"/>
  <c r="AC8"/>
  <c r="AB8"/>
  <c r="AB9" s="1"/>
  <c r="AA8"/>
  <c r="U8"/>
  <c r="S8"/>
  <c r="T5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4"/>
  <c r="AG8" s="1"/>
  <c r="AA4" i="13"/>
  <c r="Z4"/>
  <c r="Y4"/>
  <c r="X4"/>
  <c r="W4"/>
  <c r="W5"/>
  <c r="U8" i="2"/>
  <c r="U9" s="1"/>
  <c r="U10" s="1"/>
  <c r="U11" s="1"/>
  <c r="AA11" i="13"/>
  <c r="D3" i="2"/>
  <c r="S8" s="1"/>
  <c r="AD9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T4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V15" i="13"/>
  <c r="T15" s="1"/>
  <c r="U15"/>
  <c r="AB11" i="11" l="1"/>
  <c r="AG9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H8"/>
  <c r="V9"/>
  <c r="U10"/>
  <c r="S9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AA9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AB10" i="10"/>
  <c r="AH8"/>
  <c r="AG9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A10"/>
  <c r="AC9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U9"/>
  <c r="AB9" i="9"/>
  <c r="AC8"/>
  <c r="AK9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A10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G9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U9"/>
  <c r="AH8" i="8"/>
  <c r="AB10"/>
  <c r="S9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AA9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U9"/>
  <c r="AC8"/>
  <c r="AH8" i="7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L8"/>
  <c r="AB10"/>
  <c r="S9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AA9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AI8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U9"/>
  <c r="AK9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C8"/>
  <c r="AA10" i="5"/>
  <c r="AC9"/>
  <c r="AB10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U9"/>
  <c r="AK9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C8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A10" i="4"/>
  <c r="AC9"/>
  <c r="AB10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AI8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U9"/>
  <c r="AK9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C8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A11" i="3"/>
  <c r="AB10"/>
  <c r="AH8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G9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L8"/>
  <c r="AI8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V8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U9"/>
  <c r="AC9"/>
  <c r="AK9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U12" i="2"/>
  <c r="Z8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Z52" s="1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79" s="1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Z167" s="1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Z197" s="1"/>
  <c r="Z198" s="1"/>
  <c r="Z199" s="1"/>
  <c r="Z200" s="1"/>
  <c r="Z201" s="1"/>
  <c r="Z202" s="1"/>
  <c r="Z203" s="1"/>
  <c r="Z204" s="1"/>
  <c r="Z205" s="1"/>
  <c r="Z206" s="1"/>
  <c r="Z207" s="1"/>
  <c r="U16" i="13"/>
  <c r="V16"/>
  <c r="T16" s="1"/>
  <c r="U11" i="11" l="1"/>
  <c r="V10"/>
  <c r="AI8"/>
  <c r="AH9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L8"/>
  <c r="AB12"/>
  <c r="AA10"/>
  <c r="AC9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A11" i="10"/>
  <c r="AC10"/>
  <c r="AB11"/>
  <c r="U10"/>
  <c r="V9"/>
  <c r="X8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L8"/>
  <c r="AI8"/>
  <c r="AH9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V9" i="9"/>
  <c r="U10"/>
  <c r="AA11"/>
  <c r="AC10"/>
  <c r="AB10"/>
  <c r="AC9"/>
  <c r="AI8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L8"/>
  <c r="AB11" i="8"/>
  <c r="V9"/>
  <c r="U10"/>
  <c r="AL8"/>
  <c r="AI8"/>
  <c r="AH9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X8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A10"/>
  <c r="AC9"/>
  <c r="AA10" i="7"/>
  <c r="AC9"/>
  <c r="AB11"/>
  <c r="AJ8"/>
  <c r="AL9"/>
  <c r="V9"/>
  <c r="U10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A11" i="5"/>
  <c r="AC10"/>
  <c r="AI8"/>
  <c r="AB11"/>
  <c r="U10"/>
  <c r="V9"/>
  <c r="X8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L8"/>
  <c r="AA11" i="4"/>
  <c r="AC10"/>
  <c r="AJ8"/>
  <c r="AB11"/>
  <c r="U10"/>
  <c r="V9"/>
  <c r="X8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L8"/>
  <c r="V9" i="3"/>
  <c r="U10"/>
  <c r="AB11"/>
  <c r="AA12"/>
  <c r="AC11"/>
  <c r="AJ8"/>
  <c r="AL9"/>
  <c r="AC10"/>
  <c r="W8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U13" i="2"/>
  <c r="U17" i="13"/>
  <c r="V17"/>
  <c r="T17" s="1"/>
  <c r="AD14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B13" i="11" l="1"/>
  <c r="X8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AJ8"/>
  <c r="V11"/>
  <c r="U12"/>
  <c r="AA11"/>
  <c r="AC10"/>
  <c r="AL9"/>
  <c r="X9" i="10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AA12"/>
  <c r="AC11"/>
  <c r="V10"/>
  <c r="U11"/>
  <c r="AL9"/>
  <c r="AR8"/>
  <c r="AS8" s="1"/>
  <c r="AB12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AJ8"/>
  <c r="AI9" i="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AJ8"/>
  <c r="AL9"/>
  <c r="AB11"/>
  <c r="V10"/>
  <c r="U11"/>
  <c r="AA12"/>
  <c r="X8"/>
  <c r="AB12" i="8"/>
  <c r="AA11"/>
  <c r="AC10"/>
  <c r="V10"/>
  <c r="U11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AL9"/>
  <c r="AR8"/>
  <c r="AS8" s="1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AJ8"/>
  <c r="AA11" i="7"/>
  <c r="AC10"/>
  <c r="X8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V10"/>
  <c r="U11"/>
  <c r="AL10"/>
  <c r="AB12"/>
  <c r="AA12" i="5"/>
  <c r="AC11"/>
  <c r="AL9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V10"/>
  <c r="U11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AJ8"/>
  <c r="AB12"/>
  <c r="AL9" i="4"/>
  <c r="AA12"/>
  <c r="AC11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V10"/>
  <c r="U11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B12"/>
  <c r="AJ9" i="3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V10"/>
  <c r="U11"/>
  <c r="AA13"/>
  <c r="AL10"/>
  <c r="AB12"/>
  <c r="X8"/>
  <c r="U14" i="2"/>
  <c r="U18" i="13"/>
  <c r="V18"/>
  <c r="T18" s="1"/>
  <c r="T14"/>
  <c r="U13" i="11" l="1"/>
  <c r="V12"/>
  <c r="AA12"/>
  <c r="AC11"/>
  <c r="AM8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AB14"/>
  <c r="AL10"/>
  <c r="AE8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BA8" i="10"/>
  <c r="BB8" s="1"/>
  <c r="BG8" s="1"/>
  <c r="AU8"/>
  <c r="AX8" s="1"/>
  <c r="BE8"/>
  <c r="AT8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AE9"/>
  <c r="AQ8"/>
  <c r="AV8"/>
  <c r="AB13"/>
  <c r="U12"/>
  <c r="V11"/>
  <c r="AA13"/>
  <c r="AC12"/>
  <c r="AL10"/>
  <c r="AR9"/>
  <c r="AS9" s="1"/>
  <c r="V11" i="9"/>
  <c r="U12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B12"/>
  <c r="AC12"/>
  <c r="AA13"/>
  <c r="AL10"/>
  <c r="AC11"/>
  <c r="AQ8" i="8"/>
  <c r="AV8"/>
  <c r="AE9"/>
  <c r="AB13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AL10"/>
  <c r="AR9"/>
  <c r="AS9" s="1"/>
  <c r="AU8"/>
  <c r="AX8" s="1"/>
  <c r="BE8"/>
  <c r="BA8"/>
  <c r="BB8" s="1"/>
  <c r="BG8" s="1"/>
  <c r="AT8"/>
  <c r="V11"/>
  <c r="U12"/>
  <c r="AA12"/>
  <c r="AC11"/>
  <c r="AA12" i="7"/>
  <c r="AC11"/>
  <c r="AL11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B13"/>
  <c r="V11"/>
  <c r="U12"/>
  <c r="AA13" i="5"/>
  <c r="AC12"/>
  <c r="AE9"/>
  <c r="AQ8"/>
  <c r="AV8"/>
  <c r="AB13"/>
  <c r="AJ9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AL10"/>
  <c r="AR9"/>
  <c r="AS9" s="1"/>
  <c r="U12"/>
  <c r="V11"/>
  <c r="AR8"/>
  <c r="AS8" s="1"/>
  <c r="AL10" i="4"/>
  <c r="AE9"/>
  <c r="AR9" s="1"/>
  <c r="AS9" s="1"/>
  <c r="AQ8"/>
  <c r="AV8"/>
  <c r="AR8"/>
  <c r="AS8" s="1"/>
  <c r="U12"/>
  <c r="V11"/>
  <c r="AB13"/>
  <c r="AA13"/>
  <c r="AC12"/>
  <c r="V11" i="3"/>
  <c r="U12"/>
  <c r="AA14"/>
  <c r="X9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E8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B13"/>
  <c r="AC12"/>
  <c r="AL11"/>
  <c r="U15" i="2"/>
  <c r="U19" i="13"/>
  <c r="V19"/>
  <c r="T19" s="1"/>
  <c r="AB15" i="11" l="1"/>
  <c r="V13"/>
  <c r="U14"/>
  <c r="AL11"/>
  <c r="AQ8"/>
  <c r="AV8"/>
  <c r="AE9"/>
  <c r="AR8"/>
  <c r="AS8" s="1"/>
  <c r="AN8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A13"/>
  <c r="AC12"/>
  <c r="AL11" i="10"/>
  <c r="AB14"/>
  <c r="V12"/>
  <c r="U13"/>
  <c r="AU9"/>
  <c r="AX9" s="1"/>
  <c r="BE9"/>
  <c r="BA9"/>
  <c r="BB9" s="1"/>
  <c r="BG9" s="1"/>
  <c r="AT9"/>
  <c r="AW9" s="1"/>
  <c r="AY9" s="1"/>
  <c r="AQ9"/>
  <c r="AV9"/>
  <c r="AE10"/>
  <c r="AR10" s="1"/>
  <c r="AS10" s="1"/>
  <c r="AA14"/>
  <c r="AC13"/>
  <c r="AW8"/>
  <c r="AY8" s="1"/>
  <c r="AA14" i="9"/>
  <c r="AL11"/>
  <c r="AB13"/>
  <c r="AC13" s="1"/>
  <c r="AQ8"/>
  <c r="AV8"/>
  <c r="AE9"/>
  <c r="AR8"/>
  <c r="AS8" s="1"/>
  <c r="V12"/>
  <c r="U13"/>
  <c r="U13" i="8"/>
  <c r="V12"/>
  <c r="AL11"/>
  <c r="AA13"/>
  <c r="AC12"/>
  <c r="BE9"/>
  <c r="BA9"/>
  <c r="BB9" s="1"/>
  <c r="BG9" s="1"/>
  <c r="AU9"/>
  <c r="AX9" s="1"/>
  <c r="AT9"/>
  <c r="AB14"/>
  <c r="AW8"/>
  <c r="AY8" s="1"/>
  <c r="AV9"/>
  <c r="AE10"/>
  <c r="AR10" s="1"/>
  <c r="AS10" s="1"/>
  <c r="AQ9"/>
  <c r="AA13" i="7"/>
  <c r="AC12"/>
  <c r="V12"/>
  <c r="U13"/>
  <c r="AQ8"/>
  <c r="AV8"/>
  <c r="AE9"/>
  <c r="AR8"/>
  <c r="AS8" s="1"/>
  <c r="AL12"/>
  <c r="AB14"/>
  <c r="V12" i="5"/>
  <c r="U13"/>
  <c r="AA14"/>
  <c r="AC13"/>
  <c r="AB14"/>
  <c r="AL11"/>
  <c r="AQ9"/>
  <c r="AV9"/>
  <c r="AE10"/>
  <c r="BA8"/>
  <c r="BB8" s="1"/>
  <c r="BG8" s="1"/>
  <c r="AU8"/>
  <c r="AX8" s="1"/>
  <c r="BE8"/>
  <c r="AT8"/>
  <c r="AW8" s="1"/>
  <c r="AY8" s="1"/>
  <c r="AU9"/>
  <c r="AX9" s="1"/>
  <c r="BE9"/>
  <c r="BA9"/>
  <c r="BB9" s="1"/>
  <c r="BG9" s="1"/>
  <c r="AT9"/>
  <c r="AW9" s="1"/>
  <c r="AY9" s="1"/>
  <c r="AU9" i="4"/>
  <c r="AX9" s="1"/>
  <c r="BE9"/>
  <c r="BA9"/>
  <c r="BB9" s="1"/>
  <c r="BG9" s="1"/>
  <c r="AT9"/>
  <c r="AL11"/>
  <c r="AR10"/>
  <c r="AS10" s="1"/>
  <c r="AB14"/>
  <c r="BA8"/>
  <c r="BB8" s="1"/>
  <c r="BG8" s="1"/>
  <c r="AU8"/>
  <c r="AX8" s="1"/>
  <c r="BE8"/>
  <c r="AT8"/>
  <c r="AA14"/>
  <c r="AC13"/>
  <c r="V12"/>
  <c r="U13"/>
  <c r="AQ9"/>
  <c r="AV9"/>
  <c r="AE10"/>
  <c r="AL12" i="3"/>
  <c r="AB14"/>
  <c r="AC13"/>
  <c r="AQ8"/>
  <c r="AV8"/>
  <c r="AE9"/>
  <c r="AR8"/>
  <c r="AS8" s="1"/>
  <c r="V12"/>
  <c r="U13"/>
  <c r="AA15"/>
  <c r="AC14"/>
  <c r="U16" i="2"/>
  <c r="U20" i="13"/>
  <c r="V20"/>
  <c r="T20" s="1"/>
  <c r="B14"/>
  <c r="AH13"/>
  <c r="AO8" i="11" l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U15"/>
  <c r="V14"/>
  <c r="AB16"/>
  <c r="AA14"/>
  <c r="AC13"/>
  <c r="AE10"/>
  <c r="AQ9"/>
  <c r="AV9"/>
  <c r="AR9"/>
  <c r="AS9" s="1"/>
  <c r="AL12"/>
  <c r="AU8"/>
  <c r="AX8" s="1"/>
  <c r="BE8"/>
  <c r="BA8"/>
  <c r="BB8" s="1"/>
  <c r="BG8" s="1"/>
  <c r="AT8"/>
  <c r="AW8" s="1"/>
  <c r="AY8" s="1"/>
  <c r="BA10" i="10"/>
  <c r="BB10" s="1"/>
  <c r="BG10" s="1"/>
  <c r="AU10"/>
  <c r="AX10" s="1"/>
  <c r="BE10"/>
  <c r="AT10"/>
  <c r="BC9"/>
  <c r="BH9" s="1"/>
  <c r="AP9"/>
  <c r="BF9" s="1"/>
  <c r="AZ9"/>
  <c r="U14"/>
  <c r="V13"/>
  <c r="AB15"/>
  <c r="AA15"/>
  <c r="AC14"/>
  <c r="AL12"/>
  <c r="BC8"/>
  <c r="BH8" s="1"/>
  <c r="AP8"/>
  <c r="BF8" s="1"/>
  <c r="AZ8"/>
  <c r="AM8"/>
  <c r="AE11"/>
  <c r="AR11" s="1"/>
  <c r="AS11" s="1"/>
  <c r="AQ10"/>
  <c r="AV10"/>
  <c r="AB14" i="9"/>
  <c r="V13"/>
  <c r="U14"/>
  <c r="AU8"/>
  <c r="AX8" s="1"/>
  <c r="BE8"/>
  <c r="BA8"/>
  <c r="BB8" s="1"/>
  <c r="BG8" s="1"/>
  <c r="AT8"/>
  <c r="AW8" s="1"/>
  <c r="AY8" s="1"/>
  <c r="AL12"/>
  <c r="AC14"/>
  <c r="AA15"/>
  <c r="AV9"/>
  <c r="AE10"/>
  <c r="AQ9"/>
  <c r="AR9"/>
  <c r="AS9" s="1"/>
  <c r="AU10" i="8"/>
  <c r="AX10" s="1"/>
  <c r="BE10"/>
  <c r="BA10"/>
  <c r="BB10" s="1"/>
  <c r="BG10" s="1"/>
  <c r="AT10"/>
  <c r="AB15"/>
  <c r="V13"/>
  <c r="U14"/>
  <c r="AA14"/>
  <c r="AC13"/>
  <c r="AQ10"/>
  <c r="AV10"/>
  <c r="AE11"/>
  <c r="BC8"/>
  <c r="BH8" s="1"/>
  <c r="AZ8"/>
  <c r="AP8"/>
  <c r="BF8" s="1"/>
  <c r="AM8"/>
  <c r="AL12"/>
  <c r="AR11"/>
  <c r="AS11" s="1"/>
  <c r="AW9"/>
  <c r="AY9" s="1"/>
  <c r="AB15" i="7"/>
  <c r="AU8"/>
  <c r="AX8" s="1"/>
  <c r="BE8"/>
  <c r="BA8"/>
  <c r="BB8" s="1"/>
  <c r="BG8" s="1"/>
  <c r="AT8"/>
  <c r="AW8" s="1"/>
  <c r="AY8" s="1"/>
  <c r="V13"/>
  <c r="U14"/>
  <c r="AA14"/>
  <c r="AC13"/>
  <c r="AL13"/>
  <c r="AV9"/>
  <c r="AE10"/>
  <c r="AQ9"/>
  <c r="AR9"/>
  <c r="AS9" s="1"/>
  <c r="BC9" i="5"/>
  <c r="BH9" s="1"/>
  <c r="AP9"/>
  <c r="BF9" s="1"/>
  <c r="AZ9"/>
  <c r="BC8"/>
  <c r="BH8" s="1"/>
  <c r="AP8"/>
  <c r="BF8" s="1"/>
  <c r="AZ8"/>
  <c r="AM8"/>
  <c r="AE11"/>
  <c r="AQ10"/>
  <c r="AV10"/>
  <c r="AL12"/>
  <c r="AR11"/>
  <c r="AS11" s="1"/>
  <c r="AR10"/>
  <c r="AS10" s="1"/>
  <c r="AB15"/>
  <c r="U14"/>
  <c r="V13"/>
  <c r="AA15"/>
  <c r="AC14"/>
  <c r="U14" i="4"/>
  <c r="V13"/>
  <c r="AA15"/>
  <c r="AC14"/>
  <c r="AE11"/>
  <c r="AQ10"/>
  <c r="AV10"/>
  <c r="AL12"/>
  <c r="AR11"/>
  <c r="AS11" s="1"/>
  <c r="AW8"/>
  <c r="AY8" s="1"/>
  <c r="BA10"/>
  <c r="BB10" s="1"/>
  <c r="BG10" s="1"/>
  <c r="AU10"/>
  <c r="AX10" s="1"/>
  <c r="BE10"/>
  <c r="AT10"/>
  <c r="AW10" s="1"/>
  <c r="AY10" s="1"/>
  <c r="AB15"/>
  <c r="AW9"/>
  <c r="AY9" s="1"/>
  <c r="V13" i="3"/>
  <c r="U14"/>
  <c r="AV9"/>
  <c r="AE10"/>
  <c r="AQ9"/>
  <c r="AR9"/>
  <c r="AS9" s="1"/>
  <c r="AL13"/>
  <c r="AU8"/>
  <c r="AX8" s="1"/>
  <c r="BE8"/>
  <c r="BA8"/>
  <c r="BB8" s="1"/>
  <c r="BG8" s="1"/>
  <c r="AT8"/>
  <c r="AW8" s="1"/>
  <c r="AY8" s="1"/>
  <c r="AA16"/>
  <c r="AC15"/>
  <c r="AB15"/>
  <c r="U17" i="2"/>
  <c r="U21" i="13"/>
  <c r="V21"/>
  <c r="T21" s="1"/>
  <c r="B15"/>
  <c r="AH14"/>
  <c r="BA9" i="11" l="1"/>
  <c r="BB9" s="1"/>
  <c r="BG9" s="1"/>
  <c r="AU9"/>
  <c r="AX9" s="1"/>
  <c r="BE9"/>
  <c r="AT9"/>
  <c r="V15"/>
  <c r="U16"/>
  <c r="BC8"/>
  <c r="BH8" s="1"/>
  <c r="AP8"/>
  <c r="BF8" s="1"/>
  <c r="AZ8"/>
  <c r="AA15"/>
  <c r="AC14"/>
  <c r="AB17"/>
  <c r="AL13"/>
  <c r="AQ10"/>
  <c r="AV10"/>
  <c r="AE11"/>
  <c r="AR10"/>
  <c r="AS10" s="1"/>
  <c r="AU11" i="10"/>
  <c r="AX11" s="1"/>
  <c r="BE11"/>
  <c r="BA11"/>
  <c r="BB11" s="1"/>
  <c r="BG11" s="1"/>
  <c r="AT11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N8"/>
  <c r="AB16"/>
  <c r="AQ11"/>
  <c r="AV11"/>
  <c r="AE12"/>
  <c r="AA16"/>
  <c r="AC15"/>
  <c r="AL13"/>
  <c r="AR12"/>
  <c r="AS12" s="1"/>
  <c r="V14"/>
  <c r="U15"/>
  <c r="AW10"/>
  <c r="AY10" s="1"/>
  <c r="BE9" i="9"/>
  <c r="BA9"/>
  <c r="BB9" s="1"/>
  <c r="BG9" s="1"/>
  <c r="AU9"/>
  <c r="AX9" s="1"/>
  <c r="AT9"/>
  <c r="AA16"/>
  <c r="BC8"/>
  <c r="BH8" s="1"/>
  <c r="AZ8"/>
  <c r="AP8"/>
  <c r="BF8" s="1"/>
  <c r="AM8"/>
  <c r="V14"/>
  <c r="U15"/>
  <c r="AB15"/>
  <c r="AL13"/>
  <c r="AQ10"/>
  <c r="AV10"/>
  <c r="AE11"/>
  <c r="AR10"/>
  <c r="AS10" s="1"/>
  <c r="AN8" i="8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V11"/>
  <c r="AE12"/>
  <c r="AQ11"/>
  <c r="AA15"/>
  <c r="AC14"/>
  <c r="AL13"/>
  <c r="BE11"/>
  <c r="BA11"/>
  <c r="BB11" s="1"/>
  <c r="BG11" s="1"/>
  <c r="AU11"/>
  <c r="AX11" s="1"/>
  <c r="AT11"/>
  <c r="AW11" s="1"/>
  <c r="AY11" s="1"/>
  <c r="AB16"/>
  <c r="BC9"/>
  <c r="BH9" s="1"/>
  <c r="AP9"/>
  <c r="BF9" s="1"/>
  <c r="AZ9"/>
  <c r="U15"/>
  <c r="V14"/>
  <c r="AW10"/>
  <c r="AY10" s="1"/>
  <c r="AB16" i="7"/>
  <c r="V14"/>
  <c r="U15"/>
  <c r="AA15"/>
  <c r="AC14"/>
  <c r="BC8"/>
  <c r="BH8" s="1"/>
  <c r="AZ8"/>
  <c r="AP8"/>
  <c r="BF8" s="1"/>
  <c r="AM8"/>
  <c r="AL14"/>
  <c r="BE9"/>
  <c r="BA9"/>
  <c r="BB9" s="1"/>
  <c r="BG9" s="1"/>
  <c r="AU9"/>
  <c r="AX9" s="1"/>
  <c r="AT9"/>
  <c r="AW9" s="1"/>
  <c r="AY9" s="1"/>
  <c r="AQ10"/>
  <c r="AV10"/>
  <c r="AE11"/>
  <c r="AR10"/>
  <c r="AS10" s="1"/>
  <c r="AA16" i="5"/>
  <c r="AC15"/>
  <c r="BA10"/>
  <c r="BB10" s="1"/>
  <c r="BG10" s="1"/>
  <c r="AU10"/>
  <c r="AX10" s="1"/>
  <c r="BE10"/>
  <c r="AT10"/>
  <c r="AW10" s="1"/>
  <c r="AY10" s="1"/>
  <c r="V14"/>
  <c r="U15"/>
  <c r="AB16"/>
  <c r="AL13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N8"/>
  <c r="AU11"/>
  <c r="AX11" s="1"/>
  <c r="BE11"/>
  <c r="BA11"/>
  <c r="BB11" s="1"/>
  <c r="BG11" s="1"/>
  <c r="AT11"/>
  <c r="AQ11"/>
  <c r="AV11"/>
  <c r="AE12"/>
  <c r="BC9" i="4"/>
  <c r="BH9" s="1"/>
  <c r="AP9"/>
  <c r="BF9" s="1"/>
  <c r="AZ9"/>
  <c r="AL13"/>
  <c r="AR12"/>
  <c r="AS12" s="1"/>
  <c r="V14"/>
  <c r="U15"/>
  <c r="AU11"/>
  <c r="AX11" s="1"/>
  <c r="BE11"/>
  <c r="BA11"/>
  <c r="BB11" s="1"/>
  <c r="BG11" s="1"/>
  <c r="AT11"/>
  <c r="AQ11"/>
  <c r="AV11"/>
  <c r="AE12"/>
  <c r="BC10"/>
  <c r="BH10" s="1"/>
  <c r="AZ10"/>
  <c r="AP10"/>
  <c r="BF10" s="1"/>
  <c r="BC8"/>
  <c r="BH8" s="1"/>
  <c r="AP8"/>
  <c r="BF8" s="1"/>
  <c r="AZ8"/>
  <c r="AM8"/>
  <c r="AB16"/>
  <c r="AA16"/>
  <c r="AC15"/>
  <c r="AQ10" i="3"/>
  <c r="AV10"/>
  <c r="AE11"/>
  <c r="AR10"/>
  <c r="AS10" s="1"/>
  <c r="BC8"/>
  <c r="BH8" s="1"/>
  <c r="AP8"/>
  <c r="BF8" s="1"/>
  <c r="AZ8"/>
  <c r="AM8"/>
  <c r="AA17"/>
  <c r="AC16"/>
  <c r="BE9"/>
  <c r="BA9"/>
  <c r="BB9" s="1"/>
  <c r="BG9" s="1"/>
  <c r="AU9"/>
  <c r="AX9" s="1"/>
  <c r="AT9"/>
  <c r="V14"/>
  <c r="U15"/>
  <c r="AB16"/>
  <c r="AL14"/>
  <c r="U18" i="2"/>
  <c r="V22" i="13"/>
  <c r="T22" s="1"/>
  <c r="U22"/>
  <c r="AH15"/>
  <c r="B16"/>
  <c r="Z11"/>
  <c r="Y11"/>
  <c r="X11"/>
  <c r="W11"/>
  <c r="V11"/>
  <c r="W22"/>
  <c r="AA19"/>
  <c r="AA18"/>
  <c r="W21"/>
  <c r="AA17"/>
  <c r="AA30"/>
  <c r="AA23"/>
  <c r="Z14"/>
  <c r="Z18"/>
  <c r="AA31"/>
  <c r="AA27"/>
  <c r="X17"/>
  <c r="Y16"/>
  <c r="X16"/>
  <c r="X19"/>
  <c r="Y22"/>
  <c r="AA16"/>
  <c r="Y15"/>
  <c r="AA29"/>
  <c r="W14"/>
  <c r="X22"/>
  <c r="AA33"/>
  <c r="W20"/>
  <c r="X18"/>
  <c r="AA25"/>
  <c r="X14"/>
  <c r="W17"/>
  <c r="AA24"/>
  <c r="AA15"/>
  <c r="Y20"/>
  <c r="Z21"/>
  <c r="AA14"/>
  <c r="Z17"/>
  <c r="W15"/>
  <c r="Y18"/>
  <c r="Y21"/>
  <c r="AA22"/>
  <c r="Z19"/>
  <c r="Z20"/>
  <c r="AA21"/>
  <c r="W18"/>
  <c r="Z15"/>
  <c r="Y19"/>
  <c r="Y14"/>
  <c r="AA26"/>
  <c r="X15"/>
  <c r="AA32"/>
  <c r="W16"/>
  <c r="AA28"/>
  <c r="Z16"/>
  <c r="Z22"/>
  <c r="AA20"/>
  <c r="X21"/>
  <c r="Y17"/>
  <c r="W19"/>
  <c r="X20"/>
  <c r="AE12" i="11" l="1"/>
  <c r="AQ11"/>
  <c r="AV11"/>
  <c r="AR11"/>
  <c r="AS11" s="1"/>
  <c r="AL14"/>
  <c r="AU10"/>
  <c r="AX10" s="1"/>
  <c r="BE10"/>
  <c r="BA10"/>
  <c r="BB10" s="1"/>
  <c r="BG10" s="1"/>
  <c r="AT10"/>
  <c r="AW10" s="1"/>
  <c r="AY10" s="1"/>
  <c r="U17"/>
  <c r="V16"/>
  <c r="AB18"/>
  <c r="AA16"/>
  <c r="AC15"/>
  <c r="AW9"/>
  <c r="AY9" s="1"/>
  <c r="AA17" i="10"/>
  <c r="AC16"/>
  <c r="AB17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U16"/>
  <c r="V15"/>
  <c r="AL14"/>
  <c r="BC10"/>
  <c r="BH10" s="1"/>
  <c r="AP10"/>
  <c r="BF10" s="1"/>
  <c r="AZ10"/>
  <c r="BA12"/>
  <c r="BB12" s="1"/>
  <c r="BG12" s="1"/>
  <c r="AU12"/>
  <c r="AX12" s="1"/>
  <c r="BE12"/>
  <c r="AT12"/>
  <c r="AW12" s="1"/>
  <c r="AY12" s="1"/>
  <c r="AE13"/>
  <c r="AQ12"/>
  <c r="AV12"/>
  <c r="AW11"/>
  <c r="AY11" s="1"/>
  <c r="V15" i="9"/>
  <c r="U16"/>
  <c r="AV11"/>
  <c r="AE12"/>
  <c r="AQ11"/>
  <c r="AR11"/>
  <c r="AS11" s="1"/>
  <c r="AL14"/>
  <c r="AB16"/>
  <c r="AN8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C15"/>
  <c r="AA17"/>
  <c r="AC16"/>
  <c r="AU10"/>
  <c r="AX10" s="1"/>
  <c r="BE10"/>
  <c r="BA10"/>
  <c r="BB10" s="1"/>
  <c r="BG10" s="1"/>
  <c r="AT10"/>
  <c r="AW9"/>
  <c r="AY9" s="1"/>
  <c r="BC10" i="8"/>
  <c r="BH10" s="1"/>
  <c r="AP10"/>
  <c r="BF10" s="1"/>
  <c r="AZ10"/>
  <c r="AB17"/>
  <c r="AL14"/>
  <c r="AR13"/>
  <c r="AS13" s="1"/>
  <c r="AV12"/>
  <c r="AE13"/>
  <c r="AQ12"/>
  <c r="AA16"/>
  <c r="AC15"/>
  <c r="U16"/>
  <c r="V15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R12"/>
  <c r="AS12" s="1"/>
  <c r="BC11"/>
  <c r="BH11" s="1"/>
  <c r="AP11"/>
  <c r="BF11" s="1"/>
  <c r="AZ11"/>
  <c r="AU10" i="7"/>
  <c r="AX10" s="1"/>
  <c r="BE10"/>
  <c r="BA10"/>
  <c r="BB10" s="1"/>
  <c r="BG10" s="1"/>
  <c r="AT10"/>
  <c r="AW10" s="1"/>
  <c r="AY10" s="1"/>
  <c r="BC9"/>
  <c r="BH9" s="1"/>
  <c r="AP9"/>
  <c r="BF9" s="1"/>
  <c r="AZ9"/>
  <c r="AA16"/>
  <c r="AC15"/>
  <c r="AN8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B17"/>
  <c r="V15"/>
  <c r="U16"/>
  <c r="AV11"/>
  <c r="AE12"/>
  <c r="AQ11"/>
  <c r="AR11"/>
  <c r="AS11" s="1"/>
  <c r="AL15"/>
  <c r="AE13" i="5"/>
  <c r="AQ12"/>
  <c r="AV12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A17"/>
  <c r="AC16"/>
  <c r="AW11"/>
  <c r="AY11" s="1"/>
  <c r="U16"/>
  <c r="V15"/>
  <c r="AL14"/>
  <c r="AR13"/>
  <c r="AS13" s="1"/>
  <c r="BC10"/>
  <c r="BH10" s="1"/>
  <c r="AZ10"/>
  <c r="AP10"/>
  <c r="BF10" s="1"/>
  <c r="AR12"/>
  <c r="AS12" s="1"/>
  <c r="AB17"/>
  <c r="U16" i="4"/>
  <c r="V15"/>
  <c r="AL14"/>
  <c r="AR13"/>
  <c r="AS13" s="1"/>
  <c r="AW11"/>
  <c r="AY11" s="1"/>
  <c r="AB17"/>
  <c r="BA12"/>
  <c r="BB12" s="1"/>
  <c r="BG12" s="1"/>
  <c r="AU12"/>
  <c r="AX12" s="1"/>
  <c r="BE12"/>
  <c r="AT12"/>
  <c r="AA17"/>
  <c r="AC16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N8"/>
  <c r="AE13"/>
  <c r="AQ12"/>
  <c r="AV12"/>
  <c r="AV11" i="3"/>
  <c r="AE12"/>
  <c r="AQ11"/>
  <c r="AR11"/>
  <c r="AS11" s="1"/>
  <c r="AL15"/>
  <c r="V15"/>
  <c r="U16"/>
  <c r="AA18"/>
  <c r="AC17"/>
  <c r="AB17"/>
  <c r="AN8"/>
  <c r="AM9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M44" s="1"/>
  <c r="AM45" s="1"/>
  <c r="AM46" s="1"/>
  <c r="AM47" s="1"/>
  <c r="AM48" s="1"/>
  <c r="AM49" s="1"/>
  <c r="AM50" s="1"/>
  <c r="AM51" s="1"/>
  <c r="AM52" s="1"/>
  <c r="AM53" s="1"/>
  <c r="AM54" s="1"/>
  <c r="AM55" s="1"/>
  <c r="AM56" s="1"/>
  <c r="AM57" s="1"/>
  <c r="AM58" s="1"/>
  <c r="AM59" s="1"/>
  <c r="AM60" s="1"/>
  <c r="AM61" s="1"/>
  <c r="AM62" s="1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U10"/>
  <c r="AX10" s="1"/>
  <c r="BE10"/>
  <c r="BA10"/>
  <c r="BB10" s="1"/>
  <c r="BG10" s="1"/>
  <c r="AT10"/>
  <c r="AW10" s="1"/>
  <c r="AY10" s="1"/>
  <c r="AW9"/>
  <c r="AY9" s="1"/>
  <c r="U19" i="2"/>
  <c r="AB14" i="13"/>
  <c r="AC14" s="1"/>
  <c r="V23"/>
  <c r="T23" s="1"/>
  <c r="U23"/>
  <c r="AH16"/>
  <c r="B17"/>
  <c r="Z23"/>
  <c r="X23"/>
  <c r="W23"/>
  <c r="Y23"/>
  <c r="AA17" i="11" l="1"/>
  <c r="AC16"/>
  <c r="AB19"/>
  <c r="BC10"/>
  <c r="BH10" s="1"/>
  <c r="AP10"/>
  <c r="BF10" s="1"/>
  <c r="AZ10"/>
  <c r="V17"/>
  <c r="U18"/>
  <c r="BA11"/>
  <c r="BB11" s="1"/>
  <c r="BG11" s="1"/>
  <c r="AU11"/>
  <c r="AX11" s="1"/>
  <c r="BE11"/>
  <c r="AT11"/>
  <c r="AW11" s="1"/>
  <c r="AY11" s="1"/>
  <c r="BC9"/>
  <c r="BH9" s="1"/>
  <c r="AP9"/>
  <c r="BF9" s="1"/>
  <c r="AZ9"/>
  <c r="AL15"/>
  <c r="AQ12"/>
  <c r="AV12"/>
  <c r="AE13"/>
  <c r="AR12"/>
  <c r="AS12" s="1"/>
  <c r="AA18" i="10"/>
  <c r="AC17"/>
  <c r="AB18"/>
  <c r="BC11"/>
  <c r="BH11" s="1"/>
  <c r="AP11"/>
  <c r="BF11" s="1"/>
  <c r="AZ11"/>
  <c r="BC12"/>
  <c r="BH12" s="1"/>
  <c r="AZ12"/>
  <c r="AP12"/>
  <c r="BF12" s="1"/>
  <c r="AL15"/>
  <c r="AQ13"/>
  <c r="AV13"/>
  <c r="AE14"/>
  <c r="V16"/>
  <c r="U17"/>
  <c r="AR13"/>
  <c r="AS13" s="1"/>
  <c r="BC9" i="9"/>
  <c r="BH9" s="1"/>
  <c r="AP9"/>
  <c r="BF9" s="1"/>
  <c r="AZ9"/>
  <c r="AA18"/>
  <c r="AL15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Q12"/>
  <c r="AV12"/>
  <c r="AE13"/>
  <c r="AR12"/>
  <c r="AS12" s="1"/>
  <c r="AW10"/>
  <c r="AY10" s="1"/>
  <c r="AB17"/>
  <c r="AC17" s="1"/>
  <c r="BE11"/>
  <c r="BA11"/>
  <c r="BB11" s="1"/>
  <c r="BG11" s="1"/>
  <c r="AU11"/>
  <c r="AX11" s="1"/>
  <c r="AT11"/>
  <c r="V16"/>
  <c r="U17"/>
  <c r="AU12" i="8"/>
  <c r="AX12" s="1"/>
  <c r="BE12"/>
  <c r="BA12"/>
  <c r="BB12" s="1"/>
  <c r="BG12" s="1"/>
  <c r="AT12"/>
  <c r="BA13"/>
  <c r="BB13" s="1"/>
  <c r="BG13" s="1"/>
  <c r="AU13"/>
  <c r="AX13" s="1"/>
  <c r="BE13"/>
  <c r="AT13"/>
  <c r="AB18"/>
  <c r="AA17"/>
  <c r="AC16"/>
  <c r="AE14"/>
  <c r="AR14" s="1"/>
  <c r="AS14" s="1"/>
  <c r="AV13"/>
  <c r="AQ13"/>
  <c r="V16"/>
  <c r="U17"/>
  <c r="AL15"/>
  <c r="V16" i="7"/>
  <c r="U17"/>
  <c r="BE11"/>
  <c r="BA11"/>
  <c r="BB11" s="1"/>
  <c r="BG11" s="1"/>
  <c r="AU11"/>
  <c r="AX11" s="1"/>
  <c r="AT11"/>
  <c r="AW11" s="1"/>
  <c r="AY11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A17"/>
  <c r="AC16"/>
  <c r="BC10"/>
  <c r="BH10" s="1"/>
  <c r="AP10"/>
  <c r="BF10" s="1"/>
  <c r="AZ10"/>
  <c r="AL16"/>
  <c r="AQ12"/>
  <c r="AV12"/>
  <c r="AE13"/>
  <c r="AR12"/>
  <c r="AS12" s="1"/>
  <c r="AB18"/>
  <c r="AQ13" i="5"/>
  <c r="AV13"/>
  <c r="AE14"/>
  <c r="BC11"/>
  <c r="BH11" s="1"/>
  <c r="AZ11"/>
  <c r="AP11"/>
  <c r="BF11" s="1"/>
  <c r="AL15"/>
  <c r="AR14"/>
  <c r="AS14" s="1"/>
  <c r="V16"/>
  <c r="U17"/>
  <c r="BA12"/>
  <c r="BB12" s="1"/>
  <c r="BG12" s="1"/>
  <c r="AU12"/>
  <c r="AX12" s="1"/>
  <c r="BE12"/>
  <c r="AT12"/>
  <c r="AU13"/>
  <c r="AX13" s="1"/>
  <c r="BE13"/>
  <c r="BA13"/>
  <c r="BB13" s="1"/>
  <c r="BG13" s="1"/>
  <c r="AT13"/>
  <c r="AA18"/>
  <c r="AC17"/>
  <c r="AB18"/>
  <c r="AB18" i="4"/>
  <c r="AL15"/>
  <c r="AU13"/>
  <c r="AX13" s="1"/>
  <c r="BE13"/>
  <c r="BA13"/>
  <c r="BB13" s="1"/>
  <c r="BG13" s="1"/>
  <c r="AT13"/>
  <c r="AW13" s="1"/>
  <c r="AY13" s="1"/>
  <c r="V16"/>
  <c r="U17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W12"/>
  <c r="AY12" s="1"/>
  <c r="AQ13"/>
  <c r="AV13"/>
  <c r="AE14"/>
  <c r="AR14" s="1"/>
  <c r="AS14" s="1"/>
  <c r="AA18"/>
  <c r="AC17"/>
  <c r="BC11"/>
  <c r="BH11" s="1"/>
  <c r="AP11"/>
  <c r="BF11" s="1"/>
  <c r="AZ11"/>
  <c r="AA19" i="3"/>
  <c r="AQ12"/>
  <c r="AV12"/>
  <c r="AE13"/>
  <c r="AR12"/>
  <c r="AS12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BC10"/>
  <c r="BH10" s="1"/>
  <c r="AZ10"/>
  <c r="AP10"/>
  <c r="BF10" s="1"/>
  <c r="AB18"/>
  <c r="BE11"/>
  <c r="BA11"/>
  <c r="BB11" s="1"/>
  <c r="BG11" s="1"/>
  <c r="AU11"/>
  <c r="AX11" s="1"/>
  <c r="AT11"/>
  <c r="AW11" s="1"/>
  <c r="AY11" s="1"/>
  <c r="BC9"/>
  <c r="BH9" s="1"/>
  <c r="AZ9"/>
  <c r="AP9"/>
  <c r="BF9" s="1"/>
  <c r="V16"/>
  <c r="U17"/>
  <c r="AL16"/>
  <c r="U20" i="2"/>
  <c r="AH17" i="13"/>
  <c r="B18"/>
  <c r="AI13"/>
  <c r="U24"/>
  <c r="V24"/>
  <c r="T24" s="1"/>
  <c r="AB15"/>
  <c r="W24"/>
  <c r="X24"/>
  <c r="Y24"/>
  <c r="Z24"/>
  <c r="I13"/>
  <c r="AE14" i="11" l="1"/>
  <c r="AQ13"/>
  <c r="AV13"/>
  <c r="AR13"/>
  <c r="AS13" s="1"/>
  <c r="AL16"/>
  <c r="BC11"/>
  <c r="BH11" s="1"/>
  <c r="AP11"/>
  <c r="BF11" s="1"/>
  <c r="AZ11"/>
  <c r="U19"/>
  <c r="V18"/>
  <c r="AU12"/>
  <c r="AX12" s="1"/>
  <c r="BE12"/>
  <c r="BA12"/>
  <c r="BB12" s="1"/>
  <c r="BG12" s="1"/>
  <c r="AT12"/>
  <c r="AW12" s="1"/>
  <c r="AY12" s="1"/>
  <c r="AB20"/>
  <c r="AA18"/>
  <c r="AC17"/>
  <c r="U18" i="10"/>
  <c r="V17"/>
  <c r="AB19"/>
  <c r="AA19"/>
  <c r="AC18"/>
  <c r="AE15"/>
  <c r="AQ14"/>
  <c r="AV14"/>
  <c r="AL16"/>
  <c r="AR15"/>
  <c r="AS15" s="1"/>
  <c r="AR14"/>
  <c r="AS14" s="1"/>
  <c r="AU13"/>
  <c r="AX13" s="1"/>
  <c r="BE13"/>
  <c r="BA13"/>
  <c r="BB13" s="1"/>
  <c r="BG13" s="1"/>
  <c r="AT13"/>
  <c r="AB18" i="9"/>
  <c r="V17"/>
  <c r="U18"/>
  <c r="AU12"/>
  <c r="AX12" s="1"/>
  <c r="BE12"/>
  <c r="BA12"/>
  <c r="BB12" s="1"/>
  <c r="BG12" s="1"/>
  <c r="AT12"/>
  <c r="AL16"/>
  <c r="AW11"/>
  <c r="AY11" s="1"/>
  <c r="AV13"/>
  <c r="AE14"/>
  <c r="AQ13"/>
  <c r="AR13"/>
  <c r="AS13" s="1"/>
  <c r="BC10"/>
  <c r="BH10" s="1"/>
  <c r="AZ10"/>
  <c r="AP10"/>
  <c r="BF10" s="1"/>
  <c r="AA19"/>
  <c r="AC18"/>
  <c r="AU14" i="8"/>
  <c r="AX14" s="1"/>
  <c r="BE14"/>
  <c r="BA14"/>
  <c r="BB14" s="1"/>
  <c r="BG14" s="1"/>
  <c r="AT14"/>
  <c r="AL16"/>
  <c r="U18"/>
  <c r="V17"/>
  <c r="AE15"/>
  <c r="AQ14"/>
  <c r="AV14"/>
  <c r="AB19"/>
  <c r="AA18"/>
  <c r="AC17"/>
  <c r="AW13"/>
  <c r="AY13" s="1"/>
  <c r="AW12"/>
  <c r="AY12" s="1"/>
  <c r="AV13" i="7"/>
  <c r="AE14"/>
  <c r="AQ13"/>
  <c r="AR13"/>
  <c r="AS13" s="1"/>
  <c r="AL17"/>
  <c r="BC11"/>
  <c r="BH11" s="1"/>
  <c r="AP11"/>
  <c r="BF11" s="1"/>
  <c r="AZ11"/>
  <c r="V17"/>
  <c r="U18"/>
  <c r="AU12"/>
  <c r="AX12" s="1"/>
  <c r="BE12"/>
  <c r="BA12"/>
  <c r="BB12" s="1"/>
  <c r="BG12" s="1"/>
  <c r="AT12"/>
  <c r="AW12" s="1"/>
  <c r="AY12" s="1"/>
  <c r="AB19"/>
  <c r="AA18"/>
  <c r="AC17"/>
  <c r="U18" i="5"/>
  <c r="V17"/>
  <c r="AL16"/>
  <c r="AR15"/>
  <c r="AS15" s="1"/>
  <c r="AE15"/>
  <c r="AQ14"/>
  <c r="AV14"/>
  <c r="AW13"/>
  <c r="AY13" s="1"/>
  <c r="AW12"/>
  <c r="AY12" s="1"/>
  <c r="AB19"/>
  <c r="AA19"/>
  <c r="AC18"/>
  <c r="BA14"/>
  <c r="BB14" s="1"/>
  <c r="BG14" s="1"/>
  <c r="AU14"/>
  <c r="AX14" s="1"/>
  <c r="BE14"/>
  <c r="AT14"/>
  <c r="BA14" i="4"/>
  <c r="BB14" s="1"/>
  <c r="BG14" s="1"/>
  <c r="AU14"/>
  <c r="AX14" s="1"/>
  <c r="BE14"/>
  <c r="AT14"/>
  <c r="BC13"/>
  <c r="BH13" s="1"/>
  <c r="AZ13"/>
  <c r="AP13"/>
  <c r="BF13" s="1"/>
  <c r="AB19"/>
  <c r="AE15"/>
  <c r="AQ14"/>
  <c r="AV14"/>
  <c r="AA19"/>
  <c r="AC18"/>
  <c r="BC12"/>
  <c r="BH12" s="1"/>
  <c r="AZ12"/>
  <c r="AP12"/>
  <c r="BF12" s="1"/>
  <c r="U18"/>
  <c r="V17"/>
  <c r="AL16"/>
  <c r="AR15"/>
  <c r="AS15" s="1"/>
  <c r="V17" i="3"/>
  <c r="U18"/>
  <c r="AV13"/>
  <c r="AE14"/>
  <c r="AQ13"/>
  <c r="AR13"/>
  <c r="AS13" s="1"/>
  <c r="AA20"/>
  <c r="BC11"/>
  <c r="BH11" s="1"/>
  <c r="AP11"/>
  <c r="BF11" s="1"/>
  <c r="AZ11"/>
  <c r="AL17"/>
  <c r="AB19"/>
  <c r="AC19" s="1"/>
  <c r="AU12"/>
  <c r="AX12" s="1"/>
  <c r="BE12"/>
  <c r="BA12"/>
  <c r="BB12" s="1"/>
  <c r="BG12" s="1"/>
  <c r="AT12"/>
  <c r="AC18"/>
  <c r="U21" i="2"/>
  <c r="AC15" i="13"/>
  <c r="AB16"/>
  <c r="V25"/>
  <c r="T25" s="1"/>
  <c r="U25"/>
  <c r="B19"/>
  <c r="AH18"/>
  <c r="F13"/>
  <c r="Z25"/>
  <c r="C13"/>
  <c r="Y25"/>
  <c r="W25"/>
  <c r="D13"/>
  <c r="H13"/>
  <c r="E13"/>
  <c r="X25"/>
  <c r="AB21" i="11" l="1"/>
  <c r="AL17"/>
  <c r="AQ14"/>
  <c r="AV14"/>
  <c r="AE15"/>
  <c r="AR14"/>
  <c r="AS14" s="1"/>
  <c r="V19"/>
  <c r="U20"/>
  <c r="AA19"/>
  <c r="AC18"/>
  <c r="BC12"/>
  <c r="BH12" s="1"/>
  <c r="AP12"/>
  <c r="BF12" s="1"/>
  <c r="AZ12"/>
  <c r="BA13"/>
  <c r="BB13" s="1"/>
  <c r="BG13" s="1"/>
  <c r="AU13"/>
  <c r="AX13" s="1"/>
  <c r="BE13"/>
  <c r="AT13"/>
  <c r="AA20" i="10"/>
  <c r="AC19"/>
  <c r="AL17"/>
  <c r="AB20"/>
  <c r="AU15"/>
  <c r="AX15" s="1"/>
  <c r="BE15"/>
  <c r="BA15"/>
  <c r="BB15" s="1"/>
  <c r="BG15" s="1"/>
  <c r="AT15"/>
  <c r="AW15" s="1"/>
  <c r="AY15" s="1"/>
  <c r="AQ15"/>
  <c r="AV15"/>
  <c r="AE16"/>
  <c r="V18"/>
  <c r="U19"/>
  <c r="BA14"/>
  <c r="BB14" s="1"/>
  <c r="BG14" s="1"/>
  <c r="AU14"/>
  <c r="AX14" s="1"/>
  <c r="BE14"/>
  <c r="AT14"/>
  <c r="AW14" s="1"/>
  <c r="AY14" s="1"/>
  <c r="AW13"/>
  <c r="AY13" s="1"/>
  <c r="AA20" i="9"/>
  <c r="AL17"/>
  <c r="AQ14"/>
  <c r="AV14"/>
  <c r="AE15"/>
  <c r="AR14"/>
  <c r="AS14" s="1"/>
  <c r="BC11"/>
  <c r="BH11" s="1"/>
  <c r="AP11"/>
  <c r="BF11" s="1"/>
  <c r="AZ11"/>
  <c r="BE13"/>
  <c r="BA13"/>
  <c r="BB13" s="1"/>
  <c r="BG13" s="1"/>
  <c r="AU13"/>
  <c r="AX13" s="1"/>
  <c r="AT13"/>
  <c r="AW13" s="1"/>
  <c r="AY13" s="1"/>
  <c r="V18"/>
  <c r="U19"/>
  <c r="AB19"/>
  <c r="AW12"/>
  <c r="AY12" s="1"/>
  <c r="AL17" i="8"/>
  <c r="BC13"/>
  <c r="BH13" s="1"/>
  <c r="AP13"/>
  <c r="BF13" s="1"/>
  <c r="AZ13"/>
  <c r="AQ15"/>
  <c r="AV15"/>
  <c r="AE16"/>
  <c r="AR15"/>
  <c r="AS15" s="1"/>
  <c r="BC12"/>
  <c r="BH12" s="1"/>
  <c r="AP12"/>
  <c r="BF12" s="1"/>
  <c r="AZ12"/>
  <c r="V18"/>
  <c r="U19"/>
  <c r="AB20"/>
  <c r="AA19"/>
  <c r="AC18"/>
  <c r="AW14"/>
  <c r="AY14" s="1"/>
  <c r="BE13" i="7"/>
  <c r="BA13"/>
  <c r="BB13" s="1"/>
  <c r="BG13" s="1"/>
  <c r="AU13"/>
  <c r="AX13" s="1"/>
  <c r="AT13"/>
  <c r="AW13" s="1"/>
  <c r="AY13" s="1"/>
  <c r="AA19"/>
  <c r="AC18"/>
  <c r="BC12"/>
  <c r="BH12" s="1"/>
  <c r="AZ12"/>
  <c r="AP12"/>
  <c r="BF12" s="1"/>
  <c r="AL18"/>
  <c r="AB20"/>
  <c r="AQ14"/>
  <c r="AV14"/>
  <c r="AE15"/>
  <c r="AR14"/>
  <c r="AS14" s="1"/>
  <c r="V18"/>
  <c r="U19"/>
  <c r="AL17" i="5"/>
  <c r="BC13"/>
  <c r="BH13" s="1"/>
  <c r="AP13"/>
  <c r="BF13" s="1"/>
  <c r="AZ13"/>
  <c r="AU15"/>
  <c r="AX15" s="1"/>
  <c r="BE15"/>
  <c r="BA15"/>
  <c r="BB15" s="1"/>
  <c r="BG15" s="1"/>
  <c r="AT15"/>
  <c r="AW15" s="1"/>
  <c r="AY15" s="1"/>
  <c r="V18"/>
  <c r="U19"/>
  <c r="AA20"/>
  <c r="AC19"/>
  <c r="BC12"/>
  <c r="BH12" s="1"/>
  <c r="AZ12"/>
  <c r="AP12"/>
  <c r="BF12" s="1"/>
  <c r="AQ15"/>
  <c r="AV15"/>
  <c r="AE16"/>
  <c r="AR16" s="1"/>
  <c r="AS16" s="1"/>
  <c r="AB20"/>
  <c r="AW14"/>
  <c r="AY14" s="1"/>
  <c r="V18" i="4"/>
  <c r="U19"/>
  <c r="AU15"/>
  <c r="AX15" s="1"/>
  <c r="BE15"/>
  <c r="BA15"/>
  <c r="BB15" s="1"/>
  <c r="BG15" s="1"/>
  <c r="AT15"/>
  <c r="AW15" s="1"/>
  <c r="AY15" s="1"/>
  <c r="AA20"/>
  <c r="AC19"/>
  <c r="AQ15"/>
  <c r="AV15"/>
  <c r="AE16"/>
  <c r="AL17"/>
  <c r="AB20"/>
  <c r="AW14"/>
  <c r="AY14" s="1"/>
  <c r="AA21" i="3"/>
  <c r="AL18"/>
  <c r="AQ14"/>
  <c r="AV14"/>
  <c r="AE15"/>
  <c r="AR14"/>
  <c r="AS14" s="1"/>
  <c r="AW12"/>
  <c r="AY12" s="1"/>
  <c r="AB20"/>
  <c r="AC20" s="1"/>
  <c r="BE13"/>
  <c r="BA13"/>
  <c r="BB13" s="1"/>
  <c r="BG13" s="1"/>
  <c r="AU13"/>
  <c r="AX13" s="1"/>
  <c r="AT13"/>
  <c r="AW13" s="1"/>
  <c r="AY13" s="1"/>
  <c r="V18"/>
  <c r="U19"/>
  <c r="U22" i="2"/>
  <c r="G13" i="13"/>
  <c r="K13" s="1"/>
  <c r="L13" s="1"/>
  <c r="AC16"/>
  <c r="AI15" s="1"/>
  <c r="AB17"/>
  <c r="U26"/>
  <c r="V26"/>
  <c r="T26" s="1"/>
  <c r="AH19"/>
  <c r="B20"/>
  <c r="AI14"/>
  <c r="Z26"/>
  <c r="W26"/>
  <c r="X26"/>
  <c r="Y26"/>
  <c r="I15"/>
  <c r="I14"/>
  <c r="AA20" i="11" l="1"/>
  <c r="AC19"/>
  <c r="AU14"/>
  <c r="AX14" s="1"/>
  <c r="BE14"/>
  <c r="BA14"/>
  <c r="BB14" s="1"/>
  <c r="BG14" s="1"/>
  <c r="AT14"/>
  <c r="AW14" s="1"/>
  <c r="AY14" s="1"/>
  <c r="AB22"/>
  <c r="AW13"/>
  <c r="AY13" s="1"/>
  <c r="U21"/>
  <c r="V20"/>
  <c r="AE16"/>
  <c r="AQ15"/>
  <c r="AV15"/>
  <c r="AR15"/>
  <c r="AS15" s="1"/>
  <c r="AL18"/>
  <c r="BC14" i="10"/>
  <c r="BH14" s="1"/>
  <c r="AP14"/>
  <c r="BF14" s="1"/>
  <c r="AZ14"/>
  <c r="U20"/>
  <c r="V19"/>
  <c r="AA21"/>
  <c r="AC20"/>
  <c r="BC13"/>
  <c r="BH13" s="1"/>
  <c r="AZ13"/>
  <c r="AP13"/>
  <c r="BF13" s="1"/>
  <c r="AE17"/>
  <c r="AQ16"/>
  <c r="AV16"/>
  <c r="AB21"/>
  <c r="BC15"/>
  <c r="BH15" s="1"/>
  <c r="AP15"/>
  <c r="BF15" s="1"/>
  <c r="AZ15"/>
  <c r="AL18"/>
  <c r="AR17"/>
  <c r="AS17" s="1"/>
  <c r="AR16"/>
  <c r="AS16" s="1"/>
  <c r="AB20" i="9"/>
  <c r="BC13"/>
  <c r="BH13" s="1"/>
  <c r="AP13"/>
  <c r="BF13" s="1"/>
  <c r="AZ13"/>
  <c r="AV15"/>
  <c r="AE16"/>
  <c r="AQ15"/>
  <c r="AR15"/>
  <c r="AS15" s="1"/>
  <c r="AL18"/>
  <c r="AU14"/>
  <c r="AX14" s="1"/>
  <c r="BE14"/>
  <c r="BA14"/>
  <c r="BB14" s="1"/>
  <c r="BG14" s="1"/>
  <c r="AT14"/>
  <c r="AC20"/>
  <c r="AA21"/>
  <c r="BC12"/>
  <c r="BH12" s="1"/>
  <c r="AZ12"/>
  <c r="AP12"/>
  <c r="BF12" s="1"/>
  <c r="V19"/>
  <c r="U20"/>
  <c r="AC19"/>
  <c r="BC14" i="8"/>
  <c r="BH14" s="1"/>
  <c r="AP14"/>
  <c r="BF14" s="1"/>
  <c r="AZ14"/>
  <c r="AB21"/>
  <c r="AU15"/>
  <c r="AX15" s="1"/>
  <c r="BE15"/>
  <c r="BA15"/>
  <c r="BB15" s="1"/>
  <c r="BG15" s="1"/>
  <c r="AT15"/>
  <c r="AW15" s="1"/>
  <c r="AY15" s="1"/>
  <c r="AL18"/>
  <c r="AE17"/>
  <c r="AQ16"/>
  <c r="AV16"/>
  <c r="AR16"/>
  <c r="AS16" s="1"/>
  <c r="AA20"/>
  <c r="AC19"/>
  <c r="U20"/>
  <c r="V19"/>
  <c r="BC13" i="7"/>
  <c r="BH13" s="1"/>
  <c r="AZ13"/>
  <c r="AP13"/>
  <c r="BF13" s="1"/>
  <c r="V19"/>
  <c r="U20"/>
  <c r="AV15"/>
  <c r="AE16"/>
  <c r="AQ15"/>
  <c r="AR15"/>
  <c r="AS15" s="1"/>
  <c r="AB21"/>
  <c r="AA20"/>
  <c r="AC19"/>
  <c r="AU14"/>
  <c r="AX14" s="1"/>
  <c r="BE14"/>
  <c r="BA14"/>
  <c r="BB14" s="1"/>
  <c r="BG14" s="1"/>
  <c r="AT14"/>
  <c r="AW14" s="1"/>
  <c r="AY14" s="1"/>
  <c r="AL19"/>
  <c r="BA16" i="5"/>
  <c r="BB16" s="1"/>
  <c r="BG16" s="1"/>
  <c r="AU16"/>
  <c r="AX16" s="1"/>
  <c r="BE16"/>
  <c r="AT16"/>
  <c r="AA21"/>
  <c r="AC20"/>
  <c r="BC15"/>
  <c r="BH15" s="1"/>
  <c r="AZ15"/>
  <c r="AP15"/>
  <c r="BF15" s="1"/>
  <c r="AL18"/>
  <c r="AR17"/>
  <c r="AS17" s="1"/>
  <c r="AB21"/>
  <c r="BC14"/>
  <c r="BH14" s="1"/>
  <c r="AP14"/>
  <c r="BF14" s="1"/>
  <c r="AZ14"/>
  <c r="AE17"/>
  <c r="AQ16"/>
  <c r="AV16"/>
  <c r="U20"/>
  <c r="V19"/>
  <c r="BC15" i="4"/>
  <c r="BH15" s="1"/>
  <c r="AZ15"/>
  <c r="AP15"/>
  <c r="BF15" s="1"/>
  <c r="U20"/>
  <c r="V19"/>
  <c r="AB21"/>
  <c r="AE17"/>
  <c r="AQ16"/>
  <c r="AV16"/>
  <c r="AA21"/>
  <c r="AC20"/>
  <c r="AL18"/>
  <c r="BC14"/>
  <c r="BH14" s="1"/>
  <c r="AZ14"/>
  <c r="AP14"/>
  <c r="BF14" s="1"/>
  <c r="AR16"/>
  <c r="AS16" s="1"/>
  <c r="BC12" i="3"/>
  <c r="BH12" s="1"/>
  <c r="AZ12"/>
  <c r="AP12"/>
  <c r="BF12" s="1"/>
  <c r="AA22"/>
  <c r="V19"/>
  <c r="U20"/>
  <c r="AB21"/>
  <c r="AV15"/>
  <c r="AE16"/>
  <c r="AQ15"/>
  <c r="AR15"/>
  <c r="AS15" s="1"/>
  <c r="AL19"/>
  <c r="BC13"/>
  <c r="BH13" s="1"/>
  <c r="AZ13"/>
  <c r="AP13"/>
  <c r="BF13" s="1"/>
  <c r="AU14"/>
  <c r="AX14" s="1"/>
  <c r="BE14"/>
  <c r="BA14"/>
  <c r="BB14" s="1"/>
  <c r="BG14" s="1"/>
  <c r="AT14"/>
  <c r="U23" i="2"/>
  <c r="AC17" i="13"/>
  <c r="AI16" s="1"/>
  <c r="AB18"/>
  <c r="U27"/>
  <c r="V27"/>
  <c r="T27" s="1"/>
  <c r="AH20"/>
  <c r="B21"/>
  <c r="Y27"/>
  <c r="C14"/>
  <c r="E14"/>
  <c r="X27"/>
  <c r="E15"/>
  <c r="D15"/>
  <c r="F14"/>
  <c r="C15"/>
  <c r="D14"/>
  <c r="Z27"/>
  <c r="F15"/>
  <c r="I16"/>
  <c r="H14"/>
  <c r="H15"/>
  <c r="W27"/>
  <c r="V21" i="11" l="1"/>
  <c r="U22"/>
  <c r="AB23"/>
  <c r="AA21"/>
  <c r="AC20"/>
  <c r="BA15"/>
  <c r="BB15" s="1"/>
  <c r="BG15" s="1"/>
  <c r="AU15"/>
  <c r="AX15" s="1"/>
  <c r="BE15"/>
  <c r="AT15"/>
  <c r="AW15" s="1"/>
  <c r="AY15" s="1"/>
  <c r="BC14"/>
  <c r="BH14" s="1"/>
  <c r="AP14"/>
  <c r="BF14" s="1"/>
  <c r="AZ14"/>
  <c r="AL19"/>
  <c r="AQ16"/>
  <c r="AV16"/>
  <c r="AE17"/>
  <c r="AR16"/>
  <c r="AS16" s="1"/>
  <c r="BC13"/>
  <c r="BH13" s="1"/>
  <c r="AP13"/>
  <c r="BF13" s="1"/>
  <c r="AZ13"/>
  <c r="AL19" i="10"/>
  <c r="AU17"/>
  <c r="AX17" s="1"/>
  <c r="BE17"/>
  <c r="BA17"/>
  <c r="BB17" s="1"/>
  <c r="BG17" s="1"/>
  <c r="AT17"/>
  <c r="AW17" s="1"/>
  <c r="AY17" s="1"/>
  <c r="BA16"/>
  <c r="BB16" s="1"/>
  <c r="BG16" s="1"/>
  <c r="AU16"/>
  <c r="AX16" s="1"/>
  <c r="BE16"/>
  <c r="AT16"/>
  <c r="AW16" s="1"/>
  <c r="AY16" s="1"/>
  <c r="AB22"/>
  <c r="AA22"/>
  <c r="AC21"/>
  <c r="AQ17"/>
  <c r="AV17"/>
  <c r="AE18"/>
  <c r="V20"/>
  <c r="U21"/>
  <c r="AA22" i="9"/>
  <c r="AC21"/>
  <c r="BE15"/>
  <c r="BA15"/>
  <c r="BB15" s="1"/>
  <c r="BG15" s="1"/>
  <c r="AU15"/>
  <c r="AX15" s="1"/>
  <c r="AT15"/>
  <c r="AB21"/>
  <c r="AL19"/>
  <c r="V20"/>
  <c r="U21"/>
  <c r="AQ16"/>
  <c r="AV16"/>
  <c r="AE17"/>
  <c r="AR16"/>
  <c r="AS16" s="1"/>
  <c r="AW14"/>
  <c r="AY14" s="1"/>
  <c r="AA21" i="8"/>
  <c r="AC20"/>
  <c r="BC15"/>
  <c r="BH15" s="1"/>
  <c r="AP15"/>
  <c r="BF15" s="1"/>
  <c r="AZ15"/>
  <c r="BA16"/>
  <c r="BB16" s="1"/>
  <c r="BG16" s="1"/>
  <c r="AU16"/>
  <c r="AX16" s="1"/>
  <c r="BE16"/>
  <c r="AT16"/>
  <c r="AW16" s="1"/>
  <c r="AY16" s="1"/>
  <c r="AL19"/>
  <c r="AR18"/>
  <c r="AS18" s="1"/>
  <c r="AQ17"/>
  <c r="AV17"/>
  <c r="AE18"/>
  <c r="V20"/>
  <c r="U21"/>
  <c r="AB22"/>
  <c r="AR17"/>
  <c r="AS17" s="1"/>
  <c r="AA21" i="7"/>
  <c r="AC20"/>
  <c r="BE15"/>
  <c r="BA15"/>
  <c r="BB15" s="1"/>
  <c r="BG15" s="1"/>
  <c r="AU15"/>
  <c r="AX15" s="1"/>
  <c r="AT15"/>
  <c r="V20"/>
  <c r="U21"/>
  <c r="BC14"/>
  <c r="BH14" s="1"/>
  <c r="AP14"/>
  <c r="BF14" s="1"/>
  <c r="AZ14"/>
  <c r="AB22"/>
  <c r="AL20"/>
  <c r="AQ16"/>
  <c r="AV16"/>
  <c r="AE17"/>
  <c r="AR16"/>
  <c r="AS16" s="1"/>
  <c r="AB22" i="5"/>
  <c r="AA22"/>
  <c r="AC21"/>
  <c r="AL19"/>
  <c r="V20"/>
  <c r="U21"/>
  <c r="AU17"/>
  <c r="AX17" s="1"/>
  <c r="BE17"/>
  <c r="BA17"/>
  <c r="BB17" s="1"/>
  <c r="BG17" s="1"/>
  <c r="AT17"/>
  <c r="AW17" s="1"/>
  <c r="AY17" s="1"/>
  <c r="AQ17"/>
  <c r="AV17"/>
  <c r="AE18"/>
  <c r="AW16"/>
  <c r="AY16" s="1"/>
  <c r="AQ17" i="4"/>
  <c r="AV17"/>
  <c r="AE18"/>
  <c r="AA22"/>
  <c r="AC21"/>
  <c r="AB22"/>
  <c r="AL19"/>
  <c r="AR18"/>
  <c r="AS18" s="1"/>
  <c r="BA16"/>
  <c r="BB16" s="1"/>
  <c r="BG16" s="1"/>
  <c r="AU16"/>
  <c r="AX16" s="1"/>
  <c r="BE16"/>
  <c r="AT16"/>
  <c r="AW16" s="1"/>
  <c r="AY16" s="1"/>
  <c r="V20"/>
  <c r="U21"/>
  <c r="AR17"/>
  <c r="AS17" s="1"/>
  <c r="AQ16" i="3"/>
  <c r="AV16"/>
  <c r="AE17"/>
  <c r="AR16"/>
  <c r="AS16" s="1"/>
  <c r="AB22"/>
  <c r="AC21"/>
  <c r="BE15"/>
  <c r="BA15"/>
  <c r="BB15" s="1"/>
  <c r="BG15" s="1"/>
  <c r="AU15"/>
  <c r="AX15" s="1"/>
  <c r="AT15"/>
  <c r="AW15" s="1"/>
  <c r="AY15" s="1"/>
  <c r="AL20"/>
  <c r="V20"/>
  <c r="U21"/>
  <c r="AA23"/>
  <c r="AC22"/>
  <c r="AW14"/>
  <c r="AY14" s="1"/>
  <c r="G14" i="13"/>
  <c r="K14" s="1"/>
  <c r="L14" s="1"/>
  <c r="M14"/>
  <c r="M13"/>
  <c r="U24" i="2"/>
  <c r="G15" i="13"/>
  <c r="K15"/>
  <c r="AC18"/>
  <c r="AI17" s="1"/>
  <c r="AB19"/>
  <c r="B22"/>
  <c r="AH21"/>
  <c r="U28"/>
  <c r="V28"/>
  <c r="T28" s="1"/>
  <c r="W28"/>
  <c r="D16"/>
  <c r="E16"/>
  <c r="H16"/>
  <c r="Z28"/>
  <c r="Y28"/>
  <c r="F16"/>
  <c r="C16"/>
  <c r="F17"/>
  <c r="X28"/>
  <c r="AE18" i="11" l="1"/>
  <c r="AQ17"/>
  <c r="AV17"/>
  <c r="AR17"/>
  <c r="AS17" s="1"/>
  <c r="AL20"/>
  <c r="BC15"/>
  <c r="BH15" s="1"/>
  <c r="AP15"/>
  <c r="BF15" s="1"/>
  <c r="AZ15"/>
  <c r="AB24"/>
  <c r="AU16"/>
  <c r="AX16" s="1"/>
  <c r="BE16"/>
  <c r="BA16"/>
  <c r="BB16" s="1"/>
  <c r="BG16" s="1"/>
  <c r="AT16"/>
  <c r="AA22"/>
  <c r="AC21"/>
  <c r="U23"/>
  <c r="V22"/>
  <c r="U22" i="10"/>
  <c r="V21"/>
  <c r="AL20"/>
  <c r="AR19"/>
  <c r="AS19" s="1"/>
  <c r="AE19"/>
  <c r="AQ18"/>
  <c r="AV18"/>
  <c r="AA23"/>
  <c r="AC22"/>
  <c r="BC16"/>
  <c r="BH16" s="1"/>
  <c r="AP16"/>
  <c r="BF16" s="1"/>
  <c r="AZ16"/>
  <c r="BC17"/>
  <c r="BH17" s="1"/>
  <c r="AZ17"/>
  <c r="AP17"/>
  <c r="BF17" s="1"/>
  <c r="AR18"/>
  <c r="AS18" s="1"/>
  <c r="AB23"/>
  <c r="AV17" i="9"/>
  <c r="AE18"/>
  <c r="AQ17"/>
  <c r="AR17"/>
  <c r="AS17" s="1"/>
  <c r="AU16"/>
  <c r="AX16" s="1"/>
  <c r="BE16"/>
  <c r="BA16"/>
  <c r="BB16" s="1"/>
  <c r="BG16" s="1"/>
  <c r="AT16"/>
  <c r="AC22"/>
  <c r="AA23"/>
  <c r="V21"/>
  <c r="U22"/>
  <c r="BC14"/>
  <c r="BH14" s="1"/>
  <c r="AZ14"/>
  <c r="AP14"/>
  <c r="BF14" s="1"/>
  <c r="AB22"/>
  <c r="AW15"/>
  <c r="AY15" s="1"/>
  <c r="AL20"/>
  <c r="U22" i="8"/>
  <c r="V21"/>
  <c r="BC16"/>
  <c r="BH16" s="1"/>
  <c r="AP16"/>
  <c r="BF16" s="1"/>
  <c r="AZ16"/>
  <c r="AE19"/>
  <c r="AQ18"/>
  <c r="AV18"/>
  <c r="AL20"/>
  <c r="AR19"/>
  <c r="AS19" s="1"/>
  <c r="AA22"/>
  <c r="AC21"/>
  <c r="AU17"/>
  <c r="AX17" s="1"/>
  <c r="BE17"/>
  <c r="BA17"/>
  <c r="BB17" s="1"/>
  <c r="BG17" s="1"/>
  <c r="AT17"/>
  <c r="AW17" s="1"/>
  <c r="AY17" s="1"/>
  <c r="AB23"/>
  <c r="BA18"/>
  <c r="BB18" s="1"/>
  <c r="BG18" s="1"/>
  <c r="AU18"/>
  <c r="AX18" s="1"/>
  <c r="BE18"/>
  <c r="AT18"/>
  <c r="AW18" s="1"/>
  <c r="AY18" s="1"/>
  <c r="AV17" i="7"/>
  <c r="AE18"/>
  <c r="AQ17"/>
  <c r="AR17"/>
  <c r="AS17" s="1"/>
  <c r="AL21"/>
  <c r="AU16"/>
  <c r="AX16" s="1"/>
  <c r="BE16"/>
  <c r="BA16"/>
  <c r="BB16" s="1"/>
  <c r="BG16" s="1"/>
  <c r="AT16"/>
  <c r="AW16" s="1"/>
  <c r="AY16" s="1"/>
  <c r="V21"/>
  <c r="U22"/>
  <c r="AA22"/>
  <c r="AC21"/>
  <c r="AB23"/>
  <c r="AW15"/>
  <c r="AY15" s="1"/>
  <c r="AE19" i="5"/>
  <c r="AQ18"/>
  <c r="AV18"/>
  <c r="BC16"/>
  <c r="BH16" s="1"/>
  <c r="AZ16"/>
  <c r="AP16"/>
  <c r="BF16" s="1"/>
  <c r="BC17"/>
  <c r="BH17" s="1"/>
  <c r="AZ17"/>
  <c r="AP17"/>
  <c r="BF17" s="1"/>
  <c r="U22"/>
  <c r="V21"/>
  <c r="AL20"/>
  <c r="AR19"/>
  <c r="AS19" s="1"/>
  <c r="AB23"/>
  <c r="AR18"/>
  <c r="AS18" s="1"/>
  <c r="AA23"/>
  <c r="AC22"/>
  <c r="U22" i="4"/>
  <c r="V21"/>
  <c r="AL20"/>
  <c r="AU17"/>
  <c r="AX17" s="1"/>
  <c r="BE17"/>
  <c r="BA17"/>
  <c r="BB17" s="1"/>
  <c r="BG17" s="1"/>
  <c r="AT17"/>
  <c r="AW17" s="1"/>
  <c r="AY17" s="1"/>
  <c r="BC16"/>
  <c r="BH16" s="1"/>
  <c r="AZ16"/>
  <c r="AP16"/>
  <c r="BF16" s="1"/>
  <c r="BA18"/>
  <c r="BB18" s="1"/>
  <c r="BG18" s="1"/>
  <c r="AU18"/>
  <c r="AX18" s="1"/>
  <c r="BE18"/>
  <c r="AT18"/>
  <c r="AB23"/>
  <c r="AE19"/>
  <c r="AR19" s="1"/>
  <c r="AS19" s="1"/>
  <c r="AQ18"/>
  <c r="AV18"/>
  <c r="AA23"/>
  <c r="AC22"/>
  <c r="BC14" i="3"/>
  <c r="BH14" s="1"/>
  <c r="AP14"/>
  <c r="BF14" s="1"/>
  <c r="AZ14"/>
  <c r="BC15"/>
  <c r="BH15" s="1"/>
  <c r="AP15"/>
  <c r="BF15" s="1"/>
  <c r="AZ15"/>
  <c r="AB23"/>
  <c r="V21"/>
  <c r="U22"/>
  <c r="AL21"/>
  <c r="AV17"/>
  <c r="AE18"/>
  <c r="AQ17"/>
  <c r="AR17"/>
  <c r="AS17" s="1"/>
  <c r="AA24"/>
  <c r="AC23"/>
  <c r="AU16"/>
  <c r="AX16" s="1"/>
  <c r="BE16"/>
  <c r="BA16"/>
  <c r="BB16" s="1"/>
  <c r="BG16" s="1"/>
  <c r="AT16"/>
  <c r="M15" i="13"/>
  <c r="U25" i="2"/>
  <c r="K16" i="13"/>
  <c r="G16"/>
  <c r="L15"/>
  <c r="G17"/>
  <c r="AH22"/>
  <c r="B23"/>
  <c r="U29"/>
  <c r="V29"/>
  <c r="T29" s="1"/>
  <c r="AC19"/>
  <c r="AB20"/>
  <c r="Y29"/>
  <c r="C17"/>
  <c r="D17"/>
  <c r="X29"/>
  <c r="Z29"/>
  <c r="E17"/>
  <c r="H17"/>
  <c r="W29"/>
  <c r="I17"/>
  <c r="AA23" i="11" l="1"/>
  <c r="AC22"/>
  <c r="AL21"/>
  <c r="AQ18"/>
  <c r="AV18"/>
  <c r="AE19"/>
  <c r="AR18"/>
  <c r="AS18" s="1"/>
  <c r="AB25"/>
  <c r="V23"/>
  <c r="U24"/>
  <c r="BA17"/>
  <c r="BB17" s="1"/>
  <c r="BG17" s="1"/>
  <c r="AU17"/>
  <c r="AX17" s="1"/>
  <c r="BE17"/>
  <c r="AT17"/>
  <c r="AW16"/>
  <c r="AY16" s="1"/>
  <c r="BA18" i="10"/>
  <c r="BB18" s="1"/>
  <c r="BG18" s="1"/>
  <c r="AU18"/>
  <c r="AX18" s="1"/>
  <c r="BE18"/>
  <c r="AT18"/>
  <c r="AA24"/>
  <c r="AC23"/>
  <c r="AU19"/>
  <c r="AX19" s="1"/>
  <c r="BE19"/>
  <c r="BA19"/>
  <c r="BB19" s="1"/>
  <c r="BG19" s="1"/>
  <c r="AT19"/>
  <c r="AW19" s="1"/>
  <c r="AY19" s="1"/>
  <c r="V22"/>
  <c r="U23"/>
  <c r="AB24"/>
  <c r="AQ19"/>
  <c r="AV19"/>
  <c r="AE20"/>
  <c r="AL21"/>
  <c r="AR20"/>
  <c r="AS20" s="1"/>
  <c r="AL21" i="9"/>
  <c r="V22"/>
  <c r="U23"/>
  <c r="AB23"/>
  <c r="AA24"/>
  <c r="AC23"/>
  <c r="AQ18"/>
  <c r="AV18"/>
  <c r="AE19"/>
  <c r="AR18"/>
  <c r="AS18" s="1"/>
  <c r="BC15"/>
  <c r="BH15" s="1"/>
  <c r="AZ15"/>
  <c r="AP15"/>
  <c r="BF15" s="1"/>
  <c r="BE17"/>
  <c r="BA17"/>
  <c r="BB17" s="1"/>
  <c r="BG17" s="1"/>
  <c r="AU17"/>
  <c r="AX17" s="1"/>
  <c r="AT17"/>
  <c r="AW17" s="1"/>
  <c r="AY17" s="1"/>
  <c r="AW16"/>
  <c r="AY16" s="1"/>
  <c r="BC17" i="8"/>
  <c r="BH17" s="1"/>
  <c r="AP17"/>
  <c r="BF17" s="1"/>
  <c r="AZ17"/>
  <c r="V22"/>
  <c r="U23"/>
  <c r="AB24"/>
  <c r="AL21"/>
  <c r="BC18"/>
  <c r="BH18" s="1"/>
  <c r="AP18"/>
  <c r="BF18" s="1"/>
  <c r="AZ18"/>
  <c r="AA23"/>
  <c r="AC22"/>
  <c r="AU19"/>
  <c r="AX19" s="1"/>
  <c r="BE19"/>
  <c r="BA19"/>
  <c r="BB19" s="1"/>
  <c r="BG19" s="1"/>
  <c r="AT19"/>
  <c r="AQ19"/>
  <c r="AV19"/>
  <c r="AE20"/>
  <c r="AL22" i="7"/>
  <c r="AA23"/>
  <c r="AC22"/>
  <c r="BC16"/>
  <c r="BH16" s="1"/>
  <c r="AZ16"/>
  <c r="AP16"/>
  <c r="BF16" s="1"/>
  <c r="AQ18"/>
  <c r="AV18"/>
  <c r="AE19"/>
  <c r="AR18"/>
  <c r="AS18" s="1"/>
  <c r="BC15"/>
  <c r="BH15" s="1"/>
  <c r="AP15"/>
  <c r="BF15" s="1"/>
  <c r="AZ15"/>
  <c r="V22"/>
  <c r="U23"/>
  <c r="AB24"/>
  <c r="BE17"/>
  <c r="BA17"/>
  <c r="BB17" s="1"/>
  <c r="BG17" s="1"/>
  <c r="AU17"/>
  <c r="AX17" s="1"/>
  <c r="AT17"/>
  <c r="AL21" i="5"/>
  <c r="AR20"/>
  <c r="AS20" s="1"/>
  <c r="AQ19"/>
  <c r="AV19"/>
  <c r="AE20"/>
  <c r="BA18"/>
  <c r="BB18" s="1"/>
  <c r="BG18" s="1"/>
  <c r="AU18"/>
  <c r="AX18" s="1"/>
  <c r="BE18"/>
  <c r="AT18"/>
  <c r="AW18" s="1"/>
  <c r="AY18" s="1"/>
  <c r="AU19"/>
  <c r="AX19" s="1"/>
  <c r="BE19"/>
  <c r="BA19"/>
  <c r="BB19" s="1"/>
  <c r="BG19" s="1"/>
  <c r="AT19"/>
  <c r="V22"/>
  <c r="U23"/>
  <c r="AA24"/>
  <c r="AC23"/>
  <c r="AB24"/>
  <c r="AU19" i="4"/>
  <c r="AX19" s="1"/>
  <c r="BE19"/>
  <c r="BA19"/>
  <c r="BB19" s="1"/>
  <c r="BG19" s="1"/>
  <c r="AT19"/>
  <c r="AB24"/>
  <c r="BC17"/>
  <c r="BH17" s="1"/>
  <c r="AP17"/>
  <c r="BF17" s="1"/>
  <c r="AZ17"/>
  <c r="V22"/>
  <c r="U23"/>
  <c r="AA24"/>
  <c r="AC23"/>
  <c r="AQ19"/>
  <c r="AV19"/>
  <c r="AE20"/>
  <c r="AL21"/>
  <c r="AW18"/>
  <c r="AY18" s="1"/>
  <c r="AL22" i="3"/>
  <c r="BE17"/>
  <c r="BA17"/>
  <c r="BB17" s="1"/>
  <c r="BG17" s="1"/>
  <c r="AU17"/>
  <c r="AX17" s="1"/>
  <c r="AT17"/>
  <c r="AA25"/>
  <c r="AB24"/>
  <c r="AQ18"/>
  <c r="AV18"/>
  <c r="AE19"/>
  <c r="AR18"/>
  <c r="AS18" s="1"/>
  <c r="V22"/>
  <c r="U23"/>
  <c r="AW16"/>
  <c r="AY16" s="1"/>
  <c r="M16" i="13"/>
  <c r="K17"/>
  <c r="U26" i="2"/>
  <c r="L16" i="13"/>
  <c r="AH23"/>
  <c r="B24"/>
  <c r="AC20"/>
  <c r="AB21"/>
  <c r="V30"/>
  <c r="T30" s="1"/>
  <c r="U30"/>
  <c r="AI18"/>
  <c r="Z30"/>
  <c r="W30"/>
  <c r="Y30"/>
  <c r="X30"/>
  <c r="E18"/>
  <c r="AU18" i="11" l="1"/>
  <c r="AX18" s="1"/>
  <c r="BE18"/>
  <c r="BA18"/>
  <c r="BB18" s="1"/>
  <c r="BG18" s="1"/>
  <c r="AT18"/>
  <c r="AA24"/>
  <c r="AC23"/>
  <c r="U25"/>
  <c r="V24"/>
  <c r="AB26"/>
  <c r="AW17"/>
  <c r="AY17" s="1"/>
  <c r="BC16"/>
  <c r="BH16" s="1"/>
  <c r="AP16"/>
  <c r="BF16" s="1"/>
  <c r="AZ16"/>
  <c r="AE20"/>
  <c r="AQ19"/>
  <c r="AV19"/>
  <c r="AR19"/>
  <c r="AS19" s="1"/>
  <c r="AL22"/>
  <c r="BA20" i="10"/>
  <c r="BB20" s="1"/>
  <c r="BG20" s="1"/>
  <c r="AU20"/>
  <c r="AX20" s="1"/>
  <c r="BE20"/>
  <c r="AT20"/>
  <c r="U24"/>
  <c r="V23"/>
  <c r="AA25"/>
  <c r="AC24"/>
  <c r="BC19"/>
  <c r="BH19" s="1"/>
  <c r="AP19"/>
  <c r="BF19" s="1"/>
  <c r="AZ19"/>
  <c r="AE21"/>
  <c r="AQ20"/>
  <c r="AV20"/>
  <c r="AB25"/>
  <c r="AL22"/>
  <c r="AW18"/>
  <c r="AY18" s="1"/>
  <c r="BC17" i="9"/>
  <c r="BH17" s="1"/>
  <c r="AZ17"/>
  <c r="AP17"/>
  <c r="BF17" s="1"/>
  <c r="AV19"/>
  <c r="AE20"/>
  <c r="AQ19"/>
  <c r="AR19"/>
  <c r="AS19" s="1"/>
  <c r="AA25"/>
  <c r="V23"/>
  <c r="U24"/>
  <c r="AL22"/>
  <c r="BC16"/>
  <c r="BH16" s="1"/>
  <c r="AZ16"/>
  <c r="AP16"/>
  <c r="BF16" s="1"/>
  <c r="AU18"/>
  <c r="AX18" s="1"/>
  <c r="BE18"/>
  <c r="BA18"/>
  <c r="BB18" s="1"/>
  <c r="BG18" s="1"/>
  <c r="AT18"/>
  <c r="AW18" s="1"/>
  <c r="AY18" s="1"/>
  <c r="AB24"/>
  <c r="AC24" s="1"/>
  <c r="AL22" i="8"/>
  <c r="U24"/>
  <c r="V23"/>
  <c r="AE21"/>
  <c r="AQ20"/>
  <c r="AV20"/>
  <c r="AA24"/>
  <c r="AC23"/>
  <c r="AR20"/>
  <c r="AS20" s="1"/>
  <c r="AB25"/>
  <c r="AW19"/>
  <c r="AY19" s="1"/>
  <c r="AV19" i="7"/>
  <c r="AE20"/>
  <c r="AQ19"/>
  <c r="AR19"/>
  <c r="AS19" s="1"/>
  <c r="AB25"/>
  <c r="AU18"/>
  <c r="AX18" s="1"/>
  <c r="BE18"/>
  <c r="BA18"/>
  <c r="BB18" s="1"/>
  <c r="BG18" s="1"/>
  <c r="AT18"/>
  <c r="AA24"/>
  <c r="AC23"/>
  <c r="V23"/>
  <c r="U24"/>
  <c r="AL23"/>
  <c r="AW17"/>
  <c r="AY17" s="1"/>
  <c r="AA25" i="5"/>
  <c r="AC24"/>
  <c r="BC18"/>
  <c r="BH18" s="1"/>
  <c r="AZ18"/>
  <c r="AP18"/>
  <c r="BF18" s="1"/>
  <c r="AE21"/>
  <c r="AQ20"/>
  <c r="AV20"/>
  <c r="AL22"/>
  <c r="AR21"/>
  <c r="AS21" s="1"/>
  <c r="AW19"/>
  <c r="AY19" s="1"/>
  <c r="BA20"/>
  <c r="BB20" s="1"/>
  <c r="BG20" s="1"/>
  <c r="AU20"/>
  <c r="AX20" s="1"/>
  <c r="BE20"/>
  <c r="AT20"/>
  <c r="AB25"/>
  <c r="U24"/>
  <c r="V23"/>
  <c r="BC18" i="4"/>
  <c r="BH18" s="1"/>
  <c r="AP18"/>
  <c r="BF18" s="1"/>
  <c r="AZ18"/>
  <c r="U24"/>
  <c r="V23"/>
  <c r="AE21"/>
  <c r="AQ20"/>
  <c r="AV20"/>
  <c r="AA25"/>
  <c r="AC24"/>
  <c r="AB25"/>
  <c r="AL22"/>
  <c r="AR21"/>
  <c r="AS21" s="1"/>
  <c r="AR20"/>
  <c r="AS20" s="1"/>
  <c r="AW19"/>
  <c r="AY19" s="1"/>
  <c r="AL23" i="3"/>
  <c r="V23"/>
  <c r="U24"/>
  <c r="AV19"/>
  <c r="AE20"/>
  <c r="AQ19"/>
  <c r="AR19"/>
  <c r="AS19" s="1"/>
  <c r="AB25"/>
  <c r="AW17"/>
  <c r="AY17" s="1"/>
  <c r="BC16"/>
  <c r="BH16" s="1"/>
  <c r="AP16"/>
  <c r="BF16" s="1"/>
  <c r="AZ16"/>
  <c r="AA26"/>
  <c r="AC25"/>
  <c r="AU18"/>
  <c r="AX18" s="1"/>
  <c r="BE18"/>
  <c r="BA18"/>
  <c r="BB18" s="1"/>
  <c r="BG18" s="1"/>
  <c r="AT18"/>
  <c r="AC24"/>
  <c r="U27" i="2"/>
  <c r="L17" i="13"/>
  <c r="U31"/>
  <c r="V31"/>
  <c r="T31" s="1"/>
  <c r="AC21"/>
  <c r="AB22"/>
  <c r="AH24"/>
  <c r="B25"/>
  <c r="AI19"/>
  <c r="C18"/>
  <c r="Z31"/>
  <c r="I18"/>
  <c r="F18"/>
  <c r="X31"/>
  <c r="D18"/>
  <c r="Y31"/>
  <c r="H18"/>
  <c r="W31"/>
  <c r="E19"/>
  <c r="BA19" i="11" l="1"/>
  <c r="BB19" s="1"/>
  <c r="BG19" s="1"/>
  <c r="AU19"/>
  <c r="AX19" s="1"/>
  <c r="BE19"/>
  <c r="AT19"/>
  <c r="AA25"/>
  <c r="AC24"/>
  <c r="AL23"/>
  <c r="AQ20"/>
  <c r="AV20"/>
  <c r="AE21"/>
  <c r="AR20"/>
  <c r="AS20" s="1"/>
  <c r="BC17"/>
  <c r="BH17" s="1"/>
  <c r="AP17"/>
  <c r="BF17" s="1"/>
  <c r="AZ17"/>
  <c r="AB27"/>
  <c r="V25"/>
  <c r="U26"/>
  <c r="AW18"/>
  <c r="AY18" s="1"/>
  <c r="BC18" i="10"/>
  <c r="BH18" s="1"/>
  <c r="AZ18"/>
  <c r="AP18"/>
  <c r="BF18" s="1"/>
  <c r="AQ21"/>
  <c r="AV21"/>
  <c r="AE22"/>
  <c r="V24"/>
  <c r="U25"/>
  <c r="AL23"/>
  <c r="AB26"/>
  <c r="AA26"/>
  <c r="AC25"/>
  <c r="AR21"/>
  <c r="AS21" s="1"/>
  <c r="AW20"/>
  <c r="AY20" s="1"/>
  <c r="AL23" i="9"/>
  <c r="AQ20"/>
  <c r="AV20"/>
  <c r="AE21"/>
  <c r="AR20"/>
  <c r="AS20" s="1"/>
  <c r="BC18"/>
  <c r="BH18" s="1"/>
  <c r="AZ18"/>
  <c r="AP18"/>
  <c r="BF18" s="1"/>
  <c r="BE19"/>
  <c r="BA19"/>
  <c r="BB19" s="1"/>
  <c r="BG19" s="1"/>
  <c r="AU19"/>
  <c r="AX19" s="1"/>
  <c r="AT19"/>
  <c r="AW19" s="1"/>
  <c r="AY19" s="1"/>
  <c r="AB25"/>
  <c r="V24"/>
  <c r="U25"/>
  <c r="AA26"/>
  <c r="AC25"/>
  <c r="AQ21" i="8"/>
  <c r="AV21"/>
  <c r="AE22"/>
  <c r="AR21"/>
  <c r="AS21" s="1"/>
  <c r="AB26"/>
  <c r="AL23"/>
  <c r="AR22"/>
  <c r="AS22" s="1"/>
  <c r="BA20"/>
  <c r="BB20" s="1"/>
  <c r="BG20" s="1"/>
  <c r="AU20"/>
  <c r="AX20" s="1"/>
  <c r="BE20"/>
  <c r="AT20"/>
  <c r="AW20" s="1"/>
  <c r="AY20" s="1"/>
  <c r="V24"/>
  <c r="U25"/>
  <c r="AA25"/>
  <c r="AC24"/>
  <c r="BC19"/>
  <c r="BH19" s="1"/>
  <c r="AP19"/>
  <c r="BF19" s="1"/>
  <c r="AZ19"/>
  <c r="AQ20" i="7"/>
  <c r="AV20"/>
  <c r="AE21"/>
  <c r="AR20"/>
  <c r="AS20" s="1"/>
  <c r="AL24"/>
  <c r="AB26"/>
  <c r="BC17"/>
  <c r="BH17" s="1"/>
  <c r="AP17"/>
  <c r="BF17" s="1"/>
  <c r="AZ17"/>
  <c r="AW18"/>
  <c r="AY18" s="1"/>
  <c r="V24"/>
  <c r="U25"/>
  <c r="AA25"/>
  <c r="AC24"/>
  <c r="BE19"/>
  <c r="BA19"/>
  <c r="BB19" s="1"/>
  <c r="BG19" s="1"/>
  <c r="AU19"/>
  <c r="AX19" s="1"/>
  <c r="AT19"/>
  <c r="AW19" s="1"/>
  <c r="AY19" s="1"/>
  <c r="AL23" i="5"/>
  <c r="AA26"/>
  <c r="AC25"/>
  <c r="AU21"/>
  <c r="AX21" s="1"/>
  <c r="BE21"/>
  <c r="BA21"/>
  <c r="BB21" s="1"/>
  <c r="BG21" s="1"/>
  <c r="AT21"/>
  <c r="AQ21"/>
  <c r="AV21"/>
  <c r="AE22"/>
  <c r="AR22" s="1"/>
  <c r="AS22" s="1"/>
  <c r="V24"/>
  <c r="U25"/>
  <c r="BC19"/>
  <c r="BH19" s="1"/>
  <c r="AP19"/>
  <c r="BF19" s="1"/>
  <c r="AZ19"/>
  <c r="AW20"/>
  <c r="AY20" s="1"/>
  <c r="AB26"/>
  <c r="BA20" i="4"/>
  <c r="BB20" s="1"/>
  <c r="BG20" s="1"/>
  <c r="AU20"/>
  <c r="AX20" s="1"/>
  <c r="BE20"/>
  <c r="AT20"/>
  <c r="AA26"/>
  <c r="AC25"/>
  <c r="BC19"/>
  <c r="BH19" s="1"/>
  <c r="AP19"/>
  <c r="BF19" s="1"/>
  <c r="AZ19"/>
  <c r="AL23"/>
  <c r="AR22"/>
  <c r="AS22" s="1"/>
  <c r="AQ21"/>
  <c r="AV21"/>
  <c r="AE22"/>
  <c r="AU21"/>
  <c r="AX21" s="1"/>
  <c r="BE21"/>
  <c r="BA21"/>
  <c r="BB21" s="1"/>
  <c r="BG21" s="1"/>
  <c r="AT21"/>
  <c r="AB26"/>
  <c r="V24"/>
  <c r="U25"/>
  <c r="AA27" i="3"/>
  <c r="AC26"/>
  <c r="BC17"/>
  <c r="BH17" s="1"/>
  <c r="AP17"/>
  <c r="BF17" s="1"/>
  <c r="AZ17"/>
  <c r="BE19"/>
  <c r="BA19"/>
  <c r="BB19" s="1"/>
  <c r="BG19" s="1"/>
  <c r="AU19"/>
  <c r="AX19" s="1"/>
  <c r="AT19"/>
  <c r="AW19" s="1"/>
  <c r="AY19" s="1"/>
  <c r="V24"/>
  <c r="U25"/>
  <c r="AL24"/>
  <c r="AB26"/>
  <c r="AW18"/>
  <c r="AY18" s="1"/>
  <c r="AQ20"/>
  <c r="AV20"/>
  <c r="AE21"/>
  <c r="AR20"/>
  <c r="AS20" s="1"/>
  <c r="M17" i="13"/>
  <c r="U28" i="2"/>
  <c r="G18" i="13"/>
  <c r="K18"/>
  <c r="L18" s="1"/>
  <c r="AH25"/>
  <c r="B26"/>
  <c r="AC22"/>
  <c r="AB23"/>
  <c r="U32"/>
  <c r="V32"/>
  <c r="T32" s="1"/>
  <c r="W32"/>
  <c r="Y32"/>
  <c r="C19"/>
  <c r="H19"/>
  <c r="X32"/>
  <c r="Z32"/>
  <c r="F19"/>
  <c r="I19"/>
  <c r="D19"/>
  <c r="AU20" i="11" l="1"/>
  <c r="AX20" s="1"/>
  <c r="BE20"/>
  <c r="BA20"/>
  <c r="BB20" s="1"/>
  <c r="BG20" s="1"/>
  <c r="AT20"/>
  <c r="AA26"/>
  <c r="AC25"/>
  <c r="U27"/>
  <c r="V26"/>
  <c r="AB28"/>
  <c r="BC18"/>
  <c r="BH18" s="1"/>
  <c r="AP18"/>
  <c r="BF18" s="1"/>
  <c r="AZ18"/>
  <c r="AE22"/>
  <c r="AQ21"/>
  <c r="AV21"/>
  <c r="AR21"/>
  <c r="AS21" s="1"/>
  <c r="AL24"/>
  <c r="AW19"/>
  <c r="AY19" s="1"/>
  <c r="AU21" i="10"/>
  <c r="AX21" s="1"/>
  <c r="BE21"/>
  <c r="BA21"/>
  <c r="BB21" s="1"/>
  <c r="BG21" s="1"/>
  <c r="AT21"/>
  <c r="AB27"/>
  <c r="U26"/>
  <c r="V25"/>
  <c r="BC20"/>
  <c r="BH20" s="1"/>
  <c r="AP20"/>
  <c r="BF20" s="1"/>
  <c r="AZ20"/>
  <c r="AL24"/>
  <c r="AR23"/>
  <c r="AS23" s="1"/>
  <c r="AE23"/>
  <c r="AQ22"/>
  <c r="AV22"/>
  <c r="AA27"/>
  <c r="AC26"/>
  <c r="AR22"/>
  <c r="AS22" s="1"/>
  <c r="BC19" i="9"/>
  <c r="BH19" s="1"/>
  <c r="AP19"/>
  <c r="BF19" s="1"/>
  <c r="AZ19"/>
  <c r="AV21"/>
  <c r="AE22"/>
  <c r="AQ21"/>
  <c r="AR21"/>
  <c r="AS21" s="1"/>
  <c r="AL24"/>
  <c r="AB26"/>
  <c r="AU20"/>
  <c r="AX20" s="1"/>
  <c r="BE20"/>
  <c r="BA20"/>
  <c r="BB20" s="1"/>
  <c r="BG20" s="1"/>
  <c r="AT20"/>
  <c r="V25"/>
  <c r="U26"/>
  <c r="AA27"/>
  <c r="AC26"/>
  <c r="AL24" i="8"/>
  <c r="AA26"/>
  <c r="AC25"/>
  <c r="BC20"/>
  <c r="BH20" s="1"/>
  <c r="AP20"/>
  <c r="BF20" s="1"/>
  <c r="AZ20"/>
  <c r="BA22"/>
  <c r="BB22" s="1"/>
  <c r="BG22" s="1"/>
  <c r="AU22"/>
  <c r="AX22" s="1"/>
  <c r="BE22"/>
  <c r="AT22"/>
  <c r="U26"/>
  <c r="V25"/>
  <c r="AU21"/>
  <c r="AX21" s="1"/>
  <c r="BE21"/>
  <c r="BA21"/>
  <c r="BB21" s="1"/>
  <c r="BG21" s="1"/>
  <c r="AT21"/>
  <c r="AW21" s="1"/>
  <c r="AY21" s="1"/>
  <c r="AB27"/>
  <c r="AE23"/>
  <c r="AR23" s="1"/>
  <c r="AS23" s="1"/>
  <c r="AQ22"/>
  <c r="AV22"/>
  <c r="V25" i="7"/>
  <c r="U26"/>
  <c r="AB27"/>
  <c r="AU20"/>
  <c r="AX20" s="1"/>
  <c r="BE20"/>
  <c r="BA20"/>
  <c r="BB20" s="1"/>
  <c r="BG20" s="1"/>
  <c r="AT20"/>
  <c r="AW20" s="1"/>
  <c r="AY20" s="1"/>
  <c r="AA26"/>
  <c r="AC25"/>
  <c r="BC18"/>
  <c r="BH18" s="1"/>
  <c r="AP18"/>
  <c r="BF18" s="1"/>
  <c r="AZ18"/>
  <c r="AL25"/>
  <c r="BC19"/>
  <c r="BH19" s="1"/>
  <c r="AP19"/>
  <c r="BF19" s="1"/>
  <c r="AZ19"/>
  <c r="AV21"/>
  <c r="AE22"/>
  <c r="AQ21"/>
  <c r="AR21"/>
  <c r="AS21" s="1"/>
  <c r="BA22" i="5"/>
  <c r="BB22" s="1"/>
  <c r="BG22" s="1"/>
  <c r="AU22"/>
  <c r="AX22" s="1"/>
  <c r="BE22"/>
  <c r="AT22"/>
  <c r="AL24"/>
  <c r="BC20"/>
  <c r="BH20" s="1"/>
  <c r="AZ20"/>
  <c r="AP20"/>
  <c r="BF20" s="1"/>
  <c r="U26"/>
  <c r="V25"/>
  <c r="AE23"/>
  <c r="AQ22"/>
  <c r="AV22"/>
  <c r="AA27"/>
  <c r="AC26"/>
  <c r="AB27"/>
  <c r="AW21"/>
  <c r="AY21" s="1"/>
  <c r="AA27" i="4"/>
  <c r="AC26"/>
  <c r="AE23"/>
  <c r="AQ22"/>
  <c r="AV22"/>
  <c r="AL24"/>
  <c r="AR23"/>
  <c r="AS23" s="1"/>
  <c r="AW21"/>
  <c r="AY21" s="1"/>
  <c r="BA22"/>
  <c r="BB22" s="1"/>
  <c r="BG22" s="1"/>
  <c r="AU22"/>
  <c r="AX22" s="1"/>
  <c r="BE22"/>
  <c r="AT22"/>
  <c r="U26"/>
  <c r="V25"/>
  <c r="AB27"/>
  <c r="AW20"/>
  <c r="AY20" s="1"/>
  <c r="AV21" i="3"/>
  <c r="AE22"/>
  <c r="AQ21"/>
  <c r="AR21"/>
  <c r="AS21" s="1"/>
  <c r="AL25"/>
  <c r="BC19"/>
  <c r="BH19" s="1"/>
  <c r="AP19"/>
  <c r="BF19" s="1"/>
  <c r="AZ19"/>
  <c r="AA28"/>
  <c r="AU20"/>
  <c r="AX20" s="1"/>
  <c r="BE20"/>
  <c r="BA20"/>
  <c r="BB20" s="1"/>
  <c r="BG20" s="1"/>
  <c r="AT20"/>
  <c r="AW20" s="1"/>
  <c r="AY20" s="1"/>
  <c r="BC18"/>
  <c r="BH18" s="1"/>
  <c r="AZ18"/>
  <c r="AP18"/>
  <c r="BF18" s="1"/>
  <c r="AB27"/>
  <c r="AC27" s="1"/>
  <c r="V25"/>
  <c r="U26"/>
  <c r="M18" i="13"/>
  <c r="U29" i="2"/>
  <c r="G19" i="13"/>
  <c r="K19"/>
  <c r="L19" s="1"/>
  <c r="AC23"/>
  <c r="AB24"/>
  <c r="U33"/>
  <c r="V33"/>
  <c r="T33" s="1"/>
  <c r="AH26"/>
  <c r="B27"/>
  <c r="X33"/>
  <c r="Z33"/>
  <c r="W33"/>
  <c r="Y33"/>
  <c r="AL25" i="11" l="1"/>
  <c r="AQ22"/>
  <c r="AV22"/>
  <c r="AE23"/>
  <c r="AR22"/>
  <c r="AS22" s="1"/>
  <c r="AA27"/>
  <c r="AC26"/>
  <c r="BC19"/>
  <c r="BH19" s="1"/>
  <c r="AP19"/>
  <c r="BF19" s="1"/>
  <c r="AZ19"/>
  <c r="AB29"/>
  <c r="BA21"/>
  <c r="BB21" s="1"/>
  <c r="BG21" s="1"/>
  <c r="AU21"/>
  <c r="AX21" s="1"/>
  <c r="BE21"/>
  <c r="AT21"/>
  <c r="V27"/>
  <c r="U28"/>
  <c r="AW20"/>
  <c r="AY20" s="1"/>
  <c r="BA22" i="10"/>
  <c r="BB22" s="1"/>
  <c r="BG22" s="1"/>
  <c r="AU22"/>
  <c r="AX22" s="1"/>
  <c r="BE22"/>
  <c r="AT22"/>
  <c r="AB28"/>
  <c r="AL25"/>
  <c r="AR24"/>
  <c r="AS24" s="1"/>
  <c r="AA28"/>
  <c r="AC27"/>
  <c r="AU23"/>
  <c r="AX23" s="1"/>
  <c r="BE23"/>
  <c r="BA23"/>
  <c r="BB23" s="1"/>
  <c r="BG23" s="1"/>
  <c r="AT23"/>
  <c r="AW23" s="1"/>
  <c r="AY23" s="1"/>
  <c r="AQ23"/>
  <c r="AV23"/>
  <c r="AE24"/>
  <c r="V26"/>
  <c r="U27"/>
  <c r="AW21"/>
  <c r="AY21" s="1"/>
  <c r="AQ22" i="9"/>
  <c r="AV22"/>
  <c r="AE23"/>
  <c r="AR22"/>
  <c r="AS22" s="1"/>
  <c r="V26"/>
  <c r="U27"/>
  <c r="AB27"/>
  <c r="BE21"/>
  <c r="BA21"/>
  <c r="BB21" s="1"/>
  <c r="BG21" s="1"/>
  <c r="AU21"/>
  <c r="AX21" s="1"/>
  <c r="AT21"/>
  <c r="AW21" s="1"/>
  <c r="AY21" s="1"/>
  <c r="AA28"/>
  <c r="AC27"/>
  <c r="AL25"/>
  <c r="AW20"/>
  <c r="AY20" s="1"/>
  <c r="AU23" i="8"/>
  <c r="AX23" s="1"/>
  <c r="BE23"/>
  <c r="BA23"/>
  <c r="BB23" s="1"/>
  <c r="BG23" s="1"/>
  <c r="AT23"/>
  <c r="V26"/>
  <c r="U27"/>
  <c r="AL25"/>
  <c r="AR24"/>
  <c r="AS24" s="1"/>
  <c r="AQ23"/>
  <c r="AV23"/>
  <c r="AE24"/>
  <c r="BC21"/>
  <c r="BH21" s="1"/>
  <c r="AP21"/>
  <c r="BF21" s="1"/>
  <c r="AZ21"/>
  <c r="AA27"/>
  <c r="AC26"/>
  <c r="AW22"/>
  <c r="AY22" s="1"/>
  <c r="AB28"/>
  <c r="AQ22" i="7"/>
  <c r="AV22"/>
  <c r="AE23"/>
  <c r="AR22"/>
  <c r="AS22" s="1"/>
  <c r="BC20"/>
  <c r="BH20" s="1"/>
  <c r="AP20"/>
  <c r="BF20" s="1"/>
  <c r="AZ20"/>
  <c r="AA27"/>
  <c r="AC26"/>
  <c r="V26"/>
  <c r="U27"/>
  <c r="BE21"/>
  <c r="BA21"/>
  <c r="BB21" s="1"/>
  <c r="BG21" s="1"/>
  <c r="AU21"/>
  <c r="AX21" s="1"/>
  <c r="AT21"/>
  <c r="AW21" s="1"/>
  <c r="AY21" s="1"/>
  <c r="AL26"/>
  <c r="AB28"/>
  <c r="BC21" i="5"/>
  <c r="BH21" s="1"/>
  <c r="AP21"/>
  <c r="BF21" s="1"/>
  <c r="AZ21"/>
  <c r="AQ23"/>
  <c r="AV23"/>
  <c r="AE24"/>
  <c r="AL25"/>
  <c r="AB28"/>
  <c r="V26"/>
  <c r="U27"/>
  <c r="AR23"/>
  <c r="AS23" s="1"/>
  <c r="AA28"/>
  <c r="AC27"/>
  <c r="AW22"/>
  <c r="AY22" s="1"/>
  <c r="V26" i="4"/>
  <c r="U27"/>
  <c r="AA28"/>
  <c r="AC27"/>
  <c r="AL25"/>
  <c r="AQ23"/>
  <c r="AV23"/>
  <c r="AE24"/>
  <c r="BC20"/>
  <c r="BH20" s="1"/>
  <c r="AP20"/>
  <c r="BF20" s="1"/>
  <c r="AZ20"/>
  <c r="AU23"/>
  <c r="AX23" s="1"/>
  <c r="BE23"/>
  <c r="BA23"/>
  <c r="BB23" s="1"/>
  <c r="BG23" s="1"/>
  <c r="AT23"/>
  <c r="AB28"/>
  <c r="BC21"/>
  <c r="BH21" s="1"/>
  <c r="AP21"/>
  <c r="BF21" s="1"/>
  <c r="AZ21"/>
  <c r="AW22"/>
  <c r="AY22" s="1"/>
  <c r="AL26" i="3"/>
  <c r="AA29"/>
  <c r="AQ22"/>
  <c r="AV22"/>
  <c r="AE23"/>
  <c r="AR22"/>
  <c r="AS22" s="1"/>
  <c r="BC20"/>
  <c r="BH20" s="1"/>
  <c r="AZ20"/>
  <c r="AP20"/>
  <c r="BF20" s="1"/>
  <c r="AB28"/>
  <c r="V26"/>
  <c r="U27"/>
  <c r="BE21"/>
  <c r="BA21"/>
  <c r="BB21" s="1"/>
  <c r="BG21" s="1"/>
  <c r="AU21"/>
  <c r="AX21" s="1"/>
  <c r="AT21"/>
  <c r="AW21" s="1"/>
  <c r="AY21" s="1"/>
  <c r="U30" i="2"/>
  <c r="AC24" i="13"/>
  <c r="AB25"/>
  <c r="U34"/>
  <c r="V34"/>
  <c r="T34" s="1"/>
  <c r="AH27"/>
  <c r="B28"/>
  <c r="Y34"/>
  <c r="Z34"/>
  <c r="W34"/>
  <c r="X34"/>
  <c r="AE24" i="11" l="1"/>
  <c r="AQ23"/>
  <c r="AV23"/>
  <c r="AR23"/>
  <c r="AS23" s="1"/>
  <c r="AL26"/>
  <c r="AB30"/>
  <c r="AU22"/>
  <c r="AX22" s="1"/>
  <c r="BE22"/>
  <c r="BA22"/>
  <c r="BB22" s="1"/>
  <c r="BG22" s="1"/>
  <c r="AT22"/>
  <c r="AW22" s="1"/>
  <c r="AY22" s="1"/>
  <c r="BC20"/>
  <c r="BH20" s="1"/>
  <c r="AP20"/>
  <c r="BF20" s="1"/>
  <c r="AZ20"/>
  <c r="AA28"/>
  <c r="AC27"/>
  <c r="AW21"/>
  <c r="AY21" s="1"/>
  <c r="U29"/>
  <c r="V28"/>
  <c r="U28" i="10"/>
  <c r="V27"/>
  <c r="BA24"/>
  <c r="BB24" s="1"/>
  <c r="BG24" s="1"/>
  <c r="AU24"/>
  <c r="AX24" s="1"/>
  <c r="BE24"/>
  <c r="AT24"/>
  <c r="AW24" s="1"/>
  <c r="AY24" s="1"/>
  <c r="BC21"/>
  <c r="BH21" s="1"/>
  <c r="AZ21"/>
  <c r="AP21"/>
  <c r="BF21" s="1"/>
  <c r="AE25"/>
  <c r="AQ24"/>
  <c r="AV24"/>
  <c r="AC28"/>
  <c r="AA29"/>
  <c r="AB29"/>
  <c r="BC23"/>
  <c r="BH23" s="1"/>
  <c r="AP23"/>
  <c r="BF23" s="1"/>
  <c r="AZ23"/>
  <c r="AL26"/>
  <c r="AR25"/>
  <c r="AS25" s="1"/>
  <c r="AW22"/>
  <c r="AY22" s="1"/>
  <c r="AL26" i="9"/>
  <c r="BC21"/>
  <c r="BH21" s="1"/>
  <c r="AP21"/>
  <c r="BF21" s="1"/>
  <c r="AZ21"/>
  <c r="BC20"/>
  <c r="BH20" s="1"/>
  <c r="AP20"/>
  <c r="BF20" s="1"/>
  <c r="AZ20"/>
  <c r="AA29"/>
  <c r="V27"/>
  <c r="U28"/>
  <c r="AV23"/>
  <c r="AE24"/>
  <c r="AQ23"/>
  <c r="AR23"/>
  <c r="AS23" s="1"/>
  <c r="AB28"/>
  <c r="AC28" s="1"/>
  <c r="AU22"/>
  <c r="AX22" s="1"/>
  <c r="BE22"/>
  <c r="BA22"/>
  <c r="BB22" s="1"/>
  <c r="BG22" s="1"/>
  <c r="AT22"/>
  <c r="AW22" s="1"/>
  <c r="AY22" s="1"/>
  <c r="BC22" i="8"/>
  <c r="BH22" s="1"/>
  <c r="AP22"/>
  <c r="BF22" s="1"/>
  <c r="AZ22"/>
  <c r="U28"/>
  <c r="V27"/>
  <c r="BA24"/>
  <c r="BB24" s="1"/>
  <c r="BG24" s="1"/>
  <c r="AU24"/>
  <c r="AX24" s="1"/>
  <c r="BE24"/>
  <c r="AT24"/>
  <c r="AB29"/>
  <c r="AA28"/>
  <c r="AC27"/>
  <c r="AE25"/>
  <c r="AQ24"/>
  <c r="AV24"/>
  <c r="AL26"/>
  <c r="AR25"/>
  <c r="AS25" s="1"/>
  <c r="AW23"/>
  <c r="AY23" s="1"/>
  <c r="AB29" i="7"/>
  <c r="BC21"/>
  <c r="BH21" s="1"/>
  <c r="AP21"/>
  <c r="BF21" s="1"/>
  <c r="AZ21"/>
  <c r="V27"/>
  <c r="U28"/>
  <c r="AA28"/>
  <c r="AC27"/>
  <c r="AU22"/>
  <c r="AX22" s="1"/>
  <c r="BE22"/>
  <c r="BA22"/>
  <c r="BB22" s="1"/>
  <c r="BG22" s="1"/>
  <c r="AT22"/>
  <c r="AL27"/>
  <c r="AV23"/>
  <c r="AE24"/>
  <c r="AQ23"/>
  <c r="AR23"/>
  <c r="AS23" s="1"/>
  <c r="U28" i="5"/>
  <c r="V27"/>
  <c r="AE25"/>
  <c r="AQ24"/>
  <c r="AV24"/>
  <c r="BC22"/>
  <c r="BH22" s="1"/>
  <c r="AP22"/>
  <c r="BF22" s="1"/>
  <c r="AZ22"/>
  <c r="AB29"/>
  <c r="AU23"/>
  <c r="AX23" s="1"/>
  <c r="BE23"/>
  <c r="BA23"/>
  <c r="BB23" s="1"/>
  <c r="BG23" s="1"/>
  <c r="AT23"/>
  <c r="AL26"/>
  <c r="AR25"/>
  <c r="AS25" s="1"/>
  <c r="AC28"/>
  <c r="AA29"/>
  <c r="AR24"/>
  <c r="AS24" s="1"/>
  <c r="AW23" i="4"/>
  <c r="AY23" s="1"/>
  <c r="AE25"/>
  <c r="AQ24"/>
  <c r="AV24"/>
  <c r="AL26"/>
  <c r="AR25"/>
  <c r="AS25" s="1"/>
  <c r="U28"/>
  <c r="V27"/>
  <c r="AR24"/>
  <c r="AS24" s="1"/>
  <c r="AB29"/>
  <c r="BC22"/>
  <c r="BH22" s="1"/>
  <c r="AZ22"/>
  <c r="AP22"/>
  <c r="BF22" s="1"/>
  <c r="AC28"/>
  <c r="AA29"/>
  <c r="V27" i="3"/>
  <c r="U28"/>
  <c r="AL27"/>
  <c r="AA30"/>
  <c r="BC21"/>
  <c r="BH21" s="1"/>
  <c r="AP21"/>
  <c r="BF21" s="1"/>
  <c r="AZ21"/>
  <c r="AB29"/>
  <c r="AV23"/>
  <c r="AE24"/>
  <c r="AQ23"/>
  <c r="AR23"/>
  <c r="AS23" s="1"/>
  <c r="AU22"/>
  <c r="AX22" s="1"/>
  <c r="BE22"/>
  <c r="BA22"/>
  <c r="BB22" s="1"/>
  <c r="BG22" s="1"/>
  <c r="AT22"/>
  <c r="AW22" s="1"/>
  <c r="AY22" s="1"/>
  <c r="AC28"/>
  <c r="U31" i="2"/>
  <c r="AC25" i="13"/>
  <c r="AB26"/>
  <c r="AH28"/>
  <c r="B29"/>
  <c r="U35"/>
  <c r="V35"/>
  <c r="T35" s="1"/>
  <c r="Y35"/>
  <c r="X35"/>
  <c r="Z35"/>
  <c r="W35"/>
  <c r="U30" i="11" l="1"/>
  <c r="V29"/>
  <c r="AA29"/>
  <c r="AC28"/>
  <c r="BC22"/>
  <c r="BH22" s="1"/>
  <c r="AP22"/>
  <c r="BF22" s="1"/>
  <c r="AZ22"/>
  <c r="AB31"/>
  <c r="AL27"/>
  <c r="AQ24"/>
  <c r="AV24"/>
  <c r="AE25"/>
  <c r="AR24"/>
  <c r="AS24" s="1"/>
  <c r="BC21"/>
  <c r="BH21" s="1"/>
  <c r="AP21"/>
  <c r="BF21" s="1"/>
  <c r="AZ21"/>
  <c r="BA23"/>
  <c r="BB23" s="1"/>
  <c r="BG23" s="1"/>
  <c r="AU23"/>
  <c r="AX23" s="1"/>
  <c r="BE23"/>
  <c r="AT23"/>
  <c r="AW23" s="1"/>
  <c r="AY23" s="1"/>
  <c r="U29" i="10"/>
  <c r="V28"/>
  <c r="AL27"/>
  <c r="AU25"/>
  <c r="AX25" s="1"/>
  <c r="BE25"/>
  <c r="BA25"/>
  <c r="BB25" s="1"/>
  <c r="BG25" s="1"/>
  <c r="AT25"/>
  <c r="AW25" s="1"/>
  <c r="AY25" s="1"/>
  <c r="AA30"/>
  <c r="AC29"/>
  <c r="AQ25"/>
  <c r="AV25"/>
  <c r="AE26"/>
  <c r="AR26" s="1"/>
  <c r="AS26" s="1"/>
  <c r="BC24"/>
  <c r="BH24" s="1"/>
  <c r="AZ24"/>
  <c r="AP24"/>
  <c r="BF24" s="1"/>
  <c r="BC22"/>
  <c r="BH22" s="1"/>
  <c r="AZ22"/>
  <c r="AP22"/>
  <c r="BF22" s="1"/>
  <c r="AB30"/>
  <c r="BE23" i="9"/>
  <c r="BA23"/>
  <c r="BB23" s="1"/>
  <c r="BG23" s="1"/>
  <c r="AU23"/>
  <c r="AX23" s="1"/>
  <c r="AT23"/>
  <c r="AW23" s="1"/>
  <c r="AY23" s="1"/>
  <c r="U29"/>
  <c r="V28"/>
  <c r="AC29"/>
  <c r="AA30"/>
  <c r="AL27"/>
  <c r="AB29"/>
  <c r="AQ24"/>
  <c r="AV24"/>
  <c r="AE25"/>
  <c r="AR24"/>
  <c r="AS24" s="1"/>
  <c r="BC22"/>
  <c r="BH22" s="1"/>
  <c r="AZ22"/>
  <c r="AP22"/>
  <c r="BF22" s="1"/>
  <c r="AQ25" i="8"/>
  <c r="AV25"/>
  <c r="AE26"/>
  <c r="AC28"/>
  <c r="AA29"/>
  <c r="AW24"/>
  <c r="AY24" s="1"/>
  <c r="AU25"/>
  <c r="AX25" s="1"/>
  <c r="BE25"/>
  <c r="BA25"/>
  <c r="BB25" s="1"/>
  <c r="BG25" s="1"/>
  <c r="AT25"/>
  <c r="AW25" s="1"/>
  <c r="AY25" s="1"/>
  <c r="U29"/>
  <c r="V28"/>
  <c r="BC23"/>
  <c r="BH23" s="1"/>
  <c r="AP23"/>
  <c r="BF23" s="1"/>
  <c r="AZ23"/>
  <c r="AL27"/>
  <c r="AR26"/>
  <c r="AS26" s="1"/>
  <c r="AB30"/>
  <c r="U29" i="7"/>
  <c r="V28"/>
  <c r="AA29"/>
  <c r="AC28"/>
  <c r="AQ24"/>
  <c r="AV24"/>
  <c r="AE25"/>
  <c r="AR24"/>
  <c r="AS24" s="1"/>
  <c r="AB30"/>
  <c r="AW22"/>
  <c r="AY22" s="1"/>
  <c r="BE23"/>
  <c r="BA23"/>
  <c r="BB23" s="1"/>
  <c r="BG23" s="1"/>
  <c r="AU23"/>
  <c r="AX23" s="1"/>
  <c r="AT23"/>
  <c r="AW23" s="1"/>
  <c r="AY23" s="1"/>
  <c r="AL28"/>
  <c r="BA24" i="5"/>
  <c r="BB24" s="1"/>
  <c r="BG24" s="1"/>
  <c r="AU24"/>
  <c r="AX24" s="1"/>
  <c r="BE24"/>
  <c r="AT24"/>
  <c r="AL27"/>
  <c r="U29"/>
  <c r="V28"/>
  <c r="AU25"/>
  <c r="AX25" s="1"/>
  <c r="BE25"/>
  <c r="BA25"/>
  <c r="BB25" s="1"/>
  <c r="BG25" s="1"/>
  <c r="AT25"/>
  <c r="AW25" s="1"/>
  <c r="AY25" s="1"/>
  <c r="AB30"/>
  <c r="AA30"/>
  <c r="AC29"/>
  <c r="AQ25"/>
  <c r="AV25"/>
  <c r="AE26"/>
  <c r="AR26" s="1"/>
  <c r="AS26" s="1"/>
  <c r="AW23"/>
  <c r="AY23" s="1"/>
  <c r="AL27" i="4"/>
  <c r="BC23"/>
  <c r="BH23" s="1"/>
  <c r="AP23"/>
  <c r="BF23" s="1"/>
  <c r="AZ23"/>
  <c r="AA30"/>
  <c r="AC29"/>
  <c r="BA24"/>
  <c r="BB24" s="1"/>
  <c r="BG24" s="1"/>
  <c r="AU24"/>
  <c r="AX24" s="1"/>
  <c r="BE24"/>
  <c r="AT24"/>
  <c r="AW24" s="1"/>
  <c r="AY24" s="1"/>
  <c r="AU25"/>
  <c r="AX25" s="1"/>
  <c r="BE25"/>
  <c r="BA25"/>
  <c r="BB25" s="1"/>
  <c r="BG25" s="1"/>
  <c r="AT25"/>
  <c r="AW25" s="1"/>
  <c r="AY25" s="1"/>
  <c r="AQ25"/>
  <c r="AV25"/>
  <c r="AE26"/>
  <c r="U29"/>
  <c r="V28"/>
  <c r="AB30"/>
  <c r="BE23" i="3"/>
  <c r="BA23"/>
  <c r="BB23" s="1"/>
  <c r="BG23" s="1"/>
  <c r="AU23"/>
  <c r="AX23" s="1"/>
  <c r="AT23"/>
  <c r="AB30"/>
  <c r="AC29"/>
  <c r="BC22"/>
  <c r="BH22" s="1"/>
  <c r="AP22"/>
  <c r="BF22" s="1"/>
  <c r="AZ22"/>
  <c r="AQ24"/>
  <c r="AV24"/>
  <c r="AE25"/>
  <c r="AR24"/>
  <c r="AS24" s="1"/>
  <c r="AA31"/>
  <c r="AC30"/>
  <c r="U29"/>
  <c r="V28"/>
  <c r="AL28"/>
  <c r="U32" i="2"/>
  <c r="V36" i="13"/>
  <c r="T36" s="1"/>
  <c r="U36"/>
  <c r="AH29"/>
  <c r="B30"/>
  <c r="AC26"/>
  <c r="AB27"/>
  <c r="Y36"/>
  <c r="X36"/>
  <c r="W36"/>
  <c r="Z36"/>
  <c r="BC23" i="11" l="1"/>
  <c r="BH23" s="1"/>
  <c r="AP23"/>
  <c r="BF23" s="1"/>
  <c r="AZ23"/>
  <c r="AE26"/>
  <c r="AQ25"/>
  <c r="AV25"/>
  <c r="AR25"/>
  <c r="AS25" s="1"/>
  <c r="AL28"/>
  <c r="U31"/>
  <c r="V30"/>
  <c r="AU24"/>
  <c r="AX24" s="1"/>
  <c r="BE24"/>
  <c r="BA24"/>
  <c r="BB24" s="1"/>
  <c r="BG24" s="1"/>
  <c r="AT24"/>
  <c r="AB32"/>
  <c r="AA30"/>
  <c r="AC29"/>
  <c r="BA26" i="10"/>
  <c r="BB26" s="1"/>
  <c r="BG26" s="1"/>
  <c r="AU26"/>
  <c r="AX26" s="1"/>
  <c r="BE26"/>
  <c r="AT26"/>
  <c r="BC25"/>
  <c r="BH25" s="1"/>
  <c r="AZ25"/>
  <c r="AP25"/>
  <c r="BF25" s="1"/>
  <c r="U30"/>
  <c r="V29"/>
  <c r="AB31"/>
  <c r="AE27"/>
  <c r="AQ26"/>
  <c r="AV26"/>
  <c r="AA31"/>
  <c r="AC30"/>
  <c r="AL28"/>
  <c r="AV25" i="9"/>
  <c r="AE26"/>
  <c r="AQ25"/>
  <c r="AR25"/>
  <c r="AS25" s="1"/>
  <c r="AA31"/>
  <c r="U30"/>
  <c r="V29"/>
  <c r="BC23"/>
  <c r="BH23" s="1"/>
  <c r="AP23"/>
  <c r="BF23" s="1"/>
  <c r="AZ23"/>
  <c r="AU24"/>
  <c r="AX24" s="1"/>
  <c r="BE24"/>
  <c r="BA24"/>
  <c r="BB24" s="1"/>
  <c r="BG24" s="1"/>
  <c r="AT24"/>
  <c r="AB30"/>
  <c r="AL28"/>
  <c r="BC25" i="8"/>
  <c r="BH25" s="1"/>
  <c r="AP25"/>
  <c r="BF25" s="1"/>
  <c r="AZ25"/>
  <c r="BC24"/>
  <c r="BH24" s="1"/>
  <c r="AP24"/>
  <c r="BF24" s="1"/>
  <c r="AZ24"/>
  <c r="AL28"/>
  <c r="AA30"/>
  <c r="AC29"/>
  <c r="BA26"/>
  <c r="BB26" s="1"/>
  <c r="BG26" s="1"/>
  <c r="AU26"/>
  <c r="AX26" s="1"/>
  <c r="BE26"/>
  <c r="AT26"/>
  <c r="AW26" s="1"/>
  <c r="AY26" s="1"/>
  <c r="U30"/>
  <c r="V29"/>
  <c r="AE27"/>
  <c r="AQ26"/>
  <c r="AV26"/>
  <c r="AB31"/>
  <c r="AV25" i="7"/>
  <c r="AE26"/>
  <c r="AQ25"/>
  <c r="AR25"/>
  <c r="AS25" s="1"/>
  <c r="U30"/>
  <c r="V29"/>
  <c r="BC23"/>
  <c r="BH23" s="1"/>
  <c r="AP23"/>
  <c r="BF23" s="1"/>
  <c r="AZ23"/>
  <c r="BC22"/>
  <c r="BH22" s="1"/>
  <c r="AP22"/>
  <c r="BF22" s="1"/>
  <c r="AZ22"/>
  <c r="AU24"/>
  <c r="AX24" s="1"/>
  <c r="BE24"/>
  <c r="BA24"/>
  <c r="BB24" s="1"/>
  <c r="BG24" s="1"/>
  <c r="AT24"/>
  <c r="AW24" s="1"/>
  <c r="AY24" s="1"/>
  <c r="AB31"/>
  <c r="AL29"/>
  <c r="AC29"/>
  <c r="AA30"/>
  <c r="BA26" i="5"/>
  <c r="BB26" s="1"/>
  <c r="BG26" s="1"/>
  <c r="AU26"/>
  <c r="AX26" s="1"/>
  <c r="BE26"/>
  <c r="AT26"/>
  <c r="BC25"/>
  <c r="BH25" s="1"/>
  <c r="AZ25"/>
  <c r="AP25"/>
  <c r="BF25" s="1"/>
  <c r="AL28"/>
  <c r="BC23"/>
  <c r="BH23" s="1"/>
  <c r="AZ23"/>
  <c r="AP23"/>
  <c r="BF23" s="1"/>
  <c r="AE27"/>
  <c r="AQ26"/>
  <c r="AV26"/>
  <c r="AB31"/>
  <c r="U30"/>
  <c r="V29"/>
  <c r="AA31"/>
  <c r="AC30"/>
  <c r="AW24"/>
  <c r="AY24" s="1"/>
  <c r="AL28" i="4"/>
  <c r="AR27"/>
  <c r="AS27" s="1"/>
  <c r="AE27"/>
  <c r="AQ26"/>
  <c r="AV26"/>
  <c r="AA31"/>
  <c r="AC30"/>
  <c r="AR26"/>
  <c r="AS26" s="1"/>
  <c r="AB31"/>
  <c r="U30"/>
  <c r="V29"/>
  <c r="BC25"/>
  <c r="BH25" s="1"/>
  <c r="AZ25"/>
  <c r="AP25"/>
  <c r="BF25" s="1"/>
  <c r="BC24"/>
  <c r="BH24" s="1"/>
  <c r="AZ24"/>
  <c r="AP24"/>
  <c r="BF24" s="1"/>
  <c r="AB31" i="3"/>
  <c r="U30"/>
  <c r="V29"/>
  <c r="AV25"/>
  <c r="AE26"/>
  <c r="AQ25"/>
  <c r="AR25"/>
  <c r="AS25" s="1"/>
  <c r="AU24"/>
  <c r="AX24" s="1"/>
  <c r="BE24"/>
  <c r="BA24"/>
  <c r="BB24" s="1"/>
  <c r="BG24" s="1"/>
  <c r="AT24"/>
  <c r="AW24" s="1"/>
  <c r="AY24" s="1"/>
  <c r="AL29"/>
  <c r="AA32"/>
  <c r="AC31"/>
  <c r="AW23"/>
  <c r="AY23" s="1"/>
  <c r="U33" i="2"/>
  <c r="AH30" i="13"/>
  <c r="B31"/>
  <c r="AC27"/>
  <c r="AB28"/>
  <c r="U37"/>
  <c r="V37"/>
  <c r="T37" s="1"/>
  <c r="Y37"/>
  <c r="W37"/>
  <c r="X37"/>
  <c r="Z37"/>
  <c r="AB33" i="11" l="1"/>
  <c r="U32"/>
  <c r="V31"/>
  <c r="BA25"/>
  <c r="BB25" s="1"/>
  <c r="BG25" s="1"/>
  <c r="AU25"/>
  <c r="AX25" s="1"/>
  <c r="BE25"/>
  <c r="AT25"/>
  <c r="AW25" s="1"/>
  <c r="AY25" s="1"/>
  <c r="AC30"/>
  <c r="AA31"/>
  <c r="AL29"/>
  <c r="AQ26"/>
  <c r="AV26"/>
  <c r="AE27"/>
  <c r="AR26"/>
  <c r="AS26" s="1"/>
  <c r="AW24"/>
  <c r="AY24" s="1"/>
  <c r="AA32" i="10"/>
  <c r="AC31"/>
  <c r="AQ27"/>
  <c r="AV27"/>
  <c r="AE28"/>
  <c r="AL29"/>
  <c r="AB32"/>
  <c r="U31"/>
  <c r="V30"/>
  <c r="AR27"/>
  <c r="AS27" s="1"/>
  <c r="AW26"/>
  <c r="AY26" s="1"/>
  <c r="AB31" i="9"/>
  <c r="AA32"/>
  <c r="AC31"/>
  <c r="AQ26"/>
  <c r="AV26"/>
  <c r="AE27"/>
  <c r="AR26"/>
  <c r="AS26" s="1"/>
  <c r="AC30"/>
  <c r="U31"/>
  <c r="V30"/>
  <c r="AL29"/>
  <c r="BE25"/>
  <c r="BA25"/>
  <c r="BB25" s="1"/>
  <c r="BG25" s="1"/>
  <c r="AU25"/>
  <c r="AX25" s="1"/>
  <c r="AT25"/>
  <c r="AW25" s="1"/>
  <c r="AY25" s="1"/>
  <c r="AW24"/>
  <c r="AY24" s="1"/>
  <c r="BC26" i="8"/>
  <c r="BH26" s="1"/>
  <c r="AP26"/>
  <c r="BF26" s="1"/>
  <c r="AZ26"/>
  <c r="AA31"/>
  <c r="AC30"/>
  <c r="AQ27"/>
  <c r="AV27"/>
  <c r="AE28"/>
  <c r="AB32"/>
  <c r="U31"/>
  <c r="V30"/>
  <c r="AL29"/>
  <c r="AR28"/>
  <c r="AS28" s="1"/>
  <c r="AR27"/>
  <c r="AS27" s="1"/>
  <c r="U31" i="7"/>
  <c r="V30"/>
  <c r="AL30"/>
  <c r="BC24"/>
  <c r="BH24" s="1"/>
  <c r="AP24"/>
  <c r="BF24" s="1"/>
  <c r="AZ24"/>
  <c r="AQ26"/>
  <c r="AV26"/>
  <c r="AE27"/>
  <c r="AR26"/>
  <c r="AS26" s="1"/>
  <c r="AB32"/>
  <c r="AA31"/>
  <c r="AC30"/>
  <c r="BE25"/>
  <c r="BA25"/>
  <c r="BB25" s="1"/>
  <c r="BG25" s="1"/>
  <c r="AU25"/>
  <c r="AX25" s="1"/>
  <c r="AT25"/>
  <c r="AB32" i="5"/>
  <c r="AQ27"/>
  <c r="AV27"/>
  <c r="AE28"/>
  <c r="AA32"/>
  <c r="AC31"/>
  <c r="AR27"/>
  <c r="AS27" s="1"/>
  <c r="U31"/>
  <c r="V30"/>
  <c r="BC24"/>
  <c r="BH24" s="1"/>
  <c r="AZ24"/>
  <c r="AP24"/>
  <c r="BF24" s="1"/>
  <c r="AL29"/>
  <c r="AR28"/>
  <c r="AS28" s="1"/>
  <c r="AW26"/>
  <c r="AY26" s="1"/>
  <c r="AL29" i="4"/>
  <c r="AB32"/>
  <c r="AA32"/>
  <c r="AC31"/>
  <c r="AU27"/>
  <c r="AX27" s="1"/>
  <c r="BE27"/>
  <c r="BA27"/>
  <c r="BB27" s="1"/>
  <c r="BG27" s="1"/>
  <c r="AT27"/>
  <c r="AW27" s="1"/>
  <c r="AY27" s="1"/>
  <c r="AQ27"/>
  <c r="AV27"/>
  <c r="AE28"/>
  <c r="U31"/>
  <c r="V30"/>
  <c r="BA26"/>
  <c r="BB26" s="1"/>
  <c r="BG26" s="1"/>
  <c r="AU26"/>
  <c r="AX26" s="1"/>
  <c r="BE26"/>
  <c r="AT26"/>
  <c r="AW26" s="1"/>
  <c r="AY26" s="1"/>
  <c r="AA33" i="3"/>
  <c r="BC24"/>
  <c r="BH24" s="1"/>
  <c r="AZ24"/>
  <c r="AP24"/>
  <c r="BF24" s="1"/>
  <c r="BE25"/>
  <c r="BA25"/>
  <c r="BB25" s="1"/>
  <c r="BG25" s="1"/>
  <c r="AU25"/>
  <c r="AX25" s="1"/>
  <c r="AT25"/>
  <c r="AW25" s="1"/>
  <c r="AY25" s="1"/>
  <c r="AB32"/>
  <c r="AC32" s="1"/>
  <c r="BC23"/>
  <c r="BH23" s="1"/>
  <c r="AP23"/>
  <c r="BF23" s="1"/>
  <c r="AZ23"/>
  <c r="AL30"/>
  <c r="AQ26"/>
  <c r="AV26"/>
  <c r="AE27"/>
  <c r="AR26"/>
  <c r="AS26" s="1"/>
  <c r="U31"/>
  <c r="V30"/>
  <c r="U34" i="2"/>
  <c r="U38" i="13"/>
  <c r="V38"/>
  <c r="T38" s="1"/>
  <c r="AH31"/>
  <c r="B32"/>
  <c r="AC28"/>
  <c r="AB29"/>
  <c r="Y38"/>
  <c r="W38"/>
  <c r="Z38"/>
  <c r="X38"/>
  <c r="AE28" i="11" l="1"/>
  <c r="AQ27"/>
  <c r="AV27"/>
  <c r="AR27"/>
  <c r="AS27" s="1"/>
  <c r="AL30"/>
  <c r="BC25"/>
  <c r="BH25" s="1"/>
  <c r="AP25"/>
  <c r="BF25" s="1"/>
  <c r="AZ25"/>
  <c r="AB34"/>
  <c r="AU26"/>
  <c r="AX26" s="1"/>
  <c r="BE26"/>
  <c r="BA26"/>
  <c r="BB26" s="1"/>
  <c r="BG26" s="1"/>
  <c r="AT26"/>
  <c r="BC24"/>
  <c r="BH24" s="1"/>
  <c r="AP24"/>
  <c r="BF24" s="1"/>
  <c r="AZ24"/>
  <c r="AA32"/>
  <c r="AC31"/>
  <c r="U33"/>
  <c r="V32"/>
  <c r="AQ28" i="10"/>
  <c r="AE29"/>
  <c r="AV28"/>
  <c r="AC32"/>
  <c r="AA33"/>
  <c r="AU27"/>
  <c r="AX27" s="1"/>
  <c r="BE27"/>
  <c r="BA27"/>
  <c r="BB27" s="1"/>
  <c r="BG27" s="1"/>
  <c r="AT27"/>
  <c r="AW27" s="1"/>
  <c r="AY27" s="1"/>
  <c r="AB33"/>
  <c r="AR29"/>
  <c r="AS29" s="1"/>
  <c r="AL30"/>
  <c r="BC26"/>
  <c r="BH26" s="1"/>
  <c r="AZ26"/>
  <c r="AP26"/>
  <c r="BF26" s="1"/>
  <c r="U32"/>
  <c r="V31"/>
  <c r="AR28"/>
  <c r="AS28" s="1"/>
  <c r="AU26" i="9"/>
  <c r="AX26" s="1"/>
  <c r="BE26"/>
  <c r="BA26"/>
  <c r="BB26" s="1"/>
  <c r="BG26" s="1"/>
  <c r="AT26"/>
  <c r="AL30"/>
  <c r="AB32"/>
  <c r="BC25"/>
  <c r="BH25" s="1"/>
  <c r="AP25"/>
  <c r="BF25" s="1"/>
  <c r="AZ25"/>
  <c r="V31"/>
  <c r="U32"/>
  <c r="BC24"/>
  <c r="BH24" s="1"/>
  <c r="AZ24"/>
  <c r="AP24"/>
  <c r="BF24" s="1"/>
  <c r="AV27"/>
  <c r="AE28"/>
  <c r="AQ27"/>
  <c r="AR27"/>
  <c r="AS27" s="1"/>
  <c r="AA33"/>
  <c r="AC32"/>
  <c r="U32" i="8"/>
  <c r="V31"/>
  <c r="AU27"/>
  <c r="AX27" s="1"/>
  <c r="BE27"/>
  <c r="BA27"/>
  <c r="BB27" s="1"/>
  <c r="BG27" s="1"/>
  <c r="AT27"/>
  <c r="BA28"/>
  <c r="BB28" s="1"/>
  <c r="BG28" s="1"/>
  <c r="AU28"/>
  <c r="AX28" s="1"/>
  <c r="BE28"/>
  <c r="AT28"/>
  <c r="AQ28"/>
  <c r="AE29"/>
  <c r="AV28"/>
  <c r="AA32"/>
  <c r="AC31"/>
  <c r="AR29"/>
  <c r="AS29" s="1"/>
  <c r="AL30"/>
  <c r="AB33"/>
  <c r="AA32" i="7"/>
  <c r="AC31"/>
  <c r="AU26"/>
  <c r="AX26" s="1"/>
  <c r="BE26"/>
  <c r="BA26"/>
  <c r="BB26" s="1"/>
  <c r="BG26" s="1"/>
  <c r="AT26"/>
  <c r="AW26" s="1"/>
  <c r="AY26" s="1"/>
  <c r="AL31"/>
  <c r="U32"/>
  <c r="V31"/>
  <c r="AW25"/>
  <c r="AY25" s="1"/>
  <c r="AB33"/>
  <c r="AV27"/>
  <c r="AE28"/>
  <c r="AQ27"/>
  <c r="AR27"/>
  <c r="AS27" s="1"/>
  <c r="BA28" i="5"/>
  <c r="BB28" s="1"/>
  <c r="BG28" s="1"/>
  <c r="AU28"/>
  <c r="AX28" s="1"/>
  <c r="BE28"/>
  <c r="AT28"/>
  <c r="AU27"/>
  <c r="AX27" s="1"/>
  <c r="BE27"/>
  <c r="BA27"/>
  <c r="BB27" s="1"/>
  <c r="BG27" s="1"/>
  <c r="AT27"/>
  <c r="BC26"/>
  <c r="BH26" s="1"/>
  <c r="AZ26"/>
  <c r="AP26"/>
  <c r="BF26" s="1"/>
  <c r="U32"/>
  <c r="V31"/>
  <c r="AQ28"/>
  <c r="AE29"/>
  <c r="AV28"/>
  <c r="AC32"/>
  <c r="AA33"/>
  <c r="AB33"/>
  <c r="AR29"/>
  <c r="AS29" s="1"/>
  <c r="AL30"/>
  <c r="BC26" i="4"/>
  <c r="BH26" s="1"/>
  <c r="AZ26"/>
  <c r="AP26"/>
  <c r="BF26" s="1"/>
  <c r="AB33"/>
  <c r="AL30"/>
  <c r="AQ28"/>
  <c r="AE29"/>
  <c r="AV28"/>
  <c r="AC32"/>
  <c r="AA33"/>
  <c r="AR28"/>
  <c r="AS28" s="1"/>
  <c r="U32"/>
  <c r="V31"/>
  <c r="BC27"/>
  <c r="BH27" s="1"/>
  <c r="AP27"/>
  <c r="BF27" s="1"/>
  <c r="AZ27"/>
  <c r="BC25" i="3"/>
  <c r="BH25" s="1"/>
  <c r="AZ25"/>
  <c r="AP25"/>
  <c r="BF25" s="1"/>
  <c r="AA34"/>
  <c r="U32"/>
  <c r="V31"/>
  <c r="AU26"/>
  <c r="AX26" s="1"/>
  <c r="BE26"/>
  <c r="BA26"/>
  <c r="BB26" s="1"/>
  <c r="BG26" s="1"/>
  <c r="AT26"/>
  <c r="AB33"/>
  <c r="AV27"/>
  <c r="AE28"/>
  <c r="AQ27"/>
  <c r="AR27"/>
  <c r="AS27" s="1"/>
  <c r="AL31"/>
  <c r="U35" i="2"/>
  <c r="U39" i="13"/>
  <c r="V39"/>
  <c r="T39" s="1"/>
  <c r="AC29"/>
  <c r="AB30"/>
  <c r="AH32"/>
  <c r="B33"/>
  <c r="X39"/>
  <c r="Z39"/>
  <c r="Y39"/>
  <c r="W39"/>
  <c r="AL31" i="11" l="1"/>
  <c r="AQ28"/>
  <c r="AE29"/>
  <c r="AV28"/>
  <c r="AR28"/>
  <c r="AS28" s="1"/>
  <c r="U34"/>
  <c r="V33"/>
  <c r="AA33"/>
  <c r="AC32"/>
  <c r="AB35"/>
  <c r="BA27"/>
  <c r="BB27" s="1"/>
  <c r="BG27" s="1"/>
  <c r="AU27"/>
  <c r="AX27" s="1"/>
  <c r="BE27"/>
  <c r="AT27"/>
  <c r="AW26"/>
  <c r="AY26" s="1"/>
  <c r="AL31" i="10"/>
  <c r="AB34"/>
  <c r="AE30"/>
  <c r="AV29"/>
  <c r="AQ29"/>
  <c r="BA28"/>
  <c r="BB28" s="1"/>
  <c r="BG28" s="1"/>
  <c r="AU28"/>
  <c r="AX28" s="1"/>
  <c r="BE28"/>
  <c r="AT28"/>
  <c r="BE29"/>
  <c r="BA29"/>
  <c r="BB29" s="1"/>
  <c r="BG29" s="1"/>
  <c r="AU29"/>
  <c r="AX29" s="1"/>
  <c r="AT29"/>
  <c r="BC27"/>
  <c r="BH27" s="1"/>
  <c r="AP27"/>
  <c r="BF27" s="1"/>
  <c r="AZ27"/>
  <c r="AA34"/>
  <c r="AC33"/>
  <c r="U33"/>
  <c r="V32"/>
  <c r="AL31" i="9"/>
  <c r="BE27"/>
  <c r="BA27"/>
  <c r="BB27" s="1"/>
  <c r="BG27" s="1"/>
  <c r="AU27"/>
  <c r="AX27" s="1"/>
  <c r="AT27"/>
  <c r="AW27" s="1"/>
  <c r="AY27" s="1"/>
  <c r="AA34"/>
  <c r="U33"/>
  <c r="V32"/>
  <c r="AQ28"/>
  <c r="AE29"/>
  <c r="AV28"/>
  <c r="AR28"/>
  <c r="AS28" s="1"/>
  <c r="AB33"/>
  <c r="AW26"/>
  <c r="AY26" s="1"/>
  <c r="BE29" i="8"/>
  <c r="BA29"/>
  <c r="BB29" s="1"/>
  <c r="BG29" s="1"/>
  <c r="AU29"/>
  <c r="AX29" s="1"/>
  <c r="AT29"/>
  <c r="AW29" s="1"/>
  <c r="AY29" s="1"/>
  <c r="AE30"/>
  <c r="AV29"/>
  <c r="AQ29"/>
  <c r="U33"/>
  <c r="V32"/>
  <c r="AL31"/>
  <c r="AB34"/>
  <c r="AC32"/>
  <c r="AA33"/>
  <c r="AW28"/>
  <c r="AY28" s="1"/>
  <c r="AW27"/>
  <c r="AY27" s="1"/>
  <c r="U33" i="7"/>
  <c r="V32"/>
  <c r="AA33"/>
  <c r="AC32"/>
  <c r="AQ28"/>
  <c r="AE29"/>
  <c r="AV28"/>
  <c r="AR28"/>
  <c r="AS28" s="1"/>
  <c r="BC26"/>
  <c r="BH26" s="1"/>
  <c r="AP26"/>
  <c r="BF26" s="1"/>
  <c r="AZ26"/>
  <c r="BE27"/>
  <c r="BA27"/>
  <c r="BB27" s="1"/>
  <c r="BG27" s="1"/>
  <c r="AU27"/>
  <c r="AX27" s="1"/>
  <c r="AT27"/>
  <c r="AB34"/>
  <c r="BC25"/>
  <c r="BH25" s="1"/>
  <c r="AP25"/>
  <c r="BF25" s="1"/>
  <c r="AZ25"/>
  <c r="AL32"/>
  <c r="BE29" i="5"/>
  <c r="BA29"/>
  <c r="BB29" s="1"/>
  <c r="BG29" s="1"/>
  <c r="AU29"/>
  <c r="AX29" s="1"/>
  <c r="AT29"/>
  <c r="AA34"/>
  <c r="AC33"/>
  <c r="AL31"/>
  <c r="AB34"/>
  <c r="AE30"/>
  <c r="AV29"/>
  <c r="AQ29"/>
  <c r="U33"/>
  <c r="V32"/>
  <c r="AW27"/>
  <c r="AY27" s="1"/>
  <c r="AW28"/>
  <c r="AY28" s="1"/>
  <c r="AA34" i="4"/>
  <c r="AC33"/>
  <c r="BA28"/>
  <c r="BB28" s="1"/>
  <c r="BG28" s="1"/>
  <c r="AU28"/>
  <c r="AX28" s="1"/>
  <c r="BE28"/>
  <c r="AT28"/>
  <c r="AW28" s="1"/>
  <c r="AY28" s="1"/>
  <c r="AE30"/>
  <c r="AV29"/>
  <c r="AQ29"/>
  <c r="U33"/>
  <c r="V32"/>
  <c r="AL31"/>
  <c r="AR30"/>
  <c r="AS30" s="1"/>
  <c r="AB34"/>
  <c r="AR29"/>
  <c r="AS29" s="1"/>
  <c r="AL32" i="3"/>
  <c r="AA35"/>
  <c r="U33"/>
  <c r="V32"/>
  <c r="AQ28"/>
  <c r="AE29"/>
  <c r="AV28"/>
  <c r="AR28"/>
  <c r="AS28" s="1"/>
  <c r="AB34"/>
  <c r="BE27"/>
  <c r="BA27"/>
  <c r="BB27" s="1"/>
  <c r="BG27" s="1"/>
  <c r="AU27"/>
  <c r="AX27" s="1"/>
  <c r="AT27"/>
  <c r="AW27" s="1"/>
  <c r="AY27" s="1"/>
  <c r="AW26"/>
  <c r="AY26" s="1"/>
  <c r="AC33"/>
  <c r="U36" i="2"/>
  <c r="AC30" i="13"/>
  <c r="AB31"/>
  <c r="U40"/>
  <c r="V40"/>
  <c r="T40" s="1"/>
  <c r="AH33"/>
  <c r="B34"/>
  <c r="W40"/>
  <c r="Y40"/>
  <c r="X40"/>
  <c r="Z40"/>
  <c r="AB36" i="11" l="1"/>
  <c r="AL32"/>
  <c r="AA34"/>
  <c r="AC33"/>
  <c r="AU28"/>
  <c r="AX28" s="1"/>
  <c r="BE28"/>
  <c r="BA28"/>
  <c r="BB28" s="1"/>
  <c r="BG28" s="1"/>
  <c r="AT28"/>
  <c r="U35"/>
  <c r="V34"/>
  <c r="AW27"/>
  <c r="AY27" s="1"/>
  <c r="BC26"/>
  <c r="BH26" s="1"/>
  <c r="AP26"/>
  <c r="BF26" s="1"/>
  <c r="AZ26"/>
  <c r="AQ29"/>
  <c r="AE30"/>
  <c r="AV29"/>
  <c r="AR29"/>
  <c r="AS29" s="1"/>
  <c r="AL32" i="10"/>
  <c r="AR31"/>
  <c r="AS31" s="1"/>
  <c r="AQ30"/>
  <c r="AE31"/>
  <c r="AV30"/>
  <c r="AR30"/>
  <c r="AS30" s="1"/>
  <c r="U34"/>
  <c r="V33"/>
  <c r="AA35"/>
  <c r="AC34"/>
  <c r="AB35"/>
  <c r="AW29"/>
  <c r="AY29" s="1"/>
  <c r="AW28"/>
  <c r="AY28" s="1"/>
  <c r="AQ29" i="9"/>
  <c r="AE30"/>
  <c r="AV29"/>
  <c r="AR29"/>
  <c r="AS29" s="1"/>
  <c r="U34"/>
  <c r="V33"/>
  <c r="AB34"/>
  <c r="BC27"/>
  <c r="BH27" s="1"/>
  <c r="AP27"/>
  <c r="BF27" s="1"/>
  <c r="AZ27"/>
  <c r="AL32"/>
  <c r="AU28"/>
  <c r="AX28" s="1"/>
  <c r="BE28"/>
  <c r="BA28"/>
  <c r="BB28" s="1"/>
  <c r="BG28" s="1"/>
  <c r="AT28"/>
  <c r="AW28" s="1"/>
  <c r="AY28" s="1"/>
  <c r="AC33"/>
  <c r="BC26"/>
  <c r="BH26" s="1"/>
  <c r="AZ26"/>
  <c r="AP26"/>
  <c r="BF26" s="1"/>
  <c r="AA35"/>
  <c r="AC34"/>
  <c r="AQ30" i="8"/>
  <c r="AE31"/>
  <c r="AV30"/>
  <c r="BC28"/>
  <c r="BH28" s="1"/>
  <c r="AZ28"/>
  <c r="AP28"/>
  <c r="BF28" s="1"/>
  <c r="AA34"/>
  <c r="AC33"/>
  <c r="AB35"/>
  <c r="BC27"/>
  <c r="BH27" s="1"/>
  <c r="AP27"/>
  <c r="BF27" s="1"/>
  <c r="AZ27"/>
  <c r="AL32"/>
  <c r="AR31"/>
  <c r="AS31" s="1"/>
  <c r="U34"/>
  <c r="V33"/>
  <c r="BC29"/>
  <c r="BH29" s="1"/>
  <c r="AP29"/>
  <c r="BF29" s="1"/>
  <c r="AZ29"/>
  <c r="AR30"/>
  <c r="AS30" s="1"/>
  <c r="AB35" i="7"/>
  <c r="AU28"/>
  <c r="AX28" s="1"/>
  <c r="BE28"/>
  <c r="BA28"/>
  <c r="BB28" s="1"/>
  <c r="BG28" s="1"/>
  <c r="AT28"/>
  <c r="AW28" s="1"/>
  <c r="AY28" s="1"/>
  <c r="U34"/>
  <c r="V33"/>
  <c r="AQ29"/>
  <c r="AE30"/>
  <c r="AV29"/>
  <c r="AR29"/>
  <c r="AS29" s="1"/>
  <c r="AL33"/>
  <c r="AC33"/>
  <c r="AA34"/>
  <c r="AW27"/>
  <c r="AY27" s="1"/>
  <c r="AA35" i="5"/>
  <c r="AC34"/>
  <c r="BC27"/>
  <c r="BH27" s="1"/>
  <c r="AP27"/>
  <c r="BF27" s="1"/>
  <c r="AZ27"/>
  <c r="AB35"/>
  <c r="BC28"/>
  <c r="BH28" s="1"/>
  <c r="AZ28"/>
  <c r="AP28"/>
  <c r="BF28" s="1"/>
  <c r="U34"/>
  <c r="V33"/>
  <c r="AL32"/>
  <c r="AR31"/>
  <c r="AS31" s="1"/>
  <c r="AQ30"/>
  <c r="AE31"/>
  <c r="AV30"/>
  <c r="AR30"/>
  <c r="AS30" s="1"/>
  <c r="AW29"/>
  <c r="AY29" s="1"/>
  <c r="AL32" i="4"/>
  <c r="AA35"/>
  <c r="AC34"/>
  <c r="BE29"/>
  <c r="BA29"/>
  <c r="BB29" s="1"/>
  <c r="BG29" s="1"/>
  <c r="AU29"/>
  <c r="AX29" s="1"/>
  <c r="AT29"/>
  <c r="AU30"/>
  <c r="AX30" s="1"/>
  <c r="BE30"/>
  <c r="BA30"/>
  <c r="BB30" s="1"/>
  <c r="BG30" s="1"/>
  <c r="AT30"/>
  <c r="U34"/>
  <c r="V33"/>
  <c r="BC28"/>
  <c r="BH28" s="1"/>
  <c r="AP28"/>
  <c r="BF28" s="1"/>
  <c r="AZ28"/>
  <c r="AQ30"/>
  <c r="AE31"/>
  <c r="AR31" s="1"/>
  <c r="AS31" s="1"/>
  <c r="AV30"/>
  <c r="AB35"/>
  <c r="AQ29" i="3"/>
  <c r="AE30"/>
  <c r="AV29"/>
  <c r="AR29"/>
  <c r="AS29" s="1"/>
  <c r="U34"/>
  <c r="V33"/>
  <c r="AL33"/>
  <c r="BC27"/>
  <c r="BH27" s="1"/>
  <c r="AZ27"/>
  <c r="AP27"/>
  <c r="BF27" s="1"/>
  <c r="BC26"/>
  <c r="BH26" s="1"/>
  <c r="AP26"/>
  <c r="BF26" s="1"/>
  <c r="AZ26"/>
  <c r="AU28"/>
  <c r="AX28" s="1"/>
  <c r="BE28"/>
  <c r="BA28"/>
  <c r="BB28" s="1"/>
  <c r="BG28" s="1"/>
  <c r="AT28"/>
  <c r="AW28" s="1"/>
  <c r="AY28" s="1"/>
  <c r="AA36"/>
  <c r="AC35"/>
  <c r="AB35"/>
  <c r="AC34"/>
  <c r="U37" i="2"/>
  <c r="B35" i="13"/>
  <c r="AH34"/>
  <c r="U41"/>
  <c r="V41"/>
  <c r="T41" s="1"/>
  <c r="AC31"/>
  <c r="AB32"/>
  <c r="Y41"/>
  <c r="X41"/>
  <c r="Z41"/>
  <c r="W41"/>
  <c r="AQ30" i="11" l="1"/>
  <c r="AE31"/>
  <c r="AV30"/>
  <c r="AR30"/>
  <c r="AS30" s="1"/>
  <c r="U36"/>
  <c r="V35"/>
  <c r="AL33"/>
  <c r="AC34"/>
  <c r="AA35"/>
  <c r="AB37"/>
  <c r="AU29"/>
  <c r="AX29" s="1"/>
  <c r="BE29"/>
  <c r="BA29"/>
  <c r="BB29" s="1"/>
  <c r="BG29" s="1"/>
  <c r="AT29"/>
  <c r="AW29" s="1"/>
  <c r="AY29" s="1"/>
  <c r="BC27"/>
  <c r="BH27" s="1"/>
  <c r="AP27"/>
  <c r="BF27" s="1"/>
  <c r="AZ27"/>
  <c r="AW28"/>
  <c r="AY28" s="1"/>
  <c r="AB36" i="10"/>
  <c r="AL33"/>
  <c r="AA36"/>
  <c r="AC35"/>
  <c r="AU30"/>
  <c r="AX30" s="1"/>
  <c r="BE30"/>
  <c r="BA30"/>
  <c r="BB30" s="1"/>
  <c r="BG30" s="1"/>
  <c r="AT30"/>
  <c r="AW30" s="1"/>
  <c r="AY30" s="1"/>
  <c r="AU31"/>
  <c r="AX31" s="1"/>
  <c r="BE31"/>
  <c r="BA31"/>
  <c r="BB31" s="1"/>
  <c r="BG31" s="1"/>
  <c r="AT31"/>
  <c r="AW31" s="1"/>
  <c r="AY31" s="1"/>
  <c r="BC29"/>
  <c r="BH29" s="1"/>
  <c r="AP29"/>
  <c r="BF29" s="1"/>
  <c r="AZ29"/>
  <c r="U35"/>
  <c r="V34"/>
  <c r="BC28"/>
  <c r="BH28" s="1"/>
  <c r="AZ28"/>
  <c r="AP28"/>
  <c r="BF28" s="1"/>
  <c r="AQ31"/>
  <c r="AE32"/>
  <c r="AR32" s="1"/>
  <c r="AS32" s="1"/>
  <c r="AV31"/>
  <c r="U35" i="9"/>
  <c r="V34"/>
  <c r="AL33"/>
  <c r="AE31"/>
  <c r="AV30"/>
  <c r="AQ30"/>
  <c r="AR30"/>
  <c r="AS30" s="1"/>
  <c r="BC28"/>
  <c r="BH28" s="1"/>
  <c r="AZ28"/>
  <c r="AP28"/>
  <c r="BF28" s="1"/>
  <c r="AA36"/>
  <c r="AC35"/>
  <c r="AB35"/>
  <c r="BA29"/>
  <c r="BB29" s="1"/>
  <c r="BG29" s="1"/>
  <c r="AU29"/>
  <c r="AX29" s="1"/>
  <c r="BE29"/>
  <c r="AT29"/>
  <c r="AW29" s="1"/>
  <c r="AY29" s="1"/>
  <c r="U35" i="8"/>
  <c r="V34"/>
  <c r="AB36"/>
  <c r="AQ31"/>
  <c r="AE32"/>
  <c r="AV31"/>
  <c r="AU31"/>
  <c r="AX31" s="1"/>
  <c r="BE31"/>
  <c r="BA31"/>
  <c r="BB31" s="1"/>
  <c r="BG31" s="1"/>
  <c r="AT31"/>
  <c r="AW31" s="1"/>
  <c r="AY31" s="1"/>
  <c r="AU30"/>
  <c r="AX30" s="1"/>
  <c r="BE30"/>
  <c r="BA30"/>
  <c r="BB30" s="1"/>
  <c r="BG30" s="1"/>
  <c r="AT30"/>
  <c r="AW30" s="1"/>
  <c r="AY30" s="1"/>
  <c r="AL33"/>
  <c r="AR32"/>
  <c r="AS32" s="1"/>
  <c r="AA35"/>
  <c r="AC34"/>
  <c r="AL34" i="7"/>
  <c r="AA35"/>
  <c r="AC34"/>
  <c r="BA29"/>
  <c r="BB29" s="1"/>
  <c r="BG29" s="1"/>
  <c r="AU29"/>
  <c r="AX29" s="1"/>
  <c r="BE29"/>
  <c r="AT29"/>
  <c r="AW29" s="1"/>
  <c r="AY29" s="1"/>
  <c r="AB36"/>
  <c r="BC27"/>
  <c r="BH27" s="1"/>
  <c r="AP27"/>
  <c r="BF27" s="1"/>
  <c r="AZ27"/>
  <c r="BC28"/>
  <c r="BH28" s="1"/>
  <c r="AP28"/>
  <c r="BF28" s="1"/>
  <c r="AZ28"/>
  <c r="AE31"/>
  <c r="AV30"/>
  <c r="AQ30"/>
  <c r="AR30"/>
  <c r="AS30" s="1"/>
  <c r="U35"/>
  <c r="V34"/>
  <c r="BC29" i="5"/>
  <c r="BH29" s="1"/>
  <c r="AP29"/>
  <c r="BF29" s="1"/>
  <c r="AZ29"/>
  <c r="AA36"/>
  <c r="AC35"/>
  <c r="AQ31"/>
  <c r="AE32"/>
  <c r="AV31"/>
  <c r="AL33"/>
  <c r="AR32"/>
  <c r="AS32" s="1"/>
  <c r="AB36"/>
  <c r="AU30"/>
  <c r="AX30" s="1"/>
  <c r="BE30"/>
  <c r="BA30"/>
  <c r="BB30" s="1"/>
  <c r="BG30" s="1"/>
  <c r="AT30"/>
  <c r="AU31"/>
  <c r="AX31" s="1"/>
  <c r="BE31"/>
  <c r="BA31"/>
  <c r="BB31" s="1"/>
  <c r="BG31" s="1"/>
  <c r="AT31"/>
  <c r="U35"/>
  <c r="V34"/>
  <c r="AU31" i="4"/>
  <c r="AX31" s="1"/>
  <c r="BE31"/>
  <c r="BA31"/>
  <c r="BB31" s="1"/>
  <c r="BG31" s="1"/>
  <c r="AT31"/>
  <c r="U35"/>
  <c r="V34"/>
  <c r="AL33"/>
  <c r="AR32"/>
  <c r="AS32" s="1"/>
  <c r="AB36"/>
  <c r="AA36"/>
  <c r="AC35"/>
  <c r="AQ31"/>
  <c r="AE32"/>
  <c r="AV31"/>
  <c r="AW30"/>
  <c r="AY30" s="1"/>
  <c r="AW29"/>
  <c r="AY29" s="1"/>
  <c r="U35" i="3"/>
  <c r="V34"/>
  <c r="AE31"/>
  <c r="AV30"/>
  <c r="AQ30"/>
  <c r="AR30"/>
  <c r="AS30" s="1"/>
  <c r="AB36"/>
  <c r="BC28"/>
  <c r="BH28" s="1"/>
  <c r="AZ28"/>
  <c r="AP28"/>
  <c r="BF28" s="1"/>
  <c r="AA37"/>
  <c r="AC36"/>
  <c r="AL34"/>
  <c r="BA29"/>
  <c r="BB29" s="1"/>
  <c r="BG29" s="1"/>
  <c r="AU29"/>
  <c r="AX29" s="1"/>
  <c r="BE29"/>
  <c r="AT29"/>
  <c r="AW29" s="1"/>
  <c r="AY29" s="1"/>
  <c r="U38" i="2"/>
  <c r="U42" i="13"/>
  <c r="V42"/>
  <c r="T42" s="1"/>
  <c r="AC32"/>
  <c r="AB33"/>
  <c r="AH35"/>
  <c r="B36"/>
  <c r="Y42"/>
  <c r="W42"/>
  <c r="Z42"/>
  <c r="X42"/>
  <c r="U37" i="11" l="1"/>
  <c r="V36"/>
  <c r="AB38"/>
  <c r="AE32"/>
  <c r="AV31"/>
  <c r="AQ31"/>
  <c r="AR31"/>
  <c r="AS31" s="1"/>
  <c r="BC28"/>
  <c r="BH28" s="1"/>
  <c r="AP28"/>
  <c r="BF28" s="1"/>
  <c r="AZ28"/>
  <c r="BC29"/>
  <c r="BH29" s="1"/>
  <c r="AP29"/>
  <c r="BF29" s="1"/>
  <c r="AZ29"/>
  <c r="AA36"/>
  <c r="AC35"/>
  <c r="AL34"/>
  <c r="BA30"/>
  <c r="BB30" s="1"/>
  <c r="BG30" s="1"/>
  <c r="AU30"/>
  <c r="AX30" s="1"/>
  <c r="BE30"/>
  <c r="AT30"/>
  <c r="BA32" i="10"/>
  <c r="BB32" s="1"/>
  <c r="BG32" s="1"/>
  <c r="AU32"/>
  <c r="AX32" s="1"/>
  <c r="BE32"/>
  <c r="AT32"/>
  <c r="AA37"/>
  <c r="AC36"/>
  <c r="AQ32"/>
  <c r="AE33"/>
  <c r="AV32"/>
  <c r="U36"/>
  <c r="V35"/>
  <c r="BC31"/>
  <c r="BH31" s="1"/>
  <c r="AP31"/>
  <c r="BF31" s="1"/>
  <c r="AZ31"/>
  <c r="BC30"/>
  <c r="BH30" s="1"/>
  <c r="AZ30"/>
  <c r="AP30"/>
  <c r="BF30" s="1"/>
  <c r="AB37"/>
  <c r="AR33"/>
  <c r="AS33" s="1"/>
  <c r="AL34"/>
  <c r="BC29" i="9"/>
  <c r="BH29" s="1"/>
  <c r="AZ29"/>
  <c r="AP29"/>
  <c r="BF29" s="1"/>
  <c r="AA37"/>
  <c r="BE30"/>
  <c r="BA30"/>
  <c r="BB30" s="1"/>
  <c r="BG30" s="1"/>
  <c r="AU30"/>
  <c r="AX30" s="1"/>
  <c r="AT30"/>
  <c r="AW30" s="1"/>
  <c r="AY30" s="1"/>
  <c r="U36"/>
  <c r="V35"/>
  <c r="AQ31"/>
  <c r="AE32"/>
  <c r="AV31"/>
  <c r="AR31"/>
  <c r="AS31" s="1"/>
  <c r="AB36"/>
  <c r="AC36" s="1"/>
  <c r="AL34"/>
  <c r="AR33" i="8"/>
  <c r="AS33" s="1"/>
  <c r="AL34"/>
  <c r="AB37"/>
  <c r="BC30"/>
  <c r="BH30" s="1"/>
  <c r="AP30"/>
  <c r="BF30" s="1"/>
  <c r="AZ30"/>
  <c r="BA32"/>
  <c r="BB32" s="1"/>
  <c r="BG32" s="1"/>
  <c r="AU32"/>
  <c r="AX32" s="1"/>
  <c r="BE32"/>
  <c r="AT32"/>
  <c r="BC31"/>
  <c r="BH31" s="1"/>
  <c r="AP31"/>
  <c r="BF31" s="1"/>
  <c r="AZ31"/>
  <c r="U36"/>
  <c r="V35"/>
  <c r="AA36"/>
  <c r="AC35"/>
  <c r="AQ32"/>
  <c r="AE33"/>
  <c r="AV32"/>
  <c r="BC29" i="7"/>
  <c r="BH29" s="1"/>
  <c r="AP29"/>
  <c r="BF29" s="1"/>
  <c r="AZ29"/>
  <c r="BE30"/>
  <c r="BA30"/>
  <c r="BB30" s="1"/>
  <c r="BG30" s="1"/>
  <c r="AU30"/>
  <c r="AX30" s="1"/>
  <c r="AT30"/>
  <c r="AL35"/>
  <c r="U36"/>
  <c r="V35"/>
  <c r="AQ31"/>
  <c r="AE32"/>
  <c r="AV31"/>
  <c r="AR31"/>
  <c r="AS31" s="1"/>
  <c r="AB37"/>
  <c r="AA36"/>
  <c r="AC35"/>
  <c r="AB37" i="5"/>
  <c r="AL34"/>
  <c r="AR33"/>
  <c r="AS33" s="1"/>
  <c r="AW31"/>
  <c r="AY31" s="1"/>
  <c r="AW30"/>
  <c r="AY30" s="1"/>
  <c r="U36"/>
  <c r="V35"/>
  <c r="BA32"/>
  <c r="BB32" s="1"/>
  <c r="BG32" s="1"/>
  <c r="AU32"/>
  <c r="AX32" s="1"/>
  <c r="BE32"/>
  <c r="AT32"/>
  <c r="AW32" s="1"/>
  <c r="AY32" s="1"/>
  <c r="AQ32"/>
  <c r="AE33"/>
  <c r="AV32"/>
  <c r="AC36"/>
  <c r="AA37"/>
  <c r="AC36" i="4"/>
  <c r="AA37"/>
  <c r="BA32"/>
  <c r="BB32" s="1"/>
  <c r="BG32" s="1"/>
  <c r="AU32"/>
  <c r="AX32" s="1"/>
  <c r="BE32"/>
  <c r="AT32"/>
  <c r="AW32" s="1"/>
  <c r="AY32" s="1"/>
  <c r="U36"/>
  <c r="V35"/>
  <c r="BC30"/>
  <c r="BH30" s="1"/>
  <c r="AP30"/>
  <c r="BF30" s="1"/>
  <c r="AZ30"/>
  <c r="BC29"/>
  <c r="BH29" s="1"/>
  <c r="AP29"/>
  <c r="BF29" s="1"/>
  <c r="AZ29"/>
  <c r="AQ32"/>
  <c r="AE33"/>
  <c r="AV32"/>
  <c r="AB37"/>
  <c r="AL34"/>
  <c r="AW31"/>
  <c r="AY31" s="1"/>
  <c r="AB37" i="3"/>
  <c r="U36"/>
  <c r="V35"/>
  <c r="BC29"/>
  <c r="BH29" s="1"/>
  <c r="AZ29"/>
  <c r="AP29"/>
  <c r="BF29" s="1"/>
  <c r="AC37"/>
  <c r="AA38"/>
  <c r="BE30"/>
  <c r="BA30"/>
  <c r="BB30" s="1"/>
  <c r="BG30" s="1"/>
  <c r="AU30"/>
  <c r="AX30" s="1"/>
  <c r="AT30"/>
  <c r="AL35"/>
  <c r="AQ31"/>
  <c r="AE32"/>
  <c r="AV31"/>
  <c r="AR31"/>
  <c r="AS31" s="1"/>
  <c r="U39" i="2"/>
  <c r="U43" i="13"/>
  <c r="V43"/>
  <c r="T43" s="1"/>
  <c r="AC33"/>
  <c r="AB34"/>
  <c r="AH36"/>
  <c r="B37"/>
  <c r="Y43"/>
  <c r="W43"/>
  <c r="X43"/>
  <c r="Z43"/>
  <c r="AA37" i="11" l="1"/>
  <c r="AC36"/>
  <c r="U38"/>
  <c r="V37"/>
  <c r="AW30"/>
  <c r="AY30" s="1"/>
  <c r="BE31"/>
  <c r="BA31"/>
  <c r="BB31" s="1"/>
  <c r="BG31" s="1"/>
  <c r="AU31"/>
  <c r="AX31" s="1"/>
  <c r="AT31"/>
  <c r="AB39"/>
  <c r="AQ32"/>
  <c r="AE33"/>
  <c r="AV32"/>
  <c r="AR32"/>
  <c r="AS32" s="1"/>
  <c r="AL35"/>
  <c r="AA38" i="10"/>
  <c r="AC37"/>
  <c r="U37"/>
  <c r="V36"/>
  <c r="BE33"/>
  <c r="BA33"/>
  <c r="BB33" s="1"/>
  <c r="BG33" s="1"/>
  <c r="AU33"/>
  <c r="AX33" s="1"/>
  <c r="AT33"/>
  <c r="AW33" s="1"/>
  <c r="AY33" s="1"/>
  <c r="AL35"/>
  <c r="AB38"/>
  <c r="AE34"/>
  <c r="AV33"/>
  <c r="AQ33"/>
  <c r="AW32"/>
  <c r="AY32" s="1"/>
  <c r="BC30" i="9"/>
  <c r="BH30" s="1"/>
  <c r="AP30"/>
  <c r="BF30" s="1"/>
  <c r="AZ30"/>
  <c r="AB37"/>
  <c r="AQ32"/>
  <c r="AE33"/>
  <c r="AV32"/>
  <c r="AR32"/>
  <c r="AS32" s="1"/>
  <c r="U37"/>
  <c r="V36"/>
  <c r="AL35"/>
  <c r="AU31"/>
  <c r="AX31" s="1"/>
  <c r="BE31"/>
  <c r="BA31"/>
  <c r="BB31" s="1"/>
  <c r="BG31" s="1"/>
  <c r="AT31"/>
  <c r="AW31" s="1"/>
  <c r="AY31" s="1"/>
  <c r="AA38"/>
  <c r="AE34" i="8"/>
  <c r="AV33"/>
  <c r="AQ33"/>
  <c r="AL35"/>
  <c r="AR34"/>
  <c r="AS34" s="1"/>
  <c r="AC36"/>
  <c r="AA37"/>
  <c r="AB38"/>
  <c r="BE33"/>
  <c r="BA33"/>
  <c r="BB33" s="1"/>
  <c r="BG33" s="1"/>
  <c r="AU33"/>
  <c r="AX33" s="1"/>
  <c r="AT33"/>
  <c r="U37"/>
  <c r="V36"/>
  <c r="AW32"/>
  <c r="AY32" s="1"/>
  <c r="AL36" i="7"/>
  <c r="AQ32"/>
  <c r="AE33"/>
  <c r="AV32"/>
  <c r="AR32"/>
  <c r="AS32" s="1"/>
  <c r="U37"/>
  <c r="V36"/>
  <c r="AB38"/>
  <c r="AW30"/>
  <c r="AY30" s="1"/>
  <c r="AA37"/>
  <c r="AC36"/>
  <c r="AU31"/>
  <c r="AX31" s="1"/>
  <c r="BE31"/>
  <c r="BA31"/>
  <c r="BB31" s="1"/>
  <c r="BG31" s="1"/>
  <c r="AT31"/>
  <c r="AW31" s="1"/>
  <c r="AY31" s="1"/>
  <c r="BE33" i="5"/>
  <c r="BA33"/>
  <c r="BB33" s="1"/>
  <c r="BG33" s="1"/>
  <c r="AU33"/>
  <c r="AX33" s="1"/>
  <c r="AT33"/>
  <c r="AB38"/>
  <c r="BC32"/>
  <c r="BH32" s="1"/>
  <c r="AZ32"/>
  <c r="AP32"/>
  <c r="BF32" s="1"/>
  <c r="BC31"/>
  <c r="BH31" s="1"/>
  <c r="AZ31"/>
  <c r="AP31"/>
  <c r="BF31" s="1"/>
  <c r="AA38"/>
  <c r="AC37"/>
  <c r="BC30"/>
  <c r="BH30" s="1"/>
  <c r="AZ30"/>
  <c r="AP30"/>
  <c r="BF30" s="1"/>
  <c r="AE34"/>
  <c r="AV33"/>
  <c r="AQ33"/>
  <c r="U37"/>
  <c r="V36"/>
  <c r="AL35"/>
  <c r="AR34"/>
  <c r="AS34" s="1"/>
  <c r="BC32" i="4"/>
  <c r="BH32" s="1"/>
  <c r="AZ32"/>
  <c r="AP32"/>
  <c r="BF32" s="1"/>
  <c r="AA38"/>
  <c r="AC37"/>
  <c r="U37"/>
  <c r="V36"/>
  <c r="AE34"/>
  <c r="AV33"/>
  <c r="AQ33"/>
  <c r="AL35"/>
  <c r="AR34"/>
  <c r="AS34" s="1"/>
  <c r="AB38"/>
  <c r="BC31"/>
  <c r="BH31" s="1"/>
  <c r="AZ31"/>
  <c r="AP31"/>
  <c r="BF31" s="1"/>
  <c r="AR33"/>
  <c r="AS33" s="1"/>
  <c r="AQ32" i="3"/>
  <c r="AE33"/>
  <c r="AV32"/>
  <c r="AR32"/>
  <c r="AS32" s="1"/>
  <c r="AA39"/>
  <c r="AB38"/>
  <c r="AC38" s="1"/>
  <c r="AW30"/>
  <c r="AY30" s="1"/>
  <c r="AU31"/>
  <c r="AX31" s="1"/>
  <c r="BE31"/>
  <c r="BA31"/>
  <c r="BB31" s="1"/>
  <c r="BG31" s="1"/>
  <c r="AT31"/>
  <c r="AW31" s="1"/>
  <c r="AY31" s="1"/>
  <c r="AL36"/>
  <c r="U37"/>
  <c r="V36"/>
  <c r="U40" i="2"/>
  <c r="AC34" i="13"/>
  <c r="AB35"/>
  <c r="U44"/>
  <c r="V44"/>
  <c r="T44" s="1"/>
  <c r="B38"/>
  <c r="AH37"/>
  <c r="X44"/>
  <c r="Z44"/>
  <c r="W44"/>
  <c r="Y44"/>
  <c r="AA38" i="11" l="1"/>
  <c r="AC37"/>
  <c r="AU32"/>
  <c r="AX32" s="1"/>
  <c r="BE32"/>
  <c r="BA32"/>
  <c r="BB32" s="1"/>
  <c r="BG32" s="1"/>
  <c r="AT32"/>
  <c r="AW32" s="1"/>
  <c r="AY32" s="1"/>
  <c r="AL36"/>
  <c r="BC30"/>
  <c r="BH30" s="1"/>
  <c r="AP30"/>
  <c r="BF30" s="1"/>
  <c r="AZ30"/>
  <c r="AW31"/>
  <c r="AY31" s="1"/>
  <c r="AQ33"/>
  <c r="AE34"/>
  <c r="AV33"/>
  <c r="AR33"/>
  <c r="AS33" s="1"/>
  <c r="AB40"/>
  <c r="U39"/>
  <c r="V38"/>
  <c r="AB39" i="10"/>
  <c r="BC33"/>
  <c r="BH33" s="1"/>
  <c r="AZ33"/>
  <c r="AP33"/>
  <c r="BF33" s="1"/>
  <c r="AA39"/>
  <c r="AC38"/>
  <c r="BC32"/>
  <c r="BH32" s="1"/>
  <c r="AZ32"/>
  <c r="AP32"/>
  <c r="BF32" s="1"/>
  <c r="AL36"/>
  <c r="AR35"/>
  <c r="AS35" s="1"/>
  <c r="AQ34"/>
  <c r="AE35"/>
  <c r="AV34"/>
  <c r="U38"/>
  <c r="V37"/>
  <c r="AR34"/>
  <c r="AS34" s="1"/>
  <c r="AA39" i="9"/>
  <c r="AU32"/>
  <c r="AX32" s="1"/>
  <c r="BE32"/>
  <c r="BA32"/>
  <c r="BB32" s="1"/>
  <c r="BG32" s="1"/>
  <c r="AT32"/>
  <c r="AB38"/>
  <c r="AC38" s="1"/>
  <c r="BC31"/>
  <c r="BH31" s="1"/>
  <c r="AZ31"/>
  <c r="AP31"/>
  <c r="BF31" s="1"/>
  <c r="AL36"/>
  <c r="U38"/>
  <c r="V37"/>
  <c r="AQ33"/>
  <c r="AV33"/>
  <c r="AE34"/>
  <c r="AR33"/>
  <c r="AS33" s="1"/>
  <c r="AC37"/>
  <c r="AQ34" i="8"/>
  <c r="AE35"/>
  <c r="AV34"/>
  <c r="BC32"/>
  <c r="BH32" s="1"/>
  <c r="AP32"/>
  <c r="BF32" s="1"/>
  <c r="AZ32"/>
  <c r="AW33"/>
  <c r="AY33" s="1"/>
  <c r="AU34"/>
  <c r="AX34" s="1"/>
  <c r="BE34"/>
  <c r="BA34"/>
  <c r="BB34" s="1"/>
  <c r="BG34" s="1"/>
  <c r="AT34"/>
  <c r="U38"/>
  <c r="V37"/>
  <c r="AA38"/>
  <c r="AC37"/>
  <c r="AB39"/>
  <c r="AL36"/>
  <c r="AR35"/>
  <c r="AS35" s="1"/>
  <c r="BC30" i="7"/>
  <c r="BH30" s="1"/>
  <c r="AP30"/>
  <c r="BF30" s="1"/>
  <c r="AZ30"/>
  <c r="AL37"/>
  <c r="AC37"/>
  <c r="AA38"/>
  <c r="AB39"/>
  <c r="AU32"/>
  <c r="AX32" s="1"/>
  <c r="BE32"/>
  <c r="BA32"/>
  <c r="BB32" s="1"/>
  <c r="BG32" s="1"/>
  <c r="AT32"/>
  <c r="AW32" s="1"/>
  <c r="AY32" s="1"/>
  <c r="BC31"/>
  <c r="BH31" s="1"/>
  <c r="AP31"/>
  <c r="BF31" s="1"/>
  <c r="AZ31"/>
  <c r="U38"/>
  <c r="V37"/>
  <c r="AQ33"/>
  <c r="AE34"/>
  <c r="AV33"/>
  <c r="AR33"/>
  <c r="AS33" s="1"/>
  <c r="AL36" i="5"/>
  <c r="AA39"/>
  <c r="AC38"/>
  <c r="AB39"/>
  <c r="AU34"/>
  <c r="AX34" s="1"/>
  <c r="BE34"/>
  <c r="BA34"/>
  <c r="BB34" s="1"/>
  <c r="BG34" s="1"/>
  <c r="AT34"/>
  <c r="AW34" s="1"/>
  <c r="AY34" s="1"/>
  <c r="U38"/>
  <c r="V37"/>
  <c r="AQ34"/>
  <c r="AE35"/>
  <c r="AR35" s="1"/>
  <c r="AS35" s="1"/>
  <c r="AV34"/>
  <c r="AW33"/>
  <c r="AY33" s="1"/>
  <c r="BE34" i="4"/>
  <c r="BA34"/>
  <c r="BB34" s="1"/>
  <c r="BG34" s="1"/>
  <c r="AU34"/>
  <c r="AX34" s="1"/>
  <c r="AT34"/>
  <c r="AE35"/>
  <c r="AQ34"/>
  <c r="AV34"/>
  <c r="U38"/>
  <c r="V37"/>
  <c r="AB39"/>
  <c r="AU33"/>
  <c r="AX33" s="1"/>
  <c r="BA33"/>
  <c r="BB33" s="1"/>
  <c r="BG33" s="1"/>
  <c r="BE33"/>
  <c r="AT33"/>
  <c r="AW33" s="1"/>
  <c r="AY33" s="1"/>
  <c r="AL36"/>
  <c r="AA39"/>
  <c r="AC38"/>
  <c r="U38" i="3"/>
  <c r="V37"/>
  <c r="BC31"/>
  <c r="BH31" s="1"/>
  <c r="AP31"/>
  <c r="BF31" s="1"/>
  <c r="AZ31"/>
  <c r="BC30"/>
  <c r="BH30" s="1"/>
  <c r="AP30"/>
  <c r="BF30" s="1"/>
  <c r="AZ30"/>
  <c r="AQ33"/>
  <c r="AE34"/>
  <c r="AV33"/>
  <c r="AR33"/>
  <c r="AS33" s="1"/>
  <c r="AB39"/>
  <c r="AC39" s="1"/>
  <c r="AA40"/>
  <c r="AL37"/>
  <c r="AU32"/>
  <c r="AX32" s="1"/>
  <c r="BE32"/>
  <c r="BA32"/>
  <c r="BB32" s="1"/>
  <c r="BG32" s="1"/>
  <c r="AT32"/>
  <c r="U41" i="2"/>
  <c r="AH38" i="13"/>
  <c r="B39"/>
  <c r="AC35"/>
  <c r="AB36"/>
  <c r="U45"/>
  <c r="V45"/>
  <c r="T45" s="1"/>
  <c r="Y45"/>
  <c r="X45"/>
  <c r="Z45"/>
  <c r="W45"/>
  <c r="U40" i="11" l="1"/>
  <c r="V39"/>
  <c r="AU33"/>
  <c r="AX33" s="1"/>
  <c r="BE33"/>
  <c r="BA33"/>
  <c r="BB33" s="1"/>
  <c r="BG33" s="1"/>
  <c r="AT33"/>
  <c r="AW33" s="1"/>
  <c r="AY33" s="1"/>
  <c r="BC31"/>
  <c r="BH31" s="1"/>
  <c r="AP31"/>
  <c r="BF31" s="1"/>
  <c r="AZ31"/>
  <c r="AL37"/>
  <c r="AC38"/>
  <c r="AA39"/>
  <c r="AB41"/>
  <c r="AQ34"/>
  <c r="AE35"/>
  <c r="AV34"/>
  <c r="AR34"/>
  <c r="AS34" s="1"/>
  <c r="BC32"/>
  <c r="BH32" s="1"/>
  <c r="AP32"/>
  <c r="BF32" s="1"/>
  <c r="AZ32"/>
  <c r="U39" i="10"/>
  <c r="V38"/>
  <c r="AU35"/>
  <c r="AX35" s="1"/>
  <c r="BE35"/>
  <c r="BA35"/>
  <c r="BB35" s="1"/>
  <c r="BG35" s="1"/>
  <c r="AT35"/>
  <c r="AW35" s="1"/>
  <c r="AY35" s="1"/>
  <c r="AQ35"/>
  <c r="AE36"/>
  <c r="AV35"/>
  <c r="AC39"/>
  <c r="AA40"/>
  <c r="AB40"/>
  <c r="AU34"/>
  <c r="AX34" s="1"/>
  <c r="BE34"/>
  <c r="BA34"/>
  <c r="BB34" s="1"/>
  <c r="BG34" s="1"/>
  <c r="AT34"/>
  <c r="AW34" s="1"/>
  <c r="AY34" s="1"/>
  <c r="AL37"/>
  <c r="AR36"/>
  <c r="AS36" s="1"/>
  <c r="BA33" i="9"/>
  <c r="BB33" s="1"/>
  <c r="BG33" s="1"/>
  <c r="AU33"/>
  <c r="AX33" s="1"/>
  <c r="BE33"/>
  <c r="AT33"/>
  <c r="AL37"/>
  <c r="AA40"/>
  <c r="AW32"/>
  <c r="AY32" s="1"/>
  <c r="U39"/>
  <c r="V38"/>
  <c r="AB39"/>
  <c r="AE35"/>
  <c r="AV34"/>
  <c r="AQ34"/>
  <c r="AR34"/>
  <c r="AS34" s="1"/>
  <c r="AB40" i="8"/>
  <c r="AQ35"/>
  <c r="AE36"/>
  <c r="AR36" s="1"/>
  <c r="AS36" s="1"/>
  <c r="AV35"/>
  <c r="AA39"/>
  <c r="AC38"/>
  <c r="BC33"/>
  <c r="BH33" s="1"/>
  <c r="AP33"/>
  <c r="BF33" s="1"/>
  <c r="AZ33"/>
  <c r="AW34"/>
  <c r="AY34" s="1"/>
  <c r="AU35"/>
  <c r="AX35" s="1"/>
  <c r="BE35"/>
  <c r="BA35"/>
  <c r="BB35" s="1"/>
  <c r="BG35" s="1"/>
  <c r="AT35"/>
  <c r="AL37"/>
  <c r="U39"/>
  <c r="V38"/>
  <c r="AB40" i="7"/>
  <c r="U39"/>
  <c r="V38"/>
  <c r="BC32"/>
  <c r="BH32" s="1"/>
  <c r="AZ32"/>
  <c r="AP32"/>
  <c r="BF32" s="1"/>
  <c r="AE35"/>
  <c r="AV34"/>
  <c r="AQ34"/>
  <c r="AR34"/>
  <c r="AS34" s="1"/>
  <c r="AA39"/>
  <c r="AC38"/>
  <c r="BA33"/>
  <c r="BB33" s="1"/>
  <c r="BG33" s="1"/>
  <c r="AU33"/>
  <c r="AX33" s="1"/>
  <c r="BE33"/>
  <c r="AT33"/>
  <c r="AL38"/>
  <c r="AU35" i="5"/>
  <c r="AX35" s="1"/>
  <c r="BE35"/>
  <c r="BA35"/>
  <c r="BB35" s="1"/>
  <c r="BG35" s="1"/>
  <c r="AT35"/>
  <c r="AL37"/>
  <c r="AB40"/>
  <c r="BC34"/>
  <c r="BH34" s="1"/>
  <c r="AP34"/>
  <c r="BF34" s="1"/>
  <c r="AZ34"/>
  <c r="AA40"/>
  <c r="AC39"/>
  <c r="BC33"/>
  <c r="BH33" s="1"/>
  <c r="AP33"/>
  <c r="BF33" s="1"/>
  <c r="AZ33"/>
  <c r="AQ35"/>
  <c r="AE36"/>
  <c r="AR36" s="1"/>
  <c r="AS36" s="1"/>
  <c r="AV35"/>
  <c r="U39"/>
  <c r="V38"/>
  <c r="AQ35" i="4"/>
  <c r="AE36"/>
  <c r="AV35"/>
  <c r="AL37"/>
  <c r="AR36"/>
  <c r="AS36" s="1"/>
  <c r="BC33"/>
  <c r="BH33" s="1"/>
  <c r="AZ33"/>
  <c r="AP33"/>
  <c r="BF33" s="1"/>
  <c r="AA40"/>
  <c r="AC39"/>
  <c r="AB40"/>
  <c r="U39"/>
  <c r="V38"/>
  <c r="AR35"/>
  <c r="AS35" s="1"/>
  <c r="AW34"/>
  <c r="AY34" s="1"/>
  <c r="U39" i="3"/>
  <c r="V38"/>
  <c r="BA33"/>
  <c r="BB33" s="1"/>
  <c r="BG33" s="1"/>
  <c r="AU33"/>
  <c r="AX33" s="1"/>
  <c r="BE33"/>
  <c r="AT33"/>
  <c r="AB40"/>
  <c r="AA41"/>
  <c r="AL38"/>
  <c r="AE35"/>
  <c r="AV34"/>
  <c r="AQ34"/>
  <c r="AR34"/>
  <c r="AS34" s="1"/>
  <c r="AW32"/>
  <c r="AY32" s="1"/>
  <c r="U42" i="2"/>
  <c r="AC36" i="13"/>
  <c r="AB37"/>
  <c r="U46"/>
  <c r="V46"/>
  <c r="T46" s="1"/>
  <c r="AH39"/>
  <c r="B40"/>
  <c r="Y46"/>
  <c r="W46"/>
  <c r="X46"/>
  <c r="Z46"/>
  <c r="AB42" i="11" l="1"/>
  <c r="U41"/>
  <c r="V40"/>
  <c r="BA34"/>
  <c r="BB34" s="1"/>
  <c r="BG34" s="1"/>
  <c r="AU34"/>
  <c r="AX34" s="1"/>
  <c r="BE34"/>
  <c r="AT34"/>
  <c r="AW34" s="1"/>
  <c r="AY34" s="1"/>
  <c r="AA40"/>
  <c r="AC39"/>
  <c r="AL38"/>
  <c r="BC33"/>
  <c r="BH33" s="1"/>
  <c r="AP33"/>
  <c r="BF33" s="1"/>
  <c r="AZ33"/>
  <c r="AE36"/>
  <c r="AV35"/>
  <c r="AQ35"/>
  <c r="AR35"/>
  <c r="AS35" s="1"/>
  <c r="BA36" i="10"/>
  <c r="BB36" s="1"/>
  <c r="BG36" s="1"/>
  <c r="BE36"/>
  <c r="AU36"/>
  <c r="AX36" s="1"/>
  <c r="AT36"/>
  <c r="AB41"/>
  <c r="AE37"/>
  <c r="AQ36"/>
  <c r="AV36"/>
  <c r="U40"/>
  <c r="V39"/>
  <c r="BC34"/>
  <c r="BH34" s="1"/>
  <c r="AZ34"/>
  <c r="AP34"/>
  <c r="BF34" s="1"/>
  <c r="BC35"/>
  <c r="BH35" s="1"/>
  <c r="AZ35"/>
  <c r="AP35"/>
  <c r="BF35" s="1"/>
  <c r="AL38"/>
  <c r="AR37"/>
  <c r="AS37" s="1"/>
  <c r="AA41"/>
  <c r="AC40"/>
  <c r="BC32" i="9"/>
  <c r="BH32" s="1"/>
  <c r="AP32"/>
  <c r="BF32" s="1"/>
  <c r="AZ32"/>
  <c r="AL38"/>
  <c r="AB40"/>
  <c r="U40"/>
  <c r="V39"/>
  <c r="AA41"/>
  <c r="AC40"/>
  <c r="BE34"/>
  <c r="BA34"/>
  <c r="BB34" s="1"/>
  <c r="BG34" s="1"/>
  <c r="AU34"/>
  <c r="AX34" s="1"/>
  <c r="AT34"/>
  <c r="AW34" s="1"/>
  <c r="AY34" s="1"/>
  <c r="AQ35"/>
  <c r="AE36"/>
  <c r="AV35"/>
  <c r="AR35"/>
  <c r="AS35" s="1"/>
  <c r="AC39"/>
  <c r="AW33"/>
  <c r="AY33" s="1"/>
  <c r="BA36" i="8"/>
  <c r="BB36" s="1"/>
  <c r="BG36" s="1"/>
  <c r="AU36"/>
  <c r="AX36" s="1"/>
  <c r="BE36"/>
  <c r="AT36"/>
  <c r="AQ36"/>
  <c r="AE37"/>
  <c r="AV36"/>
  <c r="U40"/>
  <c r="V39"/>
  <c r="AA40"/>
  <c r="AC39"/>
  <c r="AB41"/>
  <c r="AL38"/>
  <c r="BC34"/>
  <c r="BH34" s="1"/>
  <c r="AP34"/>
  <c r="BF34" s="1"/>
  <c r="AZ34"/>
  <c r="AW35"/>
  <c r="AY35" s="1"/>
  <c r="BE34" i="7"/>
  <c r="BA34"/>
  <c r="BB34" s="1"/>
  <c r="BG34" s="1"/>
  <c r="AU34"/>
  <c r="AX34" s="1"/>
  <c r="AT34"/>
  <c r="AW34" s="1"/>
  <c r="AY34" s="1"/>
  <c r="AA40"/>
  <c r="AC39"/>
  <c r="AQ35"/>
  <c r="AE36"/>
  <c r="AV35"/>
  <c r="AR35"/>
  <c r="AS35" s="1"/>
  <c r="AB41"/>
  <c r="AW33"/>
  <c r="AY33" s="1"/>
  <c r="AL39"/>
  <c r="U40"/>
  <c r="V39"/>
  <c r="BA36" i="5"/>
  <c r="BB36" s="1"/>
  <c r="BG36" s="1"/>
  <c r="AU36"/>
  <c r="AX36" s="1"/>
  <c r="BE36"/>
  <c r="AT36"/>
  <c r="U40"/>
  <c r="V39"/>
  <c r="AC40"/>
  <c r="AA41"/>
  <c r="AB41"/>
  <c r="AR37"/>
  <c r="AS37" s="1"/>
  <c r="AL38"/>
  <c r="AQ36"/>
  <c r="AE37"/>
  <c r="AV36"/>
  <c r="AW35"/>
  <c r="AY35" s="1"/>
  <c r="AU35" i="4"/>
  <c r="AX35" s="1"/>
  <c r="BE35"/>
  <c r="BA35"/>
  <c r="BB35" s="1"/>
  <c r="BG35" s="1"/>
  <c r="AT35"/>
  <c r="AB41"/>
  <c r="AC40"/>
  <c r="AA41"/>
  <c r="BA36"/>
  <c r="BB36" s="1"/>
  <c r="BG36" s="1"/>
  <c r="AU36"/>
  <c r="AX36" s="1"/>
  <c r="BE36"/>
  <c r="AT36"/>
  <c r="AW36" s="1"/>
  <c r="AY36" s="1"/>
  <c r="U40"/>
  <c r="V39"/>
  <c r="AQ36"/>
  <c r="AE37"/>
  <c r="AV36"/>
  <c r="BC34"/>
  <c r="BH34" s="1"/>
  <c r="AP34"/>
  <c r="BF34" s="1"/>
  <c r="AZ34"/>
  <c r="AL38"/>
  <c r="AL39" i="3"/>
  <c r="AB41"/>
  <c r="U40"/>
  <c r="V39"/>
  <c r="BE34"/>
  <c r="BA34"/>
  <c r="BB34" s="1"/>
  <c r="BG34" s="1"/>
  <c r="AU34"/>
  <c r="AX34" s="1"/>
  <c r="AT34"/>
  <c r="AQ35"/>
  <c r="AE36"/>
  <c r="AV35"/>
  <c r="AR35"/>
  <c r="AS35" s="1"/>
  <c r="AC41"/>
  <c r="AA42"/>
  <c r="AW33"/>
  <c r="AY33" s="1"/>
  <c r="BC32"/>
  <c r="BH32" s="1"/>
  <c r="AZ32"/>
  <c r="AP32"/>
  <c r="BF32" s="1"/>
  <c r="AC40"/>
  <c r="U43" i="2"/>
  <c r="AH40" i="13"/>
  <c r="B41"/>
  <c r="AC37"/>
  <c r="AB38"/>
  <c r="U47"/>
  <c r="V47"/>
  <c r="T47" s="1"/>
  <c r="X47"/>
  <c r="W47"/>
  <c r="Y47"/>
  <c r="Z47"/>
  <c r="BE35" i="11" l="1"/>
  <c r="BA35"/>
  <c r="BB35" s="1"/>
  <c r="BG35" s="1"/>
  <c r="AU35"/>
  <c r="AX35" s="1"/>
  <c r="AT35"/>
  <c r="AL39"/>
  <c r="BC34"/>
  <c r="BH34" s="1"/>
  <c r="AP34"/>
  <c r="BF34" s="1"/>
  <c r="AZ34"/>
  <c r="AQ36"/>
  <c r="AE37"/>
  <c r="AV36"/>
  <c r="AR36"/>
  <c r="AS36" s="1"/>
  <c r="AA41"/>
  <c r="AC40"/>
  <c r="AB43"/>
  <c r="U42"/>
  <c r="V41"/>
  <c r="AU37" i="10"/>
  <c r="AX37" s="1"/>
  <c r="BE37"/>
  <c r="BA37"/>
  <c r="BB37" s="1"/>
  <c r="BG37" s="1"/>
  <c r="AT37"/>
  <c r="AA42"/>
  <c r="AC41"/>
  <c r="AB42"/>
  <c r="U41"/>
  <c r="V40"/>
  <c r="AL39"/>
  <c r="AR38"/>
  <c r="AS38" s="1"/>
  <c r="AQ37"/>
  <c r="AE38"/>
  <c r="AV37"/>
  <c r="AW36"/>
  <c r="AY36" s="1"/>
  <c r="BC34" i="9"/>
  <c r="BH34" s="1"/>
  <c r="AZ34"/>
  <c r="AP34"/>
  <c r="BF34" s="1"/>
  <c r="U41"/>
  <c r="V40"/>
  <c r="AU35"/>
  <c r="AX35" s="1"/>
  <c r="BE35"/>
  <c r="BA35"/>
  <c r="BB35" s="1"/>
  <c r="BG35" s="1"/>
  <c r="AT35"/>
  <c r="BC33"/>
  <c r="BH33" s="1"/>
  <c r="AZ33"/>
  <c r="AP33"/>
  <c r="BF33" s="1"/>
  <c r="AQ36"/>
  <c r="AE37"/>
  <c r="AV36"/>
  <c r="AR36"/>
  <c r="AS36" s="1"/>
  <c r="AB41"/>
  <c r="AC41"/>
  <c r="AA42"/>
  <c r="AL39"/>
  <c r="AE38" i="8"/>
  <c r="AV37"/>
  <c r="AQ37"/>
  <c r="BC35"/>
  <c r="BH35" s="1"/>
  <c r="AP35"/>
  <c r="BF35" s="1"/>
  <c r="AZ35"/>
  <c r="AL39"/>
  <c r="AB42"/>
  <c r="AC40"/>
  <c r="AA41"/>
  <c r="U41"/>
  <c r="V40"/>
  <c r="AR37"/>
  <c r="AS37" s="1"/>
  <c r="AW36"/>
  <c r="AY36" s="1"/>
  <c r="AL40" i="7"/>
  <c r="AQ36"/>
  <c r="AE37"/>
  <c r="AV36"/>
  <c r="AR36"/>
  <c r="AS36" s="1"/>
  <c r="BC34"/>
  <c r="BH34" s="1"/>
  <c r="AP34"/>
  <c r="BF34" s="1"/>
  <c r="AZ34"/>
  <c r="U41"/>
  <c r="V40"/>
  <c r="AB42"/>
  <c r="AA41"/>
  <c r="AC40"/>
  <c r="BC33"/>
  <c r="BH33" s="1"/>
  <c r="AZ33"/>
  <c r="AP33"/>
  <c r="BF33" s="1"/>
  <c r="AU35"/>
  <c r="AX35" s="1"/>
  <c r="BE35"/>
  <c r="BA35"/>
  <c r="BB35" s="1"/>
  <c r="BG35" s="1"/>
  <c r="AT35"/>
  <c r="AW35" s="1"/>
  <c r="AY35" s="1"/>
  <c r="BE37" i="5"/>
  <c r="BA37"/>
  <c r="BB37" s="1"/>
  <c r="BG37" s="1"/>
  <c r="AU37"/>
  <c r="AX37" s="1"/>
  <c r="AT37"/>
  <c r="AA42"/>
  <c r="AC41"/>
  <c r="U41"/>
  <c r="V40"/>
  <c r="BC35"/>
  <c r="BH35" s="1"/>
  <c r="AZ35"/>
  <c r="AP35"/>
  <c r="BF35" s="1"/>
  <c r="AL39"/>
  <c r="AB42"/>
  <c r="AE38"/>
  <c r="AV37"/>
  <c r="AQ37"/>
  <c r="AW36"/>
  <c r="AY36" s="1"/>
  <c r="BC36" i="4"/>
  <c r="BH36" s="1"/>
  <c r="AP36"/>
  <c r="BF36" s="1"/>
  <c r="AZ36"/>
  <c r="AA42"/>
  <c r="AC41"/>
  <c r="AB42"/>
  <c r="AE38"/>
  <c r="AV37"/>
  <c r="AQ37"/>
  <c r="U41"/>
  <c r="V40"/>
  <c r="AL39"/>
  <c r="AR37"/>
  <c r="AS37" s="1"/>
  <c r="AW35"/>
  <c r="AY35" s="1"/>
  <c r="AB42" i="3"/>
  <c r="AA43"/>
  <c r="AC42"/>
  <c r="AQ36"/>
  <c r="AE37"/>
  <c r="AV36"/>
  <c r="AR36"/>
  <c r="AS36" s="1"/>
  <c r="U41"/>
  <c r="V40"/>
  <c r="AL40"/>
  <c r="BC33"/>
  <c r="BH33" s="1"/>
  <c r="AZ33"/>
  <c r="AP33"/>
  <c r="BF33" s="1"/>
  <c r="AU35"/>
  <c r="AX35" s="1"/>
  <c r="BE35"/>
  <c r="BA35"/>
  <c r="BB35" s="1"/>
  <c r="BG35" s="1"/>
  <c r="AT35"/>
  <c r="AW35" s="1"/>
  <c r="AY35" s="1"/>
  <c r="AW34"/>
  <c r="AY34" s="1"/>
  <c r="U44" i="2"/>
  <c r="AC38" i="13"/>
  <c r="AB39"/>
  <c r="U48"/>
  <c r="V48"/>
  <c r="T48" s="1"/>
  <c r="AH41"/>
  <c r="B42"/>
  <c r="Y48"/>
  <c r="Z48"/>
  <c r="X48"/>
  <c r="W48"/>
  <c r="AB44" i="11" l="1"/>
  <c r="AU36"/>
  <c r="AX36" s="1"/>
  <c r="BE36"/>
  <c r="BA36"/>
  <c r="BB36" s="1"/>
  <c r="BG36" s="1"/>
  <c r="AT36"/>
  <c r="AW36" s="1"/>
  <c r="AY36" s="1"/>
  <c r="AL40"/>
  <c r="AA42"/>
  <c r="AC41"/>
  <c r="AQ37"/>
  <c r="AE38"/>
  <c r="AV37"/>
  <c r="AR37"/>
  <c r="AS37" s="1"/>
  <c r="U43"/>
  <c r="V42"/>
  <c r="AW35"/>
  <c r="AY35" s="1"/>
  <c r="AL40" i="10"/>
  <c r="AR39"/>
  <c r="AS39" s="1"/>
  <c r="AA43"/>
  <c r="AC42"/>
  <c r="BC36"/>
  <c r="BH36" s="1"/>
  <c r="AP36"/>
  <c r="BF36" s="1"/>
  <c r="AZ36"/>
  <c r="AU38"/>
  <c r="AX38" s="1"/>
  <c r="BE38"/>
  <c r="BA38"/>
  <c r="BB38" s="1"/>
  <c r="BG38" s="1"/>
  <c r="AT38"/>
  <c r="AW38" s="1"/>
  <c r="AY38" s="1"/>
  <c r="U42"/>
  <c r="V41"/>
  <c r="AQ38"/>
  <c r="AE39"/>
  <c r="AV38"/>
  <c r="AB43"/>
  <c r="AW37"/>
  <c r="AY37" s="1"/>
  <c r="AA43" i="9"/>
  <c r="AW35"/>
  <c r="AY35" s="1"/>
  <c r="AU36"/>
  <c r="AX36" s="1"/>
  <c r="BE36"/>
  <c r="BA36"/>
  <c r="BB36" s="1"/>
  <c r="BG36" s="1"/>
  <c r="AT36"/>
  <c r="AW36" s="1"/>
  <c r="AY36" s="1"/>
  <c r="AQ37"/>
  <c r="AV37"/>
  <c r="AE38"/>
  <c r="AR37"/>
  <c r="AS37" s="1"/>
  <c r="AL40"/>
  <c r="AB42"/>
  <c r="U42"/>
  <c r="V41"/>
  <c r="BC36" i="8"/>
  <c r="BH36" s="1"/>
  <c r="AP36"/>
  <c r="BF36" s="1"/>
  <c r="AZ36"/>
  <c r="BE37"/>
  <c r="BA37"/>
  <c r="BB37" s="1"/>
  <c r="BG37" s="1"/>
  <c r="AU37"/>
  <c r="AX37" s="1"/>
  <c r="AT37"/>
  <c r="AA42"/>
  <c r="AC41"/>
  <c r="AQ38"/>
  <c r="AE39"/>
  <c r="AV38"/>
  <c r="U42"/>
  <c r="V41"/>
  <c r="AB43"/>
  <c r="AL40"/>
  <c r="AR39"/>
  <c r="AS39" s="1"/>
  <c r="AR38"/>
  <c r="AS38" s="1"/>
  <c r="BC35" i="7"/>
  <c r="BH35" s="1"/>
  <c r="AP35"/>
  <c r="BF35" s="1"/>
  <c r="AZ35"/>
  <c r="AB43"/>
  <c r="AL41"/>
  <c r="U42"/>
  <c r="V41"/>
  <c r="AU36"/>
  <c r="AX36" s="1"/>
  <c r="BE36"/>
  <c r="BA36"/>
  <c r="BB36" s="1"/>
  <c r="BG36" s="1"/>
  <c r="AT36"/>
  <c r="AC41"/>
  <c r="AA42"/>
  <c r="AQ37"/>
  <c r="AE38"/>
  <c r="AV37"/>
  <c r="AR37"/>
  <c r="AS37" s="1"/>
  <c r="AA43" i="5"/>
  <c r="AC42"/>
  <c r="AQ38"/>
  <c r="AE39"/>
  <c r="AV38"/>
  <c r="AR38"/>
  <c r="AS38" s="1"/>
  <c r="AL40"/>
  <c r="AR39"/>
  <c r="AS39" s="1"/>
  <c r="U42"/>
  <c r="V41"/>
  <c r="BC36"/>
  <c r="BH36" s="1"/>
  <c r="AZ36"/>
  <c r="AP36"/>
  <c r="BF36" s="1"/>
  <c r="AB43"/>
  <c r="AW37"/>
  <c r="AY37" s="1"/>
  <c r="BE37" i="4"/>
  <c r="BA37"/>
  <c r="BB37" s="1"/>
  <c r="BG37" s="1"/>
  <c r="AU37"/>
  <c r="AX37" s="1"/>
  <c r="AT37"/>
  <c r="AQ38"/>
  <c r="AE39"/>
  <c r="AV38"/>
  <c r="BC35"/>
  <c r="BH35" s="1"/>
  <c r="AZ35"/>
  <c r="AP35"/>
  <c r="BF35" s="1"/>
  <c r="AL40"/>
  <c r="AB43"/>
  <c r="U42"/>
  <c r="V41"/>
  <c r="AA43"/>
  <c r="AC42"/>
  <c r="AR38"/>
  <c r="AS38" s="1"/>
  <c r="BC35" i="3"/>
  <c r="BH35" s="1"/>
  <c r="AZ35"/>
  <c r="AP35"/>
  <c r="BF35" s="1"/>
  <c r="AL41"/>
  <c r="AU36"/>
  <c r="AX36" s="1"/>
  <c r="BE36"/>
  <c r="BA36"/>
  <c r="BB36" s="1"/>
  <c r="BG36" s="1"/>
  <c r="AT36"/>
  <c r="AW36" s="1"/>
  <c r="AY36" s="1"/>
  <c r="AB43"/>
  <c r="BC34"/>
  <c r="BH34" s="1"/>
  <c r="AP34"/>
  <c r="BF34" s="1"/>
  <c r="AZ34"/>
  <c r="U42"/>
  <c r="V41"/>
  <c r="AQ37"/>
  <c r="AE38"/>
  <c r="AV37"/>
  <c r="AR37"/>
  <c r="AS37" s="1"/>
  <c r="AA44"/>
  <c r="U45" i="2"/>
  <c r="AC39" i="13"/>
  <c r="AB40"/>
  <c r="B43"/>
  <c r="AH42"/>
  <c r="U49"/>
  <c r="V49"/>
  <c r="T49" s="1"/>
  <c r="Y49"/>
  <c r="W49"/>
  <c r="X49"/>
  <c r="Z49"/>
  <c r="U44" i="11" l="1"/>
  <c r="V43"/>
  <c r="AL41"/>
  <c r="AQ38"/>
  <c r="AE39"/>
  <c r="AV38"/>
  <c r="AR38"/>
  <c r="AS38" s="1"/>
  <c r="AC42"/>
  <c r="AA43"/>
  <c r="AB45"/>
  <c r="BC36"/>
  <c r="BH36" s="1"/>
  <c r="AP36"/>
  <c r="BF36" s="1"/>
  <c r="AZ36"/>
  <c r="BC35"/>
  <c r="BH35" s="1"/>
  <c r="AP35"/>
  <c r="BF35" s="1"/>
  <c r="AZ35"/>
  <c r="AU37"/>
  <c r="AX37" s="1"/>
  <c r="BE37"/>
  <c r="BA37"/>
  <c r="BB37" s="1"/>
  <c r="BG37" s="1"/>
  <c r="AT37"/>
  <c r="AW37" s="1"/>
  <c r="AY37" s="1"/>
  <c r="BC37" i="10"/>
  <c r="BH37" s="1"/>
  <c r="AZ37"/>
  <c r="AP37"/>
  <c r="BF37" s="1"/>
  <c r="AL41"/>
  <c r="BA39"/>
  <c r="BB39" s="1"/>
  <c r="BG39" s="1"/>
  <c r="AU39"/>
  <c r="AX39" s="1"/>
  <c r="BE39"/>
  <c r="AT39"/>
  <c r="AW39" s="1"/>
  <c r="AY39" s="1"/>
  <c r="BC38"/>
  <c r="BH38" s="1"/>
  <c r="AZ38"/>
  <c r="AP38"/>
  <c r="BF38" s="1"/>
  <c r="AC43"/>
  <c r="AA44"/>
  <c r="AB44"/>
  <c r="AQ39"/>
  <c r="AE40"/>
  <c r="AV39"/>
  <c r="U43"/>
  <c r="V42"/>
  <c r="AE39" i="9"/>
  <c r="AV38"/>
  <c r="AQ38"/>
  <c r="AR38"/>
  <c r="AS38" s="1"/>
  <c r="U43"/>
  <c r="V42"/>
  <c r="AA44"/>
  <c r="BA37"/>
  <c r="BB37" s="1"/>
  <c r="BG37" s="1"/>
  <c r="AU37"/>
  <c r="AX37" s="1"/>
  <c r="BE37"/>
  <c r="AT37"/>
  <c r="AW37" s="1"/>
  <c r="AY37" s="1"/>
  <c r="BC36"/>
  <c r="BH36" s="1"/>
  <c r="AP36"/>
  <c r="BF36" s="1"/>
  <c r="AZ36"/>
  <c r="BC35"/>
  <c r="BH35" s="1"/>
  <c r="AP35"/>
  <c r="BF35" s="1"/>
  <c r="AZ35"/>
  <c r="AB43"/>
  <c r="AL41"/>
  <c r="AC42"/>
  <c r="AB44" i="8"/>
  <c r="U43"/>
  <c r="V42"/>
  <c r="AU38"/>
  <c r="AX38" s="1"/>
  <c r="BE38"/>
  <c r="BA38"/>
  <c r="BB38" s="1"/>
  <c r="BG38" s="1"/>
  <c r="AT38"/>
  <c r="AW38" s="1"/>
  <c r="AY38" s="1"/>
  <c r="AL41"/>
  <c r="AQ39"/>
  <c r="AE40"/>
  <c r="AV39"/>
  <c r="AW37"/>
  <c r="AY37" s="1"/>
  <c r="AU39"/>
  <c r="AX39" s="1"/>
  <c r="BE39"/>
  <c r="BA39"/>
  <c r="BB39" s="1"/>
  <c r="BG39" s="1"/>
  <c r="AT39"/>
  <c r="AA43"/>
  <c r="AC42"/>
  <c r="BA37" i="7"/>
  <c r="BB37" s="1"/>
  <c r="BG37" s="1"/>
  <c r="AU37"/>
  <c r="AX37" s="1"/>
  <c r="BE37"/>
  <c r="AT37"/>
  <c r="AW37" s="1"/>
  <c r="AY37" s="1"/>
  <c r="AA43"/>
  <c r="AC42"/>
  <c r="U43"/>
  <c r="V42"/>
  <c r="AB44"/>
  <c r="AE39"/>
  <c r="AV38"/>
  <c r="AQ38"/>
  <c r="AR38"/>
  <c r="AS38" s="1"/>
  <c r="AL42"/>
  <c r="AW36"/>
  <c r="AY36" s="1"/>
  <c r="U43" i="5"/>
  <c r="V42"/>
  <c r="AA44"/>
  <c r="AC43"/>
  <c r="AU38"/>
  <c r="AX38" s="1"/>
  <c r="BE38"/>
  <c r="BA38"/>
  <c r="BB38" s="1"/>
  <c r="BG38" s="1"/>
  <c r="AT38"/>
  <c r="AW38" s="1"/>
  <c r="AY38" s="1"/>
  <c r="BC37"/>
  <c r="BH37" s="1"/>
  <c r="AP37"/>
  <c r="BF37" s="1"/>
  <c r="AZ37"/>
  <c r="AL41"/>
  <c r="AB44"/>
  <c r="AU39"/>
  <c r="AX39" s="1"/>
  <c r="BE39"/>
  <c r="BA39"/>
  <c r="BB39" s="1"/>
  <c r="BG39" s="1"/>
  <c r="AT39"/>
  <c r="AQ39"/>
  <c r="AE40"/>
  <c r="AR40" s="1"/>
  <c r="AS40" s="1"/>
  <c r="AV39"/>
  <c r="AU38" i="4"/>
  <c r="AX38" s="1"/>
  <c r="BE38"/>
  <c r="BA38"/>
  <c r="BB38" s="1"/>
  <c r="BG38" s="1"/>
  <c r="AT38"/>
  <c r="AB44"/>
  <c r="AQ39"/>
  <c r="AE40"/>
  <c r="AR40" s="1"/>
  <c r="AS40" s="1"/>
  <c r="AV39"/>
  <c r="AA44"/>
  <c r="AC43"/>
  <c r="AL41"/>
  <c r="U43"/>
  <c r="V42"/>
  <c r="AR39"/>
  <c r="AS39" s="1"/>
  <c r="AW37"/>
  <c r="AY37" s="1"/>
  <c r="BC36" i="3"/>
  <c r="BH36" s="1"/>
  <c r="AZ36"/>
  <c r="AP36"/>
  <c r="BF36" s="1"/>
  <c r="AB44"/>
  <c r="BA37"/>
  <c r="BB37" s="1"/>
  <c r="BG37" s="1"/>
  <c r="AU37"/>
  <c r="AX37" s="1"/>
  <c r="BE37"/>
  <c r="AT37"/>
  <c r="AW37" s="1"/>
  <c r="AY37" s="1"/>
  <c r="AA45"/>
  <c r="AE39"/>
  <c r="AV38"/>
  <c r="AQ38"/>
  <c r="AR38"/>
  <c r="AS38" s="1"/>
  <c r="U43"/>
  <c r="V42"/>
  <c r="AL42"/>
  <c r="AC43"/>
  <c r="U46" i="2"/>
  <c r="U50" i="13"/>
  <c r="V50"/>
  <c r="T50" s="1"/>
  <c r="AC40"/>
  <c r="AB41"/>
  <c r="AH43"/>
  <c r="B44"/>
  <c r="Y50"/>
  <c r="X50"/>
  <c r="Z50"/>
  <c r="W50"/>
  <c r="U45" i="11" l="1"/>
  <c r="V44"/>
  <c r="AB46"/>
  <c r="BC37"/>
  <c r="BH37" s="1"/>
  <c r="AP37"/>
  <c r="BF37" s="1"/>
  <c r="AZ37"/>
  <c r="BA38"/>
  <c r="BB38" s="1"/>
  <c r="BG38" s="1"/>
  <c r="AU38"/>
  <c r="AX38" s="1"/>
  <c r="BE38"/>
  <c r="AT38"/>
  <c r="AW38" s="1"/>
  <c r="AY38" s="1"/>
  <c r="AA44"/>
  <c r="AC43"/>
  <c r="AE40"/>
  <c r="AV39"/>
  <c r="AQ39"/>
  <c r="AR39"/>
  <c r="AS39" s="1"/>
  <c r="AL42"/>
  <c r="U44" i="10"/>
  <c r="V43"/>
  <c r="BC39"/>
  <c r="BH39" s="1"/>
  <c r="AZ39"/>
  <c r="AP39"/>
  <c r="BF39" s="1"/>
  <c r="AL42"/>
  <c r="AA45"/>
  <c r="AC44"/>
  <c r="AE41"/>
  <c r="AV40"/>
  <c r="AQ40"/>
  <c r="AB45"/>
  <c r="AR40"/>
  <c r="AS40" s="1"/>
  <c r="AB44" i="9"/>
  <c r="BC37"/>
  <c r="BH37" s="1"/>
  <c r="AP37"/>
  <c r="BF37" s="1"/>
  <c r="AZ37"/>
  <c r="V43"/>
  <c r="U44"/>
  <c r="AQ39"/>
  <c r="AE40"/>
  <c r="AV39"/>
  <c r="AR39"/>
  <c r="AS39" s="1"/>
  <c r="AC43"/>
  <c r="AL42"/>
  <c r="AA45"/>
  <c r="AC44"/>
  <c r="BE38"/>
  <c r="BA38"/>
  <c r="BB38" s="1"/>
  <c r="BG38" s="1"/>
  <c r="AU38"/>
  <c r="AX38" s="1"/>
  <c r="AT38"/>
  <c r="AQ40" i="8"/>
  <c r="AE41"/>
  <c r="AV40"/>
  <c r="BC38"/>
  <c r="BH38" s="1"/>
  <c r="AZ38"/>
  <c r="AP38"/>
  <c r="BF38" s="1"/>
  <c r="AA44"/>
  <c r="AC43"/>
  <c r="AR41"/>
  <c r="AS41" s="1"/>
  <c r="AL42"/>
  <c r="AB45"/>
  <c r="BC37"/>
  <c r="BH37" s="1"/>
  <c r="AZ37"/>
  <c r="AP37"/>
  <c r="BF37" s="1"/>
  <c r="U44"/>
  <c r="V43"/>
  <c r="AW39"/>
  <c r="AY39" s="1"/>
  <c r="AR40"/>
  <c r="AS40" s="1"/>
  <c r="BE38" i="7"/>
  <c r="BA38"/>
  <c r="BB38" s="1"/>
  <c r="BG38" s="1"/>
  <c r="AU38"/>
  <c r="AX38" s="1"/>
  <c r="AT38"/>
  <c r="BC37"/>
  <c r="BH37" s="1"/>
  <c r="AP37"/>
  <c r="BF37" s="1"/>
  <c r="AZ37"/>
  <c r="AL43"/>
  <c r="AQ39"/>
  <c r="AE40"/>
  <c r="AV39"/>
  <c r="AR39"/>
  <c r="AS39" s="1"/>
  <c r="AA44"/>
  <c r="AC43"/>
  <c r="BC36"/>
  <c r="BH36" s="1"/>
  <c r="AZ36"/>
  <c r="AP36"/>
  <c r="BF36" s="1"/>
  <c r="AB45"/>
  <c r="U44"/>
  <c r="V43"/>
  <c r="BA40" i="5"/>
  <c r="BB40" s="1"/>
  <c r="BG40" s="1"/>
  <c r="AU40"/>
  <c r="AX40" s="1"/>
  <c r="BE40"/>
  <c r="AT40"/>
  <c r="AB45"/>
  <c r="AL42"/>
  <c r="BC38"/>
  <c r="BH38" s="1"/>
  <c r="AP38"/>
  <c r="BF38" s="1"/>
  <c r="AZ38"/>
  <c r="U44"/>
  <c r="V43"/>
  <c r="AW39"/>
  <c r="AY39" s="1"/>
  <c r="AQ40"/>
  <c r="AE41"/>
  <c r="AV40"/>
  <c r="AC44"/>
  <c r="AA45"/>
  <c r="BA40" i="4"/>
  <c r="BB40" s="1"/>
  <c r="BG40" s="1"/>
  <c r="AU40"/>
  <c r="AX40" s="1"/>
  <c r="BE40"/>
  <c r="AT40"/>
  <c r="AR41"/>
  <c r="AS41" s="1"/>
  <c r="AL42"/>
  <c r="AU39"/>
  <c r="AX39" s="1"/>
  <c r="BE39"/>
  <c r="BA39"/>
  <c r="BB39" s="1"/>
  <c r="BG39" s="1"/>
  <c r="AT39"/>
  <c r="AW39" s="1"/>
  <c r="AY39" s="1"/>
  <c r="BC37"/>
  <c r="BH37" s="1"/>
  <c r="AP37"/>
  <c r="BF37" s="1"/>
  <c r="AZ37"/>
  <c r="U44"/>
  <c r="V43"/>
  <c r="AC44"/>
  <c r="AA45"/>
  <c r="AB45"/>
  <c r="AQ40"/>
  <c r="AE41"/>
  <c r="AV40"/>
  <c r="AW38"/>
  <c r="AY38" s="1"/>
  <c r="AQ39" i="3"/>
  <c r="AE40"/>
  <c r="AV39"/>
  <c r="AR39"/>
  <c r="AS39" s="1"/>
  <c r="AB45"/>
  <c r="U44"/>
  <c r="V43"/>
  <c r="BC37"/>
  <c r="BH37" s="1"/>
  <c r="AP37"/>
  <c r="BF37" s="1"/>
  <c r="AZ37"/>
  <c r="AC45"/>
  <c r="AA46"/>
  <c r="AL43"/>
  <c r="BE38"/>
  <c r="BA38"/>
  <c r="BB38" s="1"/>
  <c r="BG38" s="1"/>
  <c r="AU38"/>
  <c r="AX38" s="1"/>
  <c r="AT38"/>
  <c r="AC44"/>
  <c r="U47" i="2"/>
  <c r="AC41" i="13"/>
  <c r="AB42"/>
  <c r="U51"/>
  <c r="V51"/>
  <c r="T51" s="1"/>
  <c r="AH44"/>
  <c r="B45"/>
  <c r="Y51"/>
  <c r="Z51"/>
  <c r="W51"/>
  <c r="X51"/>
  <c r="BC38" i="11" l="1"/>
  <c r="BH38" s="1"/>
  <c r="AP38"/>
  <c r="BF38" s="1"/>
  <c r="AZ38"/>
  <c r="U46"/>
  <c r="V45"/>
  <c r="AA45"/>
  <c r="AC44"/>
  <c r="AB47"/>
  <c r="AL43"/>
  <c r="AQ40"/>
  <c r="AE41"/>
  <c r="AV40"/>
  <c r="AR40"/>
  <c r="AS40" s="1"/>
  <c r="BE39"/>
  <c r="BA39"/>
  <c r="BB39" s="1"/>
  <c r="BG39" s="1"/>
  <c r="AU39"/>
  <c r="AX39" s="1"/>
  <c r="AT39"/>
  <c r="AW39" s="1"/>
  <c r="AY39" s="1"/>
  <c r="BE40" i="10"/>
  <c r="BA40"/>
  <c r="BB40" s="1"/>
  <c r="BG40" s="1"/>
  <c r="AU40"/>
  <c r="AX40" s="1"/>
  <c r="AT40"/>
  <c r="AA46"/>
  <c r="AC45"/>
  <c r="U45"/>
  <c r="V44"/>
  <c r="AB46"/>
  <c r="AQ41"/>
  <c r="AE42"/>
  <c r="AV41"/>
  <c r="AL43"/>
  <c r="AR42"/>
  <c r="AS42" s="1"/>
  <c r="AR41"/>
  <c r="AS41" s="1"/>
  <c r="AU39" i="9"/>
  <c r="AX39" s="1"/>
  <c r="BE39"/>
  <c r="BA39"/>
  <c r="BB39" s="1"/>
  <c r="BG39" s="1"/>
  <c r="AT39"/>
  <c r="AB45"/>
  <c r="AW38"/>
  <c r="AY38" s="1"/>
  <c r="AL43"/>
  <c r="AQ40"/>
  <c r="AE41"/>
  <c r="AV40"/>
  <c r="AR40"/>
  <c r="AS40" s="1"/>
  <c r="AC45"/>
  <c r="AA46"/>
  <c r="U45"/>
  <c r="V44"/>
  <c r="BC39" i="8"/>
  <c r="BH39" s="1"/>
  <c r="AP39"/>
  <c r="BF39" s="1"/>
  <c r="AZ39"/>
  <c r="BA40"/>
  <c r="BB40" s="1"/>
  <c r="BG40" s="1"/>
  <c r="AU40"/>
  <c r="AX40" s="1"/>
  <c r="BE40"/>
  <c r="AT40"/>
  <c r="U45"/>
  <c r="V44"/>
  <c r="BE41"/>
  <c r="BA41"/>
  <c r="BB41" s="1"/>
  <c r="BG41" s="1"/>
  <c r="AU41"/>
  <c r="AX41" s="1"/>
  <c r="AT41"/>
  <c r="AL43"/>
  <c r="AE42"/>
  <c r="AV41"/>
  <c r="AQ41"/>
  <c r="AB46"/>
  <c r="AC44"/>
  <c r="AA45"/>
  <c r="AU39" i="7"/>
  <c r="AX39" s="1"/>
  <c r="BE39"/>
  <c r="BA39"/>
  <c r="BB39" s="1"/>
  <c r="BG39" s="1"/>
  <c r="AT39"/>
  <c r="AL44"/>
  <c r="AB46"/>
  <c r="AQ40"/>
  <c r="AE41"/>
  <c r="AV40"/>
  <c r="AR40"/>
  <c r="AS40" s="1"/>
  <c r="AA45"/>
  <c r="AC44"/>
  <c r="U45"/>
  <c r="V44"/>
  <c r="AW38"/>
  <c r="AY38" s="1"/>
  <c r="AA46" i="5"/>
  <c r="AC45"/>
  <c r="U45"/>
  <c r="V44"/>
  <c r="AL43"/>
  <c r="AB46"/>
  <c r="AE42"/>
  <c r="AV41"/>
  <c r="AQ41"/>
  <c r="BC39"/>
  <c r="BH39" s="1"/>
  <c r="AZ39"/>
  <c r="AP39"/>
  <c r="BF39" s="1"/>
  <c r="AR41"/>
  <c r="AS41" s="1"/>
  <c r="AW40"/>
  <c r="AY40" s="1"/>
  <c r="AA46" i="4"/>
  <c r="AC45"/>
  <c r="U45"/>
  <c r="V44"/>
  <c r="AL43"/>
  <c r="AR42"/>
  <c r="AS42" s="1"/>
  <c r="AE42"/>
  <c r="AV41"/>
  <c r="AQ41"/>
  <c r="AB46"/>
  <c r="BC38"/>
  <c r="BH38" s="1"/>
  <c r="AZ38"/>
  <c r="AP38"/>
  <c r="BF38" s="1"/>
  <c r="BE41"/>
  <c r="BA41"/>
  <c r="BB41" s="1"/>
  <c r="BG41" s="1"/>
  <c r="AU41"/>
  <c r="AX41" s="1"/>
  <c r="AT41"/>
  <c r="BC39"/>
  <c r="BH39" s="1"/>
  <c r="AZ39"/>
  <c r="AP39"/>
  <c r="BF39" s="1"/>
  <c r="AW40"/>
  <c r="AY40" s="1"/>
  <c r="AL44" i="3"/>
  <c r="AW38"/>
  <c r="AY38" s="1"/>
  <c r="AQ40"/>
  <c r="AE41"/>
  <c r="AV40"/>
  <c r="AR40"/>
  <c r="AS40" s="1"/>
  <c r="AA47"/>
  <c r="AC46"/>
  <c r="AB46"/>
  <c r="U45"/>
  <c r="V44"/>
  <c r="AU39"/>
  <c r="AX39" s="1"/>
  <c r="BE39"/>
  <c r="BA39"/>
  <c r="BB39" s="1"/>
  <c r="BG39" s="1"/>
  <c r="AT39"/>
  <c r="AW39" s="1"/>
  <c r="AY39" s="1"/>
  <c r="U48" i="2"/>
  <c r="AC42" i="13"/>
  <c r="AB43"/>
  <c r="AH45"/>
  <c r="B46"/>
  <c r="V52"/>
  <c r="T52" s="1"/>
  <c r="U52"/>
  <c r="Y52"/>
  <c r="W52"/>
  <c r="Z52"/>
  <c r="X52"/>
  <c r="AL44" i="11" l="1"/>
  <c r="AU40"/>
  <c r="AX40" s="1"/>
  <c r="BE40"/>
  <c r="BA40"/>
  <c r="BB40" s="1"/>
  <c r="BG40" s="1"/>
  <c r="AT40"/>
  <c r="AW40" s="1"/>
  <c r="AY40" s="1"/>
  <c r="AB48"/>
  <c r="AA46"/>
  <c r="AC45"/>
  <c r="BC39"/>
  <c r="BH39" s="1"/>
  <c r="AP39"/>
  <c r="BF39" s="1"/>
  <c r="AZ39"/>
  <c r="AQ41"/>
  <c r="AE42"/>
  <c r="AV41"/>
  <c r="AR41"/>
  <c r="AS41" s="1"/>
  <c r="U47"/>
  <c r="V46"/>
  <c r="AU42" i="10"/>
  <c r="AX42" s="1"/>
  <c r="BE42"/>
  <c r="BA42"/>
  <c r="BB42" s="1"/>
  <c r="BG42" s="1"/>
  <c r="AT42"/>
  <c r="AA47"/>
  <c r="AC46"/>
  <c r="AU41"/>
  <c r="AX41" s="1"/>
  <c r="BE41"/>
  <c r="BA41"/>
  <c r="BB41" s="1"/>
  <c r="BG41" s="1"/>
  <c r="AT41"/>
  <c r="AW41" s="1"/>
  <c r="AY41" s="1"/>
  <c r="AQ42"/>
  <c r="AE43"/>
  <c r="AV42"/>
  <c r="AB47"/>
  <c r="U46"/>
  <c r="V45"/>
  <c r="AL44"/>
  <c r="AR43"/>
  <c r="AS43" s="1"/>
  <c r="AW40"/>
  <c r="AY40" s="1"/>
  <c r="U46" i="9"/>
  <c r="V45"/>
  <c r="AU40"/>
  <c r="AX40" s="1"/>
  <c r="BE40"/>
  <c r="BA40"/>
  <c r="BB40" s="1"/>
  <c r="BG40" s="1"/>
  <c r="AT40"/>
  <c r="AW40" s="1"/>
  <c r="AY40" s="1"/>
  <c r="AL44"/>
  <c r="AB46"/>
  <c r="AA47"/>
  <c r="AC46"/>
  <c r="AQ41"/>
  <c r="AE42"/>
  <c r="AV41"/>
  <c r="AR41"/>
  <c r="AS41" s="1"/>
  <c r="BC38"/>
  <c r="BH38" s="1"/>
  <c r="AP38"/>
  <c r="BF38" s="1"/>
  <c r="AZ38"/>
  <c r="AW39"/>
  <c r="AY39" s="1"/>
  <c r="AQ42" i="8"/>
  <c r="AE43"/>
  <c r="AV42"/>
  <c r="AL44"/>
  <c r="AR43"/>
  <c r="AS43" s="1"/>
  <c r="AW40"/>
  <c r="AY40" s="1"/>
  <c r="AB47"/>
  <c r="AA46"/>
  <c r="AC45"/>
  <c r="U46"/>
  <c r="V45"/>
  <c r="AW41"/>
  <c r="AY41" s="1"/>
  <c r="AR42"/>
  <c r="AS42" s="1"/>
  <c r="AU40" i="7"/>
  <c r="AX40" s="1"/>
  <c r="BE40"/>
  <c r="BA40"/>
  <c r="BB40" s="1"/>
  <c r="BG40" s="1"/>
  <c r="AT40"/>
  <c r="AW40" s="1"/>
  <c r="AY40" s="1"/>
  <c r="AL45"/>
  <c r="AC45"/>
  <c r="AA46"/>
  <c r="AQ41"/>
  <c r="AE42"/>
  <c r="AV41"/>
  <c r="AR41"/>
  <c r="AS41" s="1"/>
  <c r="BC38"/>
  <c r="BH38" s="1"/>
  <c r="AP38"/>
  <c r="BF38" s="1"/>
  <c r="AZ38"/>
  <c r="AB47"/>
  <c r="U46"/>
  <c r="V45"/>
  <c r="AW39"/>
  <c r="AY39" s="1"/>
  <c r="BE41" i="5"/>
  <c r="BA41"/>
  <c r="BB41" s="1"/>
  <c r="BG41" s="1"/>
  <c r="AU41"/>
  <c r="AX41" s="1"/>
  <c r="AT41"/>
  <c r="AB47"/>
  <c r="AA47"/>
  <c r="AC46"/>
  <c r="AL44"/>
  <c r="BC40"/>
  <c r="BH40" s="1"/>
  <c r="AZ40"/>
  <c r="AP40"/>
  <c r="BF40" s="1"/>
  <c r="AQ42"/>
  <c r="AE43"/>
  <c r="AR43" s="1"/>
  <c r="AS43" s="1"/>
  <c r="AV42"/>
  <c r="U46"/>
  <c r="V45"/>
  <c r="AR42"/>
  <c r="AS42" s="1"/>
  <c r="AL44" i="4"/>
  <c r="AR43"/>
  <c r="AS43" s="1"/>
  <c r="AU42"/>
  <c r="AX42" s="1"/>
  <c r="BE42"/>
  <c r="BA42"/>
  <c r="BB42" s="1"/>
  <c r="BG42" s="1"/>
  <c r="AT42"/>
  <c r="AW42" s="1"/>
  <c r="AY42" s="1"/>
  <c r="U46"/>
  <c r="V45"/>
  <c r="AA47"/>
  <c r="AC46"/>
  <c r="BC40"/>
  <c r="BH40" s="1"/>
  <c r="AZ40"/>
  <c r="AP40"/>
  <c r="BF40" s="1"/>
  <c r="AB47"/>
  <c r="AQ42"/>
  <c r="AE43"/>
  <c r="AV42"/>
  <c r="AW41"/>
  <c r="AY41" s="1"/>
  <c r="U46" i="3"/>
  <c r="V45"/>
  <c r="AQ41"/>
  <c r="AE42"/>
  <c r="AV41"/>
  <c r="AR41"/>
  <c r="AS41" s="1"/>
  <c r="AL45"/>
  <c r="AB47"/>
  <c r="BC39"/>
  <c r="BH39" s="1"/>
  <c r="AZ39"/>
  <c r="AP39"/>
  <c r="BF39" s="1"/>
  <c r="AU40"/>
  <c r="AX40" s="1"/>
  <c r="BE40"/>
  <c r="BA40"/>
  <c r="BB40" s="1"/>
  <c r="BG40" s="1"/>
  <c r="AT40"/>
  <c r="AW40" s="1"/>
  <c r="AY40" s="1"/>
  <c r="BC38"/>
  <c r="BH38" s="1"/>
  <c r="AP38"/>
  <c r="BF38" s="1"/>
  <c r="AZ38"/>
  <c r="AA48"/>
  <c r="AC47"/>
  <c r="U49" i="2"/>
  <c r="AH46" i="13"/>
  <c r="B47"/>
  <c r="U53"/>
  <c r="V53"/>
  <c r="T53" s="1"/>
  <c r="AC43"/>
  <c r="AB44"/>
  <c r="Z53"/>
  <c r="W53"/>
  <c r="X53"/>
  <c r="Y53"/>
  <c r="AQ42" i="11" l="1"/>
  <c r="AE43"/>
  <c r="AV42"/>
  <c r="AR42"/>
  <c r="AS42" s="1"/>
  <c r="AC46"/>
  <c r="AA47"/>
  <c r="BC40"/>
  <c r="BH40" s="1"/>
  <c r="AP40"/>
  <c r="BF40" s="1"/>
  <c r="AZ40"/>
  <c r="AL45"/>
  <c r="AU41"/>
  <c r="AX41" s="1"/>
  <c r="BE41"/>
  <c r="BA41"/>
  <c r="BB41" s="1"/>
  <c r="BG41" s="1"/>
  <c r="AT41"/>
  <c r="U48"/>
  <c r="V47"/>
  <c r="AB49"/>
  <c r="BA43" i="10"/>
  <c r="BB43" s="1"/>
  <c r="BG43" s="1"/>
  <c r="AU43"/>
  <c r="AX43" s="1"/>
  <c r="BE43"/>
  <c r="AT43"/>
  <c r="U47"/>
  <c r="V46"/>
  <c r="AC47"/>
  <c r="AA48"/>
  <c r="BC40"/>
  <c r="BH40" s="1"/>
  <c r="AP40"/>
  <c r="BF40" s="1"/>
  <c r="AZ40"/>
  <c r="BC41"/>
  <c r="BH41" s="1"/>
  <c r="AZ41"/>
  <c r="AP41"/>
  <c r="BF41" s="1"/>
  <c r="AL45"/>
  <c r="AB48"/>
  <c r="AQ43"/>
  <c r="AE44"/>
  <c r="AV43"/>
  <c r="AW42"/>
  <c r="AY42" s="1"/>
  <c r="AA48" i="9"/>
  <c r="U47"/>
  <c r="V46"/>
  <c r="BC39"/>
  <c r="BH39" s="1"/>
  <c r="AP39"/>
  <c r="BF39" s="1"/>
  <c r="AZ39"/>
  <c r="BA41"/>
  <c r="BB41" s="1"/>
  <c r="BG41" s="1"/>
  <c r="AU41"/>
  <c r="AX41" s="1"/>
  <c r="BE41"/>
  <c r="AT41"/>
  <c r="AB47"/>
  <c r="BC40"/>
  <c r="BH40" s="1"/>
  <c r="AZ40"/>
  <c r="AP40"/>
  <c r="BF40" s="1"/>
  <c r="AE43"/>
  <c r="AV42"/>
  <c r="AQ42"/>
  <c r="AR42"/>
  <c r="AS42" s="1"/>
  <c r="AL45"/>
  <c r="AQ43" i="8"/>
  <c r="AE44"/>
  <c r="AV43"/>
  <c r="AU42"/>
  <c r="AX42" s="1"/>
  <c r="BE42"/>
  <c r="BA42"/>
  <c r="BB42" s="1"/>
  <c r="BG42" s="1"/>
  <c r="AT42"/>
  <c r="AW42" s="1"/>
  <c r="AY42" s="1"/>
  <c r="AA47"/>
  <c r="AC46"/>
  <c r="BC40"/>
  <c r="BH40" s="1"/>
  <c r="AZ40"/>
  <c r="AP40"/>
  <c r="BF40" s="1"/>
  <c r="BC41"/>
  <c r="BH41" s="1"/>
  <c r="AP41"/>
  <c r="BF41" s="1"/>
  <c r="AZ41"/>
  <c r="AU43"/>
  <c r="AX43" s="1"/>
  <c r="BE43"/>
  <c r="BA43"/>
  <c r="BB43" s="1"/>
  <c r="BG43" s="1"/>
  <c r="AT43"/>
  <c r="U47"/>
  <c r="V46"/>
  <c r="AB48"/>
  <c r="AL45"/>
  <c r="BA41" i="7"/>
  <c r="BB41" s="1"/>
  <c r="BG41" s="1"/>
  <c r="AU41"/>
  <c r="AX41" s="1"/>
  <c r="BE41"/>
  <c r="AT41"/>
  <c r="AA47"/>
  <c r="AC46"/>
  <c r="BC40"/>
  <c r="BH40" s="1"/>
  <c r="AP40"/>
  <c r="BF40" s="1"/>
  <c r="AZ40"/>
  <c r="AB48"/>
  <c r="AL46"/>
  <c r="AE43"/>
  <c r="AV42"/>
  <c r="AQ42"/>
  <c r="AR42"/>
  <c r="AS42" s="1"/>
  <c r="BC39"/>
  <c r="BH39" s="1"/>
  <c r="AP39"/>
  <c r="BF39" s="1"/>
  <c r="AZ39"/>
  <c r="U47"/>
  <c r="V46"/>
  <c r="AU43" i="5"/>
  <c r="AX43" s="1"/>
  <c r="BE43"/>
  <c r="BA43"/>
  <c r="BB43" s="1"/>
  <c r="BG43" s="1"/>
  <c r="AT43"/>
  <c r="AL45"/>
  <c r="AB48"/>
  <c r="AU42"/>
  <c r="AX42" s="1"/>
  <c r="BE42"/>
  <c r="BA42"/>
  <c r="BB42" s="1"/>
  <c r="BG42" s="1"/>
  <c r="AT42"/>
  <c r="U47"/>
  <c r="V46"/>
  <c r="AQ43"/>
  <c r="AE44"/>
  <c r="AV43"/>
  <c r="AA48"/>
  <c r="AC47"/>
  <c r="AW41"/>
  <c r="AY41" s="1"/>
  <c r="AA48" i="4"/>
  <c r="AC47"/>
  <c r="AQ43"/>
  <c r="AE44"/>
  <c r="AV43"/>
  <c r="U47"/>
  <c r="V46"/>
  <c r="BC41"/>
  <c r="BH41" s="1"/>
  <c r="AP41"/>
  <c r="BF41" s="1"/>
  <c r="AZ41"/>
  <c r="AL45"/>
  <c r="AR44"/>
  <c r="AS44" s="1"/>
  <c r="BC42"/>
  <c r="BH42" s="1"/>
  <c r="AP42"/>
  <c r="BF42" s="1"/>
  <c r="AZ42"/>
  <c r="AU43"/>
  <c r="AX43" s="1"/>
  <c r="BE43"/>
  <c r="BA43"/>
  <c r="BB43" s="1"/>
  <c r="BG43" s="1"/>
  <c r="AT43"/>
  <c r="AB48"/>
  <c r="AE43" i="3"/>
  <c r="AV42"/>
  <c r="AQ42"/>
  <c r="AR42"/>
  <c r="AS42" s="1"/>
  <c r="U47"/>
  <c r="V46"/>
  <c r="AB48"/>
  <c r="BA41"/>
  <c r="BB41" s="1"/>
  <c r="BG41" s="1"/>
  <c r="AU41"/>
  <c r="AX41" s="1"/>
  <c r="BE41"/>
  <c r="AT41"/>
  <c r="AW41" s="1"/>
  <c r="AY41" s="1"/>
  <c r="AA49"/>
  <c r="BC40"/>
  <c r="BH40" s="1"/>
  <c r="AZ40"/>
  <c r="AP40"/>
  <c r="BF40" s="1"/>
  <c r="AL46"/>
  <c r="U50" i="2"/>
  <c r="U54" i="13"/>
  <c r="V54"/>
  <c r="T54" s="1"/>
  <c r="AH47"/>
  <c r="B48"/>
  <c r="AC44"/>
  <c r="AB45"/>
  <c r="Y54"/>
  <c r="X54"/>
  <c r="Z54"/>
  <c r="W54"/>
  <c r="AB50" i="11" l="1"/>
  <c r="U49"/>
  <c r="V48"/>
  <c r="AA48"/>
  <c r="AC47"/>
  <c r="AE44"/>
  <c r="AV43"/>
  <c r="AQ43"/>
  <c r="AR43"/>
  <c r="AS43" s="1"/>
  <c r="AL46"/>
  <c r="BA42"/>
  <c r="BB42" s="1"/>
  <c r="BG42" s="1"/>
  <c r="AU42"/>
  <c r="AX42" s="1"/>
  <c r="BE42"/>
  <c r="AT42"/>
  <c r="AW41"/>
  <c r="AY41" s="1"/>
  <c r="AL46" i="10"/>
  <c r="AR45"/>
  <c r="AS45" s="1"/>
  <c r="AA49"/>
  <c r="AC48"/>
  <c r="U48"/>
  <c r="V47"/>
  <c r="AE45"/>
  <c r="AV44"/>
  <c r="AQ44"/>
  <c r="AB49"/>
  <c r="BC42"/>
  <c r="BH42" s="1"/>
  <c r="AZ42"/>
  <c r="AP42"/>
  <c r="BF42" s="1"/>
  <c r="AR44"/>
  <c r="AS44" s="1"/>
  <c r="AW43"/>
  <c r="AY43" s="1"/>
  <c r="AA49" i="9"/>
  <c r="AC48"/>
  <c r="BE42"/>
  <c r="BA42"/>
  <c r="BB42" s="1"/>
  <c r="BG42" s="1"/>
  <c r="AU42"/>
  <c r="AX42" s="1"/>
  <c r="AT42"/>
  <c r="AB48"/>
  <c r="AL46"/>
  <c r="AQ43"/>
  <c r="AE44"/>
  <c r="AV43"/>
  <c r="AR43"/>
  <c r="AS43" s="1"/>
  <c r="V47"/>
  <c r="U48"/>
  <c r="AC47"/>
  <c r="AW41"/>
  <c r="AY41" s="1"/>
  <c r="AB49" i="8"/>
  <c r="AQ44"/>
  <c r="AE45"/>
  <c r="AV44"/>
  <c r="AL46"/>
  <c r="BC42"/>
  <c r="BH42" s="1"/>
  <c r="AZ42"/>
  <c r="AP42"/>
  <c r="BF42" s="1"/>
  <c r="U48"/>
  <c r="V47"/>
  <c r="AA48"/>
  <c r="AC47"/>
  <c r="AR44"/>
  <c r="AS44" s="1"/>
  <c r="AW43"/>
  <c r="AY43" s="1"/>
  <c r="AL47" i="7"/>
  <c r="AA48"/>
  <c r="AC47"/>
  <c r="U48"/>
  <c r="V47"/>
  <c r="BE42"/>
  <c r="BA42"/>
  <c r="BB42" s="1"/>
  <c r="BG42" s="1"/>
  <c r="AU42"/>
  <c r="AX42" s="1"/>
  <c r="AT42"/>
  <c r="AW42" s="1"/>
  <c r="AY42" s="1"/>
  <c r="AQ43"/>
  <c r="AE44"/>
  <c r="AV43"/>
  <c r="AR43"/>
  <c r="AS43" s="1"/>
  <c r="AB49"/>
  <c r="AW41"/>
  <c r="AY41" s="1"/>
  <c r="AB49" i="5"/>
  <c r="AL46"/>
  <c r="AW42"/>
  <c r="AY42" s="1"/>
  <c r="BC41"/>
  <c r="BH41" s="1"/>
  <c r="AZ41"/>
  <c r="AP41"/>
  <c r="BF41" s="1"/>
  <c r="AQ44"/>
  <c r="AE45"/>
  <c r="AV44"/>
  <c r="U48"/>
  <c r="V47"/>
  <c r="AR44"/>
  <c r="AS44" s="1"/>
  <c r="AC48"/>
  <c r="AA49"/>
  <c r="AW43"/>
  <c r="AY43" s="1"/>
  <c r="BA44" i="4"/>
  <c r="BB44" s="1"/>
  <c r="BG44" s="1"/>
  <c r="AU44"/>
  <c r="AX44" s="1"/>
  <c r="BE44"/>
  <c r="AT44"/>
  <c r="AC48"/>
  <c r="AA49"/>
  <c r="U48"/>
  <c r="V47"/>
  <c r="AB49"/>
  <c r="AR45"/>
  <c r="AS45" s="1"/>
  <c r="AL46"/>
  <c r="AQ44"/>
  <c r="AE45"/>
  <c r="AV44"/>
  <c r="AW43"/>
  <c r="AY43" s="1"/>
  <c r="AB49" i="3"/>
  <c r="U48"/>
  <c r="V47"/>
  <c r="AQ43"/>
  <c r="AE44"/>
  <c r="AV43"/>
  <c r="AR43"/>
  <c r="AS43" s="1"/>
  <c r="BC41"/>
  <c r="BH41" s="1"/>
  <c r="AZ41"/>
  <c r="AP41"/>
  <c r="BF41" s="1"/>
  <c r="AC49"/>
  <c r="AA50"/>
  <c r="AL47"/>
  <c r="BE42"/>
  <c r="BA42"/>
  <c r="BB42" s="1"/>
  <c r="BG42" s="1"/>
  <c r="AU42"/>
  <c r="AX42" s="1"/>
  <c r="AT42"/>
  <c r="AW42" s="1"/>
  <c r="AY42" s="1"/>
  <c r="AC48"/>
  <c r="U51" i="2"/>
  <c r="U55" i="13"/>
  <c r="V55"/>
  <c r="T55" s="1"/>
  <c r="AH48"/>
  <c r="B49"/>
  <c r="AC45"/>
  <c r="AB46"/>
  <c r="Y55"/>
  <c r="Z55"/>
  <c r="W55"/>
  <c r="X55"/>
  <c r="BE43" i="11" l="1"/>
  <c r="BA43"/>
  <c r="BB43" s="1"/>
  <c r="BG43" s="1"/>
  <c r="AU43"/>
  <c r="AX43" s="1"/>
  <c r="AT43"/>
  <c r="AL47"/>
  <c r="AQ44"/>
  <c r="AE45"/>
  <c r="AV44"/>
  <c r="AR44"/>
  <c r="AS44" s="1"/>
  <c r="AA49"/>
  <c r="AC48"/>
  <c r="AB51"/>
  <c r="AW42"/>
  <c r="AY42" s="1"/>
  <c r="BC41"/>
  <c r="BH41" s="1"/>
  <c r="AP41"/>
  <c r="BF41" s="1"/>
  <c r="AZ41"/>
  <c r="U50"/>
  <c r="V49"/>
  <c r="BE44" i="10"/>
  <c r="BA44"/>
  <c r="BB44" s="1"/>
  <c r="BG44" s="1"/>
  <c r="AU44"/>
  <c r="AX44" s="1"/>
  <c r="AT44"/>
  <c r="U49"/>
  <c r="V48"/>
  <c r="AL47"/>
  <c r="AR46"/>
  <c r="AS46" s="1"/>
  <c r="AU45"/>
  <c r="AX45" s="1"/>
  <c r="BE45"/>
  <c r="BA45"/>
  <c r="BB45" s="1"/>
  <c r="BG45" s="1"/>
  <c r="AT45"/>
  <c r="AW45" s="1"/>
  <c r="AY45" s="1"/>
  <c r="AA50"/>
  <c r="AC49"/>
  <c r="BC43"/>
  <c r="BH43" s="1"/>
  <c r="AP43"/>
  <c r="BF43" s="1"/>
  <c r="AZ43"/>
  <c r="AB50"/>
  <c r="AQ45"/>
  <c r="AE46"/>
  <c r="AV45"/>
  <c r="U49" i="9"/>
  <c r="V48"/>
  <c r="AQ44"/>
  <c r="AE45"/>
  <c r="AV44"/>
  <c r="AR44"/>
  <c r="AS44" s="1"/>
  <c r="AA50"/>
  <c r="AL47"/>
  <c r="AW42"/>
  <c r="AY42" s="1"/>
  <c r="AU43"/>
  <c r="AX43" s="1"/>
  <c r="BE43"/>
  <c r="BA43"/>
  <c r="BB43" s="1"/>
  <c r="BG43" s="1"/>
  <c r="AT43"/>
  <c r="BC41"/>
  <c r="BH41" s="1"/>
  <c r="AZ41"/>
  <c r="AP41"/>
  <c r="BF41" s="1"/>
  <c r="AB49"/>
  <c r="AE46" i="8"/>
  <c r="AV45"/>
  <c r="AQ45"/>
  <c r="AC48"/>
  <c r="AA49"/>
  <c r="AR45"/>
  <c r="AS45" s="1"/>
  <c r="BA44"/>
  <c r="BB44" s="1"/>
  <c r="BG44" s="1"/>
  <c r="AU44"/>
  <c r="AX44" s="1"/>
  <c r="BE44"/>
  <c r="AT44"/>
  <c r="AB50"/>
  <c r="BC43"/>
  <c r="BH43" s="1"/>
  <c r="AP43"/>
  <c r="BF43" s="1"/>
  <c r="AZ43"/>
  <c r="U49"/>
  <c r="V48"/>
  <c r="AL47"/>
  <c r="U49" i="7"/>
  <c r="V48"/>
  <c r="AQ44"/>
  <c r="AE45"/>
  <c r="AV44"/>
  <c r="AR44"/>
  <c r="AS44" s="1"/>
  <c r="AL48"/>
  <c r="BC42"/>
  <c r="BH42" s="1"/>
  <c r="AP42"/>
  <c r="BF42" s="1"/>
  <c r="AZ42"/>
  <c r="AA49"/>
  <c r="AC48"/>
  <c r="AB50"/>
  <c r="BC41"/>
  <c r="BH41" s="1"/>
  <c r="AP41"/>
  <c r="BF41" s="1"/>
  <c r="AZ41"/>
  <c r="AU43"/>
  <c r="AX43" s="1"/>
  <c r="BE43"/>
  <c r="BA43"/>
  <c r="BB43" s="1"/>
  <c r="BG43" s="1"/>
  <c r="AT43"/>
  <c r="AL47" i="5"/>
  <c r="AB50"/>
  <c r="AA50"/>
  <c r="AC49"/>
  <c r="BC42"/>
  <c r="BH42" s="1"/>
  <c r="AZ42"/>
  <c r="AP42"/>
  <c r="BF42" s="1"/>
  <c r="U49"/>
  <c r="V48"/>
  <c r="AE46"/>
  <c r="AV45"/>
  <c r="AQ45"/>
  <c r="BC43"/>
  <c r="BH43" s="1"/>
  <c r="AZ43"/>
  <c r="AP43"/>
  <c r="BF43" s="1"/>
  <c r="BA44"/>
  <c r="BB44" s="1"/>
  <c r="BG44" s="1"/>
  <c r="AU44"/>
  <c r="AX44" s="1"/>
  <c r="BE44"/>
  <c r="AT44"/>
  <c r="AR45"/>
  <c r="AS45" s="1"/>
  <c r="BE45" i="4"/>
  <c r="BA45"/>
  <c r="BB45" s="1"/>
  <c r="BG45" s="1"/>
  <c r="AU45"/>
  <c r="AX45" s="1"/>
  <c r="AT45"/>
  <c r="BC43"/>
  <c r="BH43" s="1"/>
  <c r="AZ43"/>
  <c r="AP43"/>
  <c r="BF43" s="1"/>
  <c r="AL47"/>
  <c r="AR46"/>
  <c r="AS46" s="1"/>
  <c r="AB50"/>
  <c r="AA50"/>
  <c r="AC49"/>
  <c r="U49"/>
  <c r="V48"/>
  <c r="AE46"/>
  <c r="AV45"/>
  <c r="AQ45"/>
  <c r="AW44"/>
  <c r="AY44" s="1"/>
  <c r="AU43" i="3"/>
  <c r="AX43" s="1"/>
  <c r="BE43"/>
  <c r="BA43"/>
  <c r="BB43" s="1"/>
  <c r="BG43" s="1"/>
  <c r="AT43"/>
  <c r="AL48"/>
  <c r="AA51"/>
  <c r="AB50"/>
  <c r="BC42"/>
  <c r="BH42" s="1"/>
  <c r="AP42"/>
  <c r="BF42" s="1"/>
  <c r="AZ42"/>
  <c r="AQ44"/>
  <c r="AE45"/>
  <c r="AV44"/>
  <c r="AR44"/>
  <c r="AS44" s="1"/>
  <c r="U49"/>
  <c r="V48"/>
  <c r="U52" i="2"/>
  <c r="U56" i="13"/>
  <c r="V56"/>
  <c r="T56" s="1"/>
  <c r="B50"/>
  <c r="AH49"/>
  <c r="AC46"/>
  <c r="AB47"/>
  <c r="Y56"/>
  <c r="X56"/>
  <c r="Z56"/>
  <c r="W56"/>
  <c r="U51" i="11" l="1"/>
  <c r="V50"/>
  <c r="BC42"/>
  <c r="BH42" s="1"/>
  <c r="AP42"/>
  <c r="BF42" s="1"/>
  <c r="AZ42"/>
  <c r="AL48"/>
  <c r="AB52"/>
  <c r="AU44"/>
  <c r="AX44" s="1"/>
  <c r="BE44"/>
  <c r="BA44"/>
  <c r="BB44" s="1"/>
  <c r="BG44" s="1"/>
  <c r="AT44"/>
  <c r="AW44" s="1"/>
  <c r="AY44" s="1"/>
  <c r="AA50"/>
  <c r="AC49"/>
  <c r="AQ45"/>
  <c r="AE46"/>
  <c r="AV45"/>
  <c r="AR45"/>
  <c r="AS45" s="1"/>
  <c r="AW43"/>
  <c r="AY43" s="1"/>
  <c r="BC45" i="10"/>
  <c r="BH45" s="1"/>
  <c r="AP45"/>
  <c r="BF45" s="1"/>
  <c r="AZ45"/>
  <c r="AU46"/>
  <c r="AX46" s="1"/>
  <c r="BE46"/>
  <c r="BA46"/>
  <c r="BB46" s="1"/>
  <c r="BG46" s="1"/>
  <c r="AT46"/>
  <c r="AW46" s="1"/>
  <c r="AY46" s="1"/>
  <c r="U50"/>
  <c r="V49"/>
  <c r="AA51"/>
  <c r="AC50"/>
  <c r="AQ46"/>
  <c r="AE47"/>
  <c r="AV46"/>
  <c r="AB51"/>
  <c r="AL48"/>
  <c r="AW44"/>
  <c r="AY44" s="1"/>
  <c r="AA51" i="9"/>
  <c r="AQ45"/>
  <c r="AE46"/>
  <c r="AV45"/>
  <c r="AR45"/>
  <c r="AS45" s="1"/>
  <c r="U50"/>
  <c r="V49"/>
  <c r="AB50"/>
  <c r="AL48"/>
  <c r="AU44"/>
  <c r="AX44" s="1"/>
  <c r="BE44"/>
  <c r="BA44"/>
  <c r="BB44" s="1"/>
  <c r="BG44" s="1"/>
  <c r="AT44"/>
  <c r="AW44" s="1"/>
  <c r="AY44" s="1"/>
  <c r="BC42"/>
  <c r="BH42" s="1"/>
  <c r="AZ42"/>
  <c r="AP42"/>
  <c r="BF42" s="1"/>
  <c r="AW43"/>
  <c r="AY43" s="1"/>
  <c r="AC49"/>
  <c r="AL48" i="8"/>
  <c r="AB51"/>
  <c r="AA50"/>
  <c r="AC49"/>
  <c r="AQ46"/>
  <c r="AE47"/>
  <c r="AR47" s="1"/>
  <c r="AS47" s="1"/>
  <c r="AV46"/>
  <c r="U50"/>
  <c r="V49"/>
  <c r="BE45"/>
  <c r="BA45"/>
  <c r="BB45" s="1"/>
  <c r="BG45" s="1"/>
  <c r="AU45"/>
  <c r="AX45" s="1"/>
  <c r="AT45"/>
  <c r="AW45" s="1"/>
  <c r="AY45" s="1"/>
  <c r="AR46"/>
  <c r="AS46" s="1"/>
  <c r="AW44"/>
  <c r="AY44" s="1"/>
  <c r="AC49" i="7"/>
  <c r="AA50"/>
  <c r="AQ45"/>
  <c r="AE46"/>
  <c r="AV45"/>
  <c r="AR45"/>
  <c r="AS45" s="1"/>
  <c r="U50"/>
  <c r="V49"/>
  <c r="AU44"/>
  <c r="AX44" s="1"/>
  <c r="BE44"/>
  <c r="BA44"/>
  <c r="BB44" s="1"/>
  <c r="BG44" s="1"/>
  <c r="AT44"/>
  <c r="AW44" s="1"/>
  <c r="AY44" s="1"/>
  <c r="AB51"/>
  <c r="AL49"/>
  <c r="AW43"/>
  <c r="AY43" s="1"/>
  <c r="AL48" i="5"/>
  <c r="AR47"/>
  <c r="AS47" s="1"/>
  <c r="AQ46"/>
  <c r="AE47"/>
  <c r="AV46"/>
  <c r="AA51"/>
  <c r="AC50"/>
  <c r="AR46"/>
  <c r="AS46" s="1"/>
  <c r="U50"/>
  <c r="V49"/>
  <c r="AW44"/>
  <c r="AY44" s="1"/>
  <c r="BE45"/>
  <c r="BA45"/>
  <c r="BB45" s="1"/>
  <c r="BG45" s="1"/>
  <c r="AU45"/>
  <c r="AX45" s="1"/>
  <c r="AT45"/>
  <c r="AB51"/>
  <c r="BC44" i="4"/>
  <c r="BH44" s="1"/>
  <c r="AP44"/>
  <c r="BF44" s="1"/>
  <c r="AZ44"/>
  <c r="AU46"/>
  <c r="AX46" s="1"/>
  <c r="BE46"/>
  <c r="BA46"/>
  <c r="BB46" s="1"/>
  <c r="BG46" s="1"/>
  <c r="AT46"/>
  <c r="AW46" s="1"/>
  <c r="AY46" s="1"/>
  <c r="AQ46"/>
  <c r="AE47"/>
  <c r="AV46"/>
  <c r="AA51"/>
  <c r="AC50"/>
  <c r="U50"/>
  <c r="V49"/>
  <c r="AB51"/>
  <c r="AL48"/>
  <c r="AW45"/>
  <c r="AY45" s="1"/>
  <c r="AB51" i="3"/>
  <c r="AL49"/>
  <c r="AU44"/>
  <c r="AX44" s="1"/>
  <c r="BE44"/>
  <c r="BA44"/>
  <c r="BB44" s="1"/>
  <c r="BG44" s="1"/>
  <c r="AT44"/>
  <c r="AW44" s="1"/>
  <c r="AY44" s="1"/>
  <c r="U50"/>
  <c r="V49"/>
  <c r="AA52"/>
  <c r="AC51"/>
  <c r="AQ45"/>
  <c r="AE46"/>
  <c r="AV45"/>
  <c r="AR45"/>
  <c r="AS45" s="1"/>
  <c r="AC50"/>
  <c r="AW43"/>
  <c r="AY43" s="1"/>
  <c r="U53" i="2"/>
  <c r="AC47" i="13"/>
  <c r="AB48"/>
  <c r="B51"/>
  <c r="AH50"/>
  <c r="U57"/>
  <c r="V57"/>
  <c r="T57" s="1"/>
  <c r="Y57"/>
  <c r="X57"/>
  <c r="W57"/>
  <c r="Z57"/>
  <c r="U52" i="11" l="1"/>
  <c r="V51"/>
  <c r="AU45"/>
  <c r="AX45" s="1"/>
  <c r="BE45"/>
  <c r="BA45"/>
  <c r="BB45" s="1"/>
  <c r="BG45" s="1"/>
  <c r="AT45"/>
  <c r="AW45" s="1"/>
  <c r="AY45" s="1"/>
  <c r="AB53"/>
  <c r="BC43"/>
  <c r="BH43" s="1"/>
  <c r="AP43"/>
  <c r="BF43" s="1"/>
  <c r="AZ43"/>
  <c r="BC44"/>
  <c r="BH44" s="1"/>
  <c r="AP44"/>
  <c r="BF44" s="1"/>
  <c r="AZ44"/>
  <c r="AQ46"/>
  <c r="AE47"/>
  <c r="AV46"/>
  <c r="AR46"/>
  <c r="AS46" s="1"/>
  <c r="AC50"/>
  <c r="AA51"/>
  <c r="AL49"/>
  <c r="BC44" i="10"/>
  <c r="BH44" s="1"/>
  <c r="AP44"/>
  <c r="BF44" s="1"/>
  <c r="AZ44"/>
  <c r="AB52"/>
  <c r="AQ47"/>
  <c r="AE48"/>
  <c r="AV47"/>
  <c r="AR48"/>
  <c r="AS48" s="1"/>
  <c r="AL49"/>
  <c r="AC51"/>
  <c r="AA52"/>
  <c r="BC46"/>
  <c r="BH46" s="1"/>
  <c r="AZ46"/>
  <c r="AP46"/>
  <c r="BF46" s="1"/>
  <c r="U51"/>
  <c r="V50"/>
  <c r="AR47"/>
  <c r="AS47" s="1"/>
  <c r="AA52" i="9"/>
  <c r="BC43"/>
  <c r="BH43" s="1"/>
  <c r="AP43"/>
  <c r="BF43" s="1"/>
  <c r="AZ43"/>
  <c r="BC44"/>
  <c r="BH44" s="1"/>
  <c r="AZ44"/>
  <c r="AP44"/>
  <c r="BF44" s="1"/>
  <c r="AB51"/>
  <c r="BA45"/>
  <c r="BB45" s="1"/>
  <c r="BG45" s="1"/>
  <c r="AU45"/>
  <c r="AX45" s="1"/>
  <c r="BE45"/>
  <c r="AT45"/>
  <c r="AC50"/>
  <c r="AL49"/>
  <c r="U51"/>
  <c r="V50"/>
  <c r="AE47"/>
  <c r="AV46"/>
  <c r="AQ46"/>
  <c r="AR46"/>
  <c r="AS46" s="1"/>
  <c r="AU47" i="8"/>
  <c r="AX47" s="1"/>
  <c r="BE47"/>
  <c r="BA47"/>
  <c r="BB47" s="1"/>
  <c r="BG47" s="1"/>
  <c r="AT47"/>
  <c r="AA51"/>
  <c r="AC50"/>
  <c r="AQ47"/>
  <c r="AE48"/>
  <c r="AV47"/>
  <c r="AL49"/>
  <c r="AR48"/>
  <c r="AS48" s="1"/>
  <c r="AU46"/>
  <c r="AX46" s="1"/>
  <c r="BE46"/>
  <c r="BA46"/>
  <c r="BB46" s="1"/>
  <c r="BG46" s="1"/>
  <c r="AT46"/>
  <c r="AW46" s="1"/>
  <c r="AY46" s="1"/>
  <c r="BC44"/>
  <c r="BH44" s="1"/>
  <c r="AZ44"/>
  <c r="AP44"/>
  <c r="BF44" s="1"/>
  <c r="U51"/>
  <c r="V50"/>
  <c r="BC45"/>
  <c r="BH45" s="1"/>
  <c r="AP45"/>
  <c r="BF45" s="1"/>
  <c r="AZ45"/>
  <c r="AB52"/>
  <c r="AL50" i="7"/>
  <c r="BC44"/>
  <c r="BH44" s="1"/>
  <c r="AP44"/>
  <c r="BF44" s="1"/>
  <c r="AZ44"/>
  <c r="BA45"/>
  <c r="BB45" s="1"/>
  <c r="BG45" s="1"/>
  <c r="AU45"/>
  <c r="AX45" s="1"/>
  <c r="BE45"/>
  <c r="AT45"/>
  <c r="AA51"/>
  <c r="AC50"/>
  <c r="U51"/>
  <c r="V50"/>
  <c r="BC43"/>
  <c r="BH43" s="1"/>
  <c r="AP43"/>
  <c r="BF43" s="1"/>
  <c r="AZ43"/>
  <c r="AB52"/>
  <c r="AE47"/>
  <c r="AV46"/>
  <c r="AQ46"/>
  <c r="AR46"/>
  <c r="AS46" s="1"/>
  <c r="U51" i="5"/>
  <c r="V50"/>
  <c r="AL49"/>
  <c r="AB52"/>
  <c r="AA52"/>
  <c r="AC51"/>
  <c r="AU47"/>
  <c r="AX47" s="1"/>
  <c r="BE47"/>
  <c r="BA47"/>
  <c r="BB47" s="1"/>
  <c r="BG47" s="1"/>
  <c r="AT47"/>
  <c r="BC44"/>
  <c r="BH44" s="1"/>
  <c r="AZ44"/>
  <c r="AP44"/>
  <c r="BF44" s="1"/>
  <c r="AU46"/>
  <c r="AX46" s="1"/>
  <c r="BE46"/>
  <c r="BA46"/>
  <c r="BB46" s="1"/>
  <c r="BG46" s="1"/>
  <c r="AT46"/>
  <c r="AW46" s="1"/>
  <c r="AY46" s="1"/>
  <c r="AQ47"/>
  <c r="AE48"/>
  <c r="AR48" s="1"/>
  <c r="AS48" s="1"/>
  <c r="AV47"/>
  <c r="AW45"/>
  <c r="AY45" s="1"/>
  <c r="BC45" i="4"/>
  <c r="BH45" s="1"/>
  <c r="AP45"/>
  <c r="BF45" s="1"/>
  <c r="AZ45"/>
  <c r="U51"/>
  <c r="V50"/>
  <c r="AQ47"/>
  <c r="AE48"/>
  <c r="AV47"/>
  <c r="BC46"/>
  <c r="BH46" s="1"/>
  <c r="AZ46"/>
  <c r="AP46"/>
  <c r="BF46" s="1"/>
  <c r="AB52"/>
  <c r="AL49"/>
  <c r="AR48"/>
  <c r="AS48" s="1"/>
  <c r="AA52"/>
  <c r="AC51"/>
  <c r="AR47"/>
  <c r="AS47" s="1"/>
  <c r="AA53" i="3"/>
  <c r="BC44"/>
  <c r="BH44" s="1"/>
  <c r="AZ44"/>
  <c r="AP44"/>
  <c r="BF44" s="1"/>
  <c r="BA45"/>
  <c r="BB45" s="1"/>
  <c r="BG45" s="1"/>
  <c r="AU45"/>
  <c r="AX45" s="1"/>
  <c r="BE45"/>
  <c r="AT45"/>
  <c r="AW45" s="1"/>
  <c r="AY45" s="1"/>
  <c r="U51"/>
  <c r="V50"/>
  <c r="AB52"/>
  <c r="BC43"/>
  <c r="BH43" s="1"/>
  <c r="AZ43"/>
  <c r="AP43"/>
  <c r="BF43" s="1"/>
  <c r="AE47"/>
  <c r="AV46"/>
  <c r="AQ46"/>
  <c r="AR46"/>
  <c r="AS46" s="1"/>
  <c r="AL50"/>
  <c r="U54" i="2"/>
  <c r="AH51" i="13"/>
  <c r="B52"/>
  <c r="U58"/>
  <c r="V58"/>
  <c r="T58" s="1"/>
  <c r="AC48"/>
  <c r="AB49"/>
  <c r="Y58"/>
  <c r="X58"/>
  <c r="W58"/>
  <c r="Z58"/>
  <c r="AB54" i="11" l="1"/>
  <c r="U53"/>
  <c r="V52"/>
  <c r="AA52"/>
  <c r="AC51"/>
  <c r="AE48"/>
  <c r="AV47"/>
  <c r="AQ47"/>
  <c r="AR47"/>
  <c r="AS47" s="1"/>
  <c r="BC45"/>
  <c r="BH45" s="1"/>
  <c r="AP45"/>
  <c r="BF45" s="1"/>
  <c r="AZ45"/>
  <c r="AL50"/>
  <c r="BA46"/>
  <c r="BB46" s="1"/>
  <c r="BG46" s="1"/>
  <c r="AU46"/>
  <c r="AX46" s="1"/>
  <c r="BE46"/>
  <c r="AT46"/>
  <c r="AW46" s="1"/>
  <c r="AY46" s="1"/>
  <c r="U52" i="10"/>
  <c r="V51"/>
  <c r="AA53"/>
  <c r="AC52"/>
  <c r="BE48"/>
  <c r="BA48"/>
  <c r="BB48" s="1"/>
  <c r="BG48" s="1"/>
  <c r="AU48"/>
  <c r="AX48" s="1"/>
  <c r="AT48"/>
  <c r="AW48" s="1"/>
  <c r="AY48" s="1"/>
  <c r="AL50"/>
  <c r="AR49"/>
  <c r="AS49" s="1"/>
  <c r="BA47"/>
  <c r="BB47" s="1"/>
  <c r="BG47" s="1"/>
  <c r="AU47"/>
  <c r="AX47" s="1"/>
  <c r="BE47"/>
  <c r="AT47"/>
  <c r="AE49"/>
  <c r="AV48"/>
  <c r="AQ48"/>
  <c r="AB53"/>
  <c r="BE46" i="9"/>
  <c r="BA46"/>
  <c r="BB46" s="1"/>
  <c r="BG46" s="1"/>
  <c r="AU46"/>
  <c r="AX46" s="1"/>
  <c r="AT46"/>
  <c r="AL50"/>
  <c r="AA53"/>
  <c r="AB52"/>
  <c r="AC51"/>
  <c r="AQ47"/>
  <c r="AE48"/>
  <c r="AV47"/>
  <c r="AR47"/>
  <c r="AS47" s="1"/>
  <c r="U52"/>
  <c r="V51"/>
  <c r="AW45"/>
  <c r="AY45" s="1"/>
  <c r="AR49" i="8"/>
  <c r="AS49" s="1"/>
  <c r="AL50"/>
  <c r="AA52"/>
  <c r="AC51"/>
  <c r="U52"/>
  <c r="V51"/>
  <c r="BC46"/>
  <c r="BH46" s="1"/>
  <c r="AP46"/>
  <c r="BF46" s="1"/>
  <c r="AZ46"/>
  <c r="BA48"/>
  <c r="BB48" s="1"/>
  <c r="BG48" s="1"/>
  <c r="AU48"/>
  <c r="AX48" s="1"/>
  <c r="BE48"/>
  <c r="AT48"/>
  <c r="AW48" s="1"/>
  <c r="AY48" s="1"/>
  <c r="AB53"/>
  <c r="AQ48"/>
  <c r="AE49"/>
  <c r="AV48"/>
  <c r="AW47"/>
  <c r="AY47" s="1"/>
  <c r="AQ47" i="7"/>
  <c r="AE48"/>
  <c r="AV47"/>
  <c r="AR47"/>
  <c r="AS47" s="1"/>
  <c r="AL51"/>
  <c r="AW45"/>
  <c r="AY45" s="1"/>
  <c r="AA52"/>
  <c r="AC51"/>
  <c r="AB53"/>
  <c r="BE46"/>
  <c r="BA46"/>
  <c r="BB46" s="1"/>
  <c r="BG46" s="1"/>
  <c r="AU46"/>
  <c r="AX46" s="1"/>
  <c r="AT46"/>
  <c r="AW46" s="1"/>
  <c r="AY46" s="1"/>
  <c r="U52"/>
  <c r="V51"/>
  <c r="BA48" i="5"/>
  <c r="BB48" s="1"/>
  <c r="BG48" s="1"/>
  <c r="AU48"/>
  <c r="AX48" s="1"/>
  <c r="BE48"/>
  <c r="AT48"/>
  <c r="AC52"/>
  <c r="AA53"/>
  <c r="U52"/>
  <c r="V51"/>
  <c r="BC45"/>
  <c r="BH45" s="1"/>
  <c r="AZ45"/>
  <c r="AP45"/>
  <c r="BF45" s="1"/>
  <c r="BC46"/>
  <c r="BH46" s="1"/>
  <c r="AP46"/>
  <c r="BF46" s="1"/>
  <c r="AZ46"/>
  <c r="AW47"/>
  <c r="AY47" s="1"/>
  <c r="AQ48"/>
  <c r="AE49"/>
  <c r="AV48"/>
  <c r="AB53"/>
  <c r="AL50"/>
  <c r="AC52" i="4"/>
  <c r="AA53"/>
  <c r="AB53"/>
  <c r="BA48"/>
  <c r="BB48" s="1"/>
  <c r="BG48" s="1"/>
  <c r="AU48"/>
  <c r="AX48" s="1"/>
  <c r="BE48"/>
  <c r="AT48"/>
  <c r="AW48" s="1"/>
  <c r="AY48" s="1"/>
  <c r="AU47"/>
  <c r="AX47" s="1"/>
  <c r="BE47"/>
  <c r="BA47"/>
  <c r="BB47" s="1"/>
  <c r="BG47" s="1"/>
  <c r="AT47"/>
  <c r="AW47" s="1"/>
  <c r="AY47" s="1"/>
  <c r="AL50"/>
  <c r="AQ48"/>
  <c r="AE49"/>
  <c r="AV48"/>
  <c r="U52"/>
  <c r="V51"/>
  <c r="BC45" i="3"/>
  <c r="BH45" s="1"/>
  <c r="AZ45"/>
  <c r="AP45"/>
  <c r="BF45" s="1"/>
  <c r="AA54"/>
  <c r="AB53"/>
  <c r="U52"/>
  <c r="V51"/>
  <c r="AC52"/>
  <c r="AL51"/>
  <c r="AQ47"/>
  <c r="AE48"/>
  <c r="AV47"/>
  <c r="AR47"/>
  <c r="AS47" s="1"/>
  <c r="BE46"/>
  <c r="BA46"/>
  <c r="BB46" s="1"/>
  <c r="BG46" s="1"/>
  <c r="AU46"/>
  <c r="AX46" s="1"/>
  <c r="AT46"/>
  <c r="U55" i="2"/>
  <c r="AC49" i="13"/>
  <c r="AB50"/>
  <c r="U59"/>
  <c r="V59"/>
  <c r="T59" s="1"/>
  <c r="AH52"/>
  <c r="B53"/>
  <c r="Y59"/>
  <c r="Z59"/>
  <c r="X59"/>
  <c r="W59"/>
  <c r="AL51" i="11" l="1"/>
  <c r="BE47"/>
  <c r="BA47"/>
  <c r="BB47" s="1"/>
  <c r="BG47" s="1"/>
  <c r="AU47"/>
  <c r="AX47" s="1"/>
  <c r="AT47"/>
  <c r="BC46"/>
  <c r="BH46" s="1"/>
  <c r="AP46"/>
  <c r="BF46" s="1"/>
  <c r="AZ46"/>
  <c r="AQ48"/>
  <c r="AE49"/>
  <c r="AV48"/>
  <c r="AR48"/>
  <c r="AS48" s="1"/>
  <c r="AA53"/>
  <c r="AC52"/>
  <c r="AB55"/>
  <c r="U54"/>
  <c r="V53"/>
  <c r="BC48" i="10"/>
  <c r="BH48" s="1"/>
  <c r="AZ48"/>
  <c r="AP48"/>
  <c r="BF48" s="1"/>
  <c r="U53"/>
  <c r="V52"/>
  <c r="AL51"/>
  <c r="AU49"/>
  <c r="AX49" s="1"/>
  <c r="BE49"/>
  <c r="BA49"/>
  <c r="BB49" s="1"/>
  <c r="BG49" s="1"/>
  <c r="AT49"/>
  <c r="AW47"/>
  <c r="AY47" s="1"/>
  <c r="AB54"/>
  <c r="AQ49"/>
  <c r="AE50"/>
  <c r="AV49"/>
  <c r="AA54"/>
  <c r="AC53"/>
  <c r="U53" i="9"/>
  <c r="V52"/>
  <c r="AL51"/>
  <c r="AQ48"/>
  <c r="AE49"/>
  <c r="AV48"/>
  <c r="AR48"/>
  <c r="AS48" s="1"/>
  <c r="AB53"/>
  <c r="AC53"/>
  <c r="AA54"/>
  <c r="BC45"/>
  <c r="BH45" s="1"/>
  <c r="AZ45"/>
  <c r="AP45"/>
  <c r="BF45" s="1"/>
  <c r="AU47"/>
  <c r="AX47" s="1"/>
  <c r="BE47"/>
  <c r="BA47"/>
  <c r="BB47" s="1"/>
  <c r="BG47" s="1"/>
  <c r="AT47"/>
  <c r="AW47" s="1"/>
  <c r="AY47" s="1"/>
  <c r="AC52"/>
  <c r="AW46"/>
  <c r="AY46" s="1"/>
  <c r="U53" i="8"/>
  <c r="V52"/>
  <c r="BC47"/>
  <c r="BH47" s="1"/>
  <c r="AP47"/>
  <c r="BF47" s="1"/>
  <c r="AZ47"/>
  <c r="BC48"/>
  <c r="BH48" s="1"/>
  <c r="AP48"/>
  <c r="BF48" s="1"/>
  <c r="AZ48"/>
  <c r="AL51"/>
  <c r="AR50"/>
  <c r="AS50" s="1"/>
  <c r="BE49"/>
  <c r="BA49"/>
  <c r="BB49" s="1"/>
  <c r="BG49" s="1"/>
  <c r="AU49"/>
  <c r="AX49" s="1"/>
  <c r="AT49"/>
  <c r="AW49" s="1"/>
  <c r="AY49" s="1"/>
  <c r="AC52"/>
  <c r="AA53"/>
  <c r="AE50"/>
  <c r="AV49"/>
  <c r="AQ49"/>
  <c r="AB54"/>
  <c r="BC46" i="7"/>
  <c r="BH46" s="1"/>
  <c r="AP46"/>
  <c r="BF46" s="1"/>
  <c r="AZ46"/>
  <c r="AU47"/>
  <c r="AX47" s="1"/>
  <c r="BE47"/>
  <c r="BA47"/>
  <c r="BB47" s="1"/>
  <c r="BG47" s="1"/>
  <c r="AT47"/>
  <c r="AW47" s="1"/>
  <c r="AY47" s="1"/>
  <c r="U53"/>
  <c r="V52"/>
  <c r="AL52"/>
  <c r="AQ48"/>
  <c r="AE49"/>
  <c r="AV48"/>
  <c r="AR48"/>
  <c r="AS48" s="1"/>
  <c r="AB54"/>
  <c r="AA53"/>
  <c r="AC52"/>
  <c r="BC45"/>
  <c r="BH45" s="1"/>
  <c r="AP45"/>
  <c r="BF45" s="1"/>
  <c r="AZ45"/>
  <c r="AE50" i="5"/>
  <c r="AV49"/>
  <c r="AQ49"/>
  <c r="AA54"/>
  <c r="AC53"/>
  <c r="U53"/>
  <c r="V52"/>
  <c r="AR49"/>
  <c r="AS49" s="1"/>
  <c r="AL51"/>
  <c r="AB54"/>
  <c r="BC47"/>
  <c r="BH47" s="1"/>
  <c r="AZ47"/>
  <c r="AP47"/>
  <c r="BF47" s="1"/>
  <c r="AW48"/>
  <c r="AY48" s="1"/>
  <c r="BC47" i="4"/>
  <c r="BH47" s="1"/>
  <c r="AZ47"/>
  <c r="AP47"/>
  <c r="BF47" s="1"/>
  <c r="AA54"/>
  <c r="AC53"/>
  <c r="AE50"/>
  <c r="AV49"/>
  <c r="AQ49"/>
  <c r="AB54"/>
  <c r="BC48"/>
  <c r="BH48" s="1"/>
  <c r="AZ48"/>
  <c r="AP48"/>
  <c r="BF48" s="1"/>
  <c r="U53"/>
  <c r="V52"/>
  <c r="AL51"/>
  <c r="AR50"/>
  <c r="AS50" s="1"/>
  <c r="AR49"/>
  <c r="AS49" s="1"/>
  <c r="AA55" i="3"/>
  <c r="U53"/>
  <c r="V52"/>
  <c r="AU47"/>
  <c r="AX47" s="1"/>
  <c r="BE47"/>
  <c r="BA47"/>
  <c r="BB47" s="1"/>
  <c r="BG47" s="1"/>
  <c r="AT47"/>
  <c r="AW47" s="1"/>
  <c r="AY47" s="1"/>
  <c r="AL52"/>
  <c r="AW46"/>
  <c r="AY46" s="1"/>
  <c r="AQ48"/>
  <c r="AE49"/>
  <c r="AV48"/>
  <c r="AR48"/>
  <c r="AS48" s="1"/>
  <c r="AB54"/>
  <c r="AC54" s="1"/>
  <c r="AC53"/>
  <c r="U56" i="2"/>
  <c r="AC50" i="13"/>
  <c r="AB51"/>
  <c r="AH53"/>
  <c r="B54"/>
  <c r="U60"/>
  <c r="V60"/>
  <c r="T60" s="1"/>
  <c r="Y60"/>
  <c r="X60"/>
  <c r="Z60"/>
  <c r="W60"/>
  <c r="AB56" i="11" l="1"/>
  <c r="AU48"/>
  <c r="AX48" s="1"/>
  <c r="BE48"/>
  <c r="BA48"/>
  <c r="BB48" s="1"/>
  <c r="BG48" s="1"/>
  <c r="AT48"/>
  <c r="AW48" s="1"/>
  <c r="AY48" s="1"/>
  <c r="AL52"/>
  <c r="AA54"/>
  <c r="AC53"/>
  <c r="AW47"/>
  <c r="AY47" s="1"/>
  <c r="AQ49"/>
  <c r="AE50"/>
  <c r="AV49"/>
  <c r="AR49"/>
  <c r="AS49" s="1"/>
  <c r="U55"/>
  <c r="V54"/>
  <c r="BC47" i="10"/>
  <c r="BH47" s="1"/>
  <c r="AZ47"/>
  <c r="AP47"/>
  <c r="BF47" s="1"/>
  <c r="AQ50"/>
  <c r="AE51"/>
  <c r="AV50"/>
  <c r="AB55"/>
  <c r="AL52"/>
  <c r="AR51"/>
  <c r="AS51" s="1"/>
  <c r="AA55"/>
  <c r="AC54"/>
  <c r="U54"/>
  <c r="V53"/>
  <c r="AW49"/>
  <c r="AY49" s="1"/>
  <c r="AR50"/>
  <c r="AS50" s="1"/>
  <c r="BC47" i="9"/>
  <c r="BH47" s="1"/>
  <c r="AZ47"/>
  <c r="AP47"/>
  <c r="BF47" s="1"/>
  <c r="AU48"/>
  <c r="AX48" s="1"/>
  <c r="BE48"/>
  <c r="BA48"/>
  <c r="BB48" s="1"/>
  <c r="BG48" s="1"/>
  <c r="AT48"/>
  <c r="AW48" s="1"/>
  <c r="AY48" s="1"/>
  <c r="AL52"/>
  <c r="U54"/>
  <c r="V53"/>
  <c r="AA55"/>
  <c r="AQ49"/>
  <c r="AV49"/>
  <c r="AE50"/>
  <c r="AR49"/>
  <c r="AS49" s="1"/>
  <c r="BC46"/>
  <c r="BH46" s="1"/>
  <c r="AP46"/>
  <c r="BF46" s="1"/>
  <c r="AZ46"/>
  <c r="AB54"/>
  <c r="U54" i="8"/>
  <c r="V53"/>
  <c r="AA54"/>
  <c r="AC53"/>
  <c r="AB55"/>
  <c r="AQ50"/>
  <c r="AE51"/>
  <c r="AV50"/>
  <c r="AL52"/>
  <c r="AR51"/>
  <c r="AS51" s="1"/>
  <c r="BC49"/>
  <c r="BH49" s="1"/>
  <c r="AP49"/>
  <c r="BF49" s="1"/>
  <c r="AZ49"/>
  <c r="AU50"/>
  <c r="AX50" s="1"/>
  <c r="BE50"/>
  <c r="BA50"/>
  <c r="BB50" s="1"/>
  <c r="BG50" s="1"/>
  <c r="AT50"/>
  <c r="AB55" i="7"/>
  <c r="AQ49"/>
  <c r="AE50"/>
  <c r="AV49"/>
  <c r="AR49"/>
  <c r="AS49" s="1"/>
  <c r="AL53"/>
  <c r="BC47"/>
  <c r="BH47" s="1"/>
  <c r="AP47"/>
  <c r="BF47" s="1"/>
  <c r="AZ47"/>
  <c r="AC53"/>
  <c r="AA54"/>
  <c r="AU48"/>
  <c r="AX48" s="1"/>
  <c r="BE48"/>
  <c r="BA48"/>
  <c r="BB48" s="1"/>
  <c r="BG48" s="1"/>
  <c r="AT48"/>
  <c r="AW48" s="1"/>
  <c r="AY48" s="1"/>
  <c r="U54"/>
  <c r="V53"/>
  <c r="AB55" i="5"/>
  <c r="BE49"/>
  <c r="BA49"/>
  <c r="BB49" s="1"/>
  <c r="BG49" s="1"/>
  <c r="AU49"/>
  <c r="AX49" s="1"/>
  <c r="AT49"/>
  <c r="AW49" s="1"/>
  <c r="AY49" s="1"/>
  <c r="AQ50"/>
  <c r="AE51"/>
  <c r="AV50"/>
  <c r="BC48"/>
  <c r="BH48" s="1"/>
  <c r="AZ48"/>
  <c r="AP48"/>
  <c r="BF48" s="1"/>
  <c r="AL52"/>
  <c r="U54"/>
  <c r="V53"/>
  <c r="AR50"/>
  <c r="AS50" s="1"/>
  <c r="AA55"/>
  <c r="AC54"/>
  <c r="AB55" i="4"/>
  <c r="AQ50"/>
  <c r="AE51"/>
  <c r="AV50"/>
  <c r="BE49"/>
  <c r="BA49"/>
  <c r="BB49" s="1"/>
  <c r="BG49" s="1"/>
  <c r="AU49"/>
  <c r="AX49" s="1"/>
  <c r="AT49"/>
  <c r="AL52"/>
  <c r="AU50"/>
  <c r="AX50" s="1"/>
  <c r="BE50"/>
  <c r="BA50"/>
  <c r="BB50" s="1"/>
  <c r="BG50" s="1"/>
  <c r="AT50"/>
  <c r="U54"/>
  <c r="V53"/>
  <c r="AA55"/>
  <c r="AC54"/>
  <c r="BC47" i="3"/>
  <c r="BH47" s="1"/>
  <c r="AZ47"/>
  <c r="AP47"/>
  <c r="BF47" s="1"/>
  <c r="AA56"/>
  <c r="AQ49"/>
  <c r="AE50"/>
  <c r="AV49"/>
  <c r="AR49"/>
  <c r="AS49" s="1"/>
  <c r="AL53"/>
  <c r="AB55"/>
  <c r="AC55" s="1"/>
  <c r="U54"/>
  <c r="V53"/>
  <c r="AU48"/>
  <c r="AX48" s="1"/>
  <c r="BE48"/>
  <c r="BA48"/>
  <c r="BB48" s="1"/>
  <c r="BG48" s="1"/>
  <c r="AT48"/>
  <c r="AW48" s="1"/>
  <c r="AY48" s="1"/>
  <c r="BC46"/>
  <c r="BH46" s="1"/>
  <c r="AP46"/>
  <c r="BF46" s="1"/>
  <c r="AZ46"/>
  <c r="U57" i="2"/>
  <c r="AH54" i="13"/>
  <c r="B55"/>
  <c r="AC51"/>
  <c r="AB52"/>
  <c r="U61"/>
  <c r="V61"/>
  <c r="T61" s="1"/>
  <c r="Y61"/>
  <c r="X61"/>
  <c r="Z61"/>
  <c r="W61"/>
  <c r="AU49" i="11" l="1"/>
  <c r="AX49" s="1"/>
  <c r="BE49"/>
  <c r="BA49"/>
  <c r="BB49" s="1"/>
  <c r="BG49" s="1"/>
  <c r="AT49"/>
  <c r="BC47"/>
  <c r="BH47" s="1"/>
  <c r="AP47"/>
  <c r="BF47" s="1"/>
  <c r="AZ47"/>
  <c r="AL53"/>
  <c r="U56"/>
  <c r="V55"/>
  <c r="AC54"/>
  <c r="AA55"/>
  <c r="AB57"/>
  <c r="AQ50"/>
  <c r="AE51"/>
  <c r="AV50"/>
  <c r="AR50"/>
  <c r="AS50" s="1"/>
  <c r="BC48"/>
  <c r="BH48" s="1"/>
  <c r="AP48"/>
  <c r="BF48" s="1"/>
  <c r="AZ48"/>
  <c r="BC49" i="10"/>
  <c r="BH49" s="1"/>
  <c r="AZ49"/>
  <c r="AP49"/>
  <c r="BF49" s="1"/>
  <c r="AB56"/>
  <c r="AQ51"/>
  <c r="AE52"/>
  <c r="AV51"/>
  <c r="AU50"/>
  <c r="AX50" s="1"/>
  <c r="BE50"/>
  <c r="BA50"/>
  <c r="BB50" s="1"/>
  <c r="BG50" s="1"/>
  <c r="AT50"/>
  <c r="AW50" s="1"/>
  <c r="AY50" s="1"/>
  <c r="U55"/>
  <c r="V54"/>
  <c r="AR52"/>
  <c r="AS52" s="1"/>
  <c r="AL53"/>
  <c r="BA51"/>
  <c r="BB51" s="1"/>
  <c r="BG51" s="1"/>
  <c r="AU51"/>
  <c r="AX51" s="1"/>
  <c r="BE51"/>
  <c r="AT51"/>
  <c r="AW51" s="1"/>
  <c r="AY51" s="1"/>
  <c r="AC55"/>
  <c r="AA56"/>
  <c r="AE51" i="9"/>
  <c r="AV50"/>
  <c r="AQ50"/>
  <c r="AR50"/>
  <c r="AS50" s="1"/>
  <c r="AA56"/>
  <c r="AC55"/>
  <c r="AB55"/>
  <c r="BA49"/>
  <c r="BB49" s="1"/>
  <c r="BG49" s="1"/>
  <c r="AU49"/>
  <c r="AX49" s="1"/>
  <c r="BE49"/>
  <c r="AT49"/>
  <c r="AW49" s="1"/>
  <c r="AY49" s="1"/>
  <c r="U55"/>
  <c r="V54"/>
  <c r="AC54"/>
  <c r="BC48"/>
  <c r="BH48" s="1"/>
  <c r="AP48"/>
  <c r="BF48" s="1"/>
  <c r="AZ48"/>
  <c r="AL53"/>
  <c r="AU51" i="8"/>
  <c r="AX51" s="1"/>
  <c r="BE51"/>
  <c r="BA51"/>
  <c r="BB51" s="1"/>
  <c r="BG51" s="1"/>
  <c r="AT51"/>
  <c r="U55"/>
  <c r="V54"/>
  <c r="AQ51"/>
  <c r="AE52"/>
  <c r="AV51"/>
  <c r="AB56"/>
  <c r="AL53"/>
  <c r="AR52"/>
  <c r="AS52" s="1"/>
  <c r="AA55"/>
  <c r="AC54"/>
  <c r="AW50"/>
  <c r="AY50" s="1"/>
  <c r="AE51" i="7"/>
  <c r="AV50"/>
  <c r="AQ50"/>
  <c r="AR50"/>
  <c r="AS50" s="1"/>
  <c r="BC48"/>
  <c r="BH48" s="1"/>
  <c r="AZ48"/>
  <c r="AP48"/>
  <c r="BF48" s="1"/>
  <c r="AA55"/>
  <c r="AC54"/>
  <c r="AB56"/>
  <c r="U55"/>
  <c r="V54"/>
  <c r="BA49"/>
  <c r="BB49" s="1"/>
  <c r="BG49" s="1"/>
  <c r="AU49"/>
  <c r="AX49" s="1"/>
  <c r="BE49"/>
  <c r="AT49"/>
  <c r="AL54"/>
  <c r="AQ51" i="5"/>
  <c r="AE52"/>
  <c r="AV51"/>
  <c r="AL53"/>
  <c r="AR52"/>
  <c r="AS52" s="1"/>
  <c r="AB56"/>
  <c r="AU50"/>
  <c r="AX50" s="1"/>
  <c r="BE50"/>
  <c r="BA50"/>
  <c r="BB50" s="1"/>
  <c r="BG50" s="1"/>
  <c r="AT50"/>
  <c r="BC49"/>
  <c r="BH49" s="1"/>
  <c r="AZ49"/>
  <c r="AP49"/>
  <c r="BF49" s="1"/>
  <c r="AR51"/>
  <c r="AS51" s="1"/>
  <c r="AA56"/>
  <c r="AC55"/>
  <c r="U55"/>
  <c r="V54"/>
  <c r="AB56" i="4"/>
  <c r="AW49"/>
  <c r="AY49" s="1"/>
  <c r="U55"/>
  <c r="V54"/>
  <c r="AL53"/>
  <c r="AR52"/>
  <c r="AS52" s="1"/>
  <c r="AQ51"/>
  <c r="AE52"/>
  <c r="AV51"/>
  <c r="AA56"/>
  <c r="AC55"/>
  <c r="AW50"/>
  <c r="AY50" s="1"/>
  <c r="AR51"/>
  <c r="AS51" s="1"/>
  <c r="BC48" i="3"/>
  <c r="BH48" s="1"/>
  <c r="AZ48"/>
  <c r="AP48"/>
  <c r="BF48" s="1"/>
  <c r="BA49"/>
  <c r="BB49" s="1"/>
  <c r="BG49" s="1"/>
  <c r="AU49"/>
  <c r="AX49" s="1"/>
  <c r="BE49"/>
  <c r="AT49"/>
  <c r="AB56"/>
  <c r="AL54"/>
  <c r="U55"/>
  <c r="V54"/>
  <c r="AE51"/>
  <c r="AV50"/>
  <c r="AQ50"/>
  <c r="AR50"/>
  <c r="AS50" s="1"/>
  <c r="AA57"/>
  <c r="AC56"/>
  <c r="U58" i="2"/>
  <c r="AH55" i="13"/>
  <c r="B56"/>
  <c r="V62"/>
  <c r="T62" s="1"/>
  <c r="U62"/>
  <c r="AC52"/>
  <c r="AB53"/>
  <c r="Y62"/>
  <c r="W62"/>
  <c r="X62"/>
  <c r="Z62"/>
  <c r="AB58" i="11" l="1"/>
  <c r="BA50"/>
  <c r="BB50" s="1"/>
  <c r="BG50" s="1"/>
  <c r="AU50"/>
  <c r="AX50" s="1"/>
  <c r="BE50"/>
  <c r="AT50"/>
  <c r="AA56"/>
  <c r="AC55"/>
  <c r="U57"/>
  <c r="V56"/>
  <c r="AE52"/>
  <c r="AV51"/>
  <c r="AQ51"/>
  <c r="AR51"/>
  <c r="AS51" s="1"/>
  <c r="AL54"/>
  <c r="AW49"/>
  <c r="AY49" s="1"/>
  <c r="BC50" i="10"/>
  <c r="BH50" s="1"/>
  <c r="AP50"/>
  <c r="BF50" s="1"/>
  <c r="AZ50"/>
  <c r="BE52"/>
  <c r="BA52"/>
  <c r="BB52" s="1"/>
  <c r="BG52" s="1"/>
  <c r="AU52"/>
  <c r="AX52" s="1"/>
  <c r="AT52"/>
  <c r="BC51"/>
  <c r="BH51" s="1"/>
  <c r="AZ51"/>
  <c r="AP51"/>
  <c r="BF51" s="1"/>
  <c r="AL54"/>
  <c r="U56"/>
  <c r="V55"/>
  <c r="AA57"/>
  <c r="AC56"/>
  <c r="AE53"/>
  <c r="AV52"/>
  <c r="AQ52"/>
  <c r="AB57"/>
  <c r="AL54" i="9"/>
  <c r="BC49"/>
  <c r="BH49" s="1"/>
  <c r="AZ49"/>
  <c r="AP49"/>
  <c r="BF49" s="1"/>
  <c r="AA57"/>
  <c r="AC56"/>
  <c r="AQ51"/>
  <c r="AE52"/>
  <c r="AV51"/>
  <c r="AR51"/>
  <c r="AS51" s="1"/>
  <c r="U56"/>
  <c r="V55"/>
  <c r="AB56"/>
  <c r="BE50"/>
  <c r="BA50"/>
  <c r="BB50" s="1"/>
  <c r="BG50" s="1"/>
  <c r="AU50"/>
  <c r="AX50" s="1"/>
  <c r="AT50"/>
  <c r="AW50" s="1"/>
  <c r="AY50" s="1"/>
  <c r="AB57" i="8"/>
  <c r="AQ52"/>
  <c r="AE53"/>
  <c r="AV52"/>
  <c r="U56"/>
  <c r="V55"/>
  <c r="BC50"/>
  <c r="BH50" s="1"/>
  <c r="AP50"/>
  <c r="BF50" s="1"/>
  <c r="AZ50"/>
  <c r="AR53"/>
  <c r="AS53" s="1"/>
  <c r="AL54"/>
  <c r="BA52"/>
  <c r="BB52" s="1"/>
  <c r="BG52" s="1"/>
  <c r="AU52"/>
  <c r="AX52" s="1"/>
  <c r="BE52"/>
  <c r="AT52"/>
  <c r="AW52" s="1"/>
  <c r="AY52" s="1"/>
  <c r="AA56"/>
  <c r="AC55"/>
  <c r="AW51"/>
  <c r="AY51" s="1"/>
  <c r="AL55" i="7"/>
  <c r="AA56"/>
  <c r="AC55"/>
  <c r="BE50"/>
  <c r="BA50"/>
  <c r="BB50" s="1"/>
  <c r="BG50" s="1"/>
  <c r="AU50"/>
  <c r="AX50" s="1"/>
  <c r="AT50"/>
  <c r="U56"/>
  <c r="V55"/>
  <c r="AQ51"/>
  <c r="AE52"/>
  <c r="AV51"/>
  <c r="AR51"/>
  <c r="AS51" s="1"/>
  <c r="AB57"/>
  <c r="AW49"/>
  <c r="AY49" s="1"/>
  <c r="BA52" i="5"/>
  <c r="BB52" s="1"/>
  <c r="BG52" s="1"/>
  <c r="AU52"/>
  <c r="AX52" s="1"/>
  <c r="BE52"/>
  <c r="AT52"/>
  <c r="AW52" s="1"/>
  <c r="AY52" s="1"/>
  <c r="AQ52"/>
  <c r="AE53"/>
  <c r="AV52"/>
  <c r="AC56"/>
  <c r="AA57"/>
  <c r="U56"/>
  <c r="V55"/>
  <c r="AU51"/>
  <c r="AX51" s="1"/>
  <c r="BE51"/>
  <c r="BA51"/>
  <c r="BB51" s="1"/>
  <c r="BG51" s="1"/>
  <c r="AT51"/>
  <c r="AW51" s="1"/>
  <c r="AY51" s="1"/>
  <c r="AB57"/>
  <c r="AR53"/>
  <c r="AS53" s="1"/>
  <c r="AL54"/>
  <c r="AW50"/>
  <c r="AY50" s="1"/>
  <c r="AC56" i="4"/>
  <c r="AA57"/>
  <c r="U56"/>
  <c r="V55"/>
  <c r="AB57"/>
  <c r="BA52"/>
  <c r="BB52" s="1"/>
  <c r="BG52" s="1"/>
  <c r="AU52"/>
  <c r="AX52" s="1"/>
  <c r="BE52"/>
  <c r="AT52"/>
  <c r="BC50"/>
  <c r="BH50" s="1"/>
  <c r="AZ50"/>
  <c r="AP50"/>
  <c r="BF50" s="1"/>
  <c r="AQ52"/>
  <c r="AE53"/>
  <c r="AV52"/>
  <c r="AU51"/>
  <c r="AX51" s="1"/>
  <c r="BE51"/>
  <c r="BA51"/>
  <c r="BB51" s="1"/>
  <c r="BG51" s="1"/>
  <c r="AT51"/>
  <c r="AW51" s="1"/>
  <c r="AY51" s="1"/>
  <c r="AL54"/>
  <c r="BC49"/>
  <c r="BH49" s="1"/>
  <c r="AP49"/>
  <c r="BF49" s="1"/>
  <c r="AZ49"/>
  <c r="U56" i="3"/>
  <c r="V55"/>
  <c r="AB57"/>
  <c r="BE50"/>
  <c r="BA50"/>
  <c r="BB50" s="1"/>
  <c r="BG50" s="1"/>
  <c r="AU50"/>
  <c r="AX50" s="1"/>
  <c r="AT50"/>
  <c r="AL55"/>
  <c r="AC57"/>
  <c r="AA58"/>
  <c r="AQ51"/>
  <c r="AE52"/>
  <c r="AV51"/>
  <c r="AR51"/>
  <c r="AS51" s="1"/>
  <c r="AW49"/>
  <c r="AY49" s="1"/>
  <c r="U59" i="2"/>
  <c r="U63" i="13"/>
  <c r="V63"/>
  <c r="T63" s="1"/>
  <c r="AC53"/>
  <c r="AB54"/>
  <c r="AH56"/>
  <c r="B57"/>
  <c r="Y63"/>
  <c r="W63"/>
  <c r="Z63"/>
  <c r="X63"/>
  <c r="BE51" i="11" l="1"/>
  <c r="BA51"/>
  <c r="BB51" s="1"/>
  <c r="BG51" s="1"/>
  <c r="AU51"/>
  <c r="AX51" s="1"/>
  <c r="AT51"/>
  <c r="AW51" s="1"/>
  <c r="AY51" s="1"/>
  <c r="AL55"/>
  <c r="AQ52"/>
  <c r="AE53"/>
  <c r="AV52"/>
  <c r="AR52"/>
  <c r="AS52" s="1"/>
  <c r="U58"/>
  <c r="V57"/>
  <c r="AB59"/>
  <c r="AW50"/>
  <c r="AY50" s="1"/>
  <c r="BC49"/>
  <c r="BH49" s="1"/>
  <c r="AP49"/>
  <c r="BF49" s="1"/>
  <c r="AZ49"/>
  <c r="AA57"/>
  <c r="AC56"/>
  <c r="U57" i="10"/>
  <c r="V56"/>
  <c r="AB58"/>
  <c r="AQ53"/>
  <c r="AE54"/>
  <c r="AV53"/>
  <c r="AL55"/>
  <c r="AR54"/>
  <c r="AS54" s="1"/>
  <c r="AW52"/>
  <c r="AY52" s="1"/>
  <c r="AA58"/>
  <c r="AC57"/>
  <c r="AR53"/>
  <c r="AS53" s="1"/>
  <c r="BC50" i="9"/>
  <c r="BH50" s="1"/>
  <c r="AP50"/>
  <c r="BF50" s="1"/>
  <c r="AZ50"/>
  <c r="AQ52"/>
  <c r="AE53"/>
  <c r="AV52"/>
  <c r="AR52"/>
  <c r="AS52" s="1"/>
  <c r="AL55"/>
  <c r="AA58"/>
  <c r="AU51"/>
  <c r="AX51" s="1"/>
  <c r="BE51"/>
  <c r="BA51"/>
  <c r="BB51" s="1"/>
  <c r="BG51" s="1"/>
  <c r="AT51"/>
  <c r="AW51" s="1"/>
  <c r="AY51" s="1"/>
  <c r="AB57"/>
  <c r="U57"/>
  <c r="V56"/>
  <c r="BE53" i="8"/>
  <c r="BA53"/>
  <c r="BB53" s="1"/>
  <c r="BG53" s="1"/>
  <c r="AU53"/>
  <c r="AX53" s="1"/>
  <c r="AT53"/>
  <c r="AW53" s="1"/>
  <c r="AY53" s="1"/>
  <c r="AE54"/>
  <c r="AV53"/>
  <c r="AQ53"/>
  <c r="AB58"/>
  <c r="BC51"/>
  <c r="BH51" s="1"/>
  <c r="AP51"/>
  <c r="BF51" s="1"/>
  <c r="AZ51"/>
  <c r="BC52"/>
  <c r="BH52" s="1"/>
  <c r="AP52"/>
  <c r="BF52" s="1"/>
  <c r="AZ52"/>
  <c r="AL55"/>
  <c r="AR54"/>
  <c r="AS54" s="1"/>
  <c r="U57"/>
  <c r="V56"/>
  <c r="AC56"/>
  <c r="AA57"/>
  <c r="AQ52" i="7"/>
  <c r="AE53"/>
  <c r="AV52"/>
  <c r="AR52"/>
  <c r="AS52" s="1"/>
  <c r="U57"/>
  <c r="V56"/>
  <c r="AL56"/>
  <c r="AU51"/>
  <c r="AX51" s="1"/>
  <c r="BE51"/>
  <c r="BA51"/>
  <c r="BB51" s="1"/>
  <c r="BG51" s="1"/>
  <c r="AT51"/>
  <c r="AW51" s="1"/>
  <c r="AY51" s="1"/>
  <c r="AA57"/>
  <c r="AC56"/>
  <c r="AB58"/>
  <c r="BC49"/>
  <c r="BH49" s="1"/>
  <c r="AP49"/>
  <c r="BF49" s="1"/>
  <c r="AZ49"/>
  <c r="AW50"/>
  <c r="AY50" s="1"/>
  <c r="AL55" i="5"/>
  <c r="AB58"/>
  <c r="AA58"/>
  <c r="AC57"/>
  <c r="BC51"/>
  <c r="BH51" s="1"/>
  <c r="AZ51"/>
  <c r="AP51"/>
  <c r="BF51" s="1"/>
  <c r="BC52"/>
  <c r="BH52" s="1"/>
  <c r="AZ52"/>
  <c r="AP52"/>
  <c r="BF52" s="1"/>
  <c r="BC50"/>
  <c r="BH50" s="1"/>
  <c r="AP50"/>
  <c r="BF50" s="1"/>
  <c r="AZ50"/>
  <c r="U57"/>
  <c r="V56"/>
  <c r="AE54"/>
  <c r="AR54" s="1"/>
  <c r="AS54" s="1"/>
  <c r="AV53"/>
  <c r="AQ53"/>
  <c r="BE53"/>
  <c r="BA53"/>
  <c r="BB53" s="1"/>
  <c r="BG53" s="1"/>
  <c r="AU53"/>
  <c r="AX53" s="1"/>
  <c r="AT53"/>
  <c r="AW53" s="1"/>
  <c r="AY53" s="1"/>
  <c r="AE54" i="4"/>
  <c r="AV53"/>
  <c r="AQ53"/>
  <c r="BC51"/>
  <c r="BH51" s="1"/>
  <c r="AP51"/>
  <c r="BF51" s="1"/>
  <c r="AZ51"/>
  <c r="AB58"/>
  <c r="AA58"/>
  <c r="AC57"/>
  <c r="U57"/>
  <c r="V56"/>
  <c r="AL55"/>
  <c r="AR53"/>
  <c r="AS53" s="1"/>
  <c r="AW52"/>
  <c r="AY52" s="1"/>
  <c r="U57" i="3"/>
  <c r="V56"/>
  <c r="AU51"/>
  <c r="AX51" s="1"/>
  <c r="BE51"/>
  <c r="BA51"/>
  <c r="BB51" s="1"/>
  <c r="BG51" s="1"/>
  <c r="AT51"/>
  <c r="AW51" s="1"/>
  <c r="AY51" s="1"/>
  <c r="AA59"/>
  <c r="AC58"/>
  <c r="AB58"/>
  <c r="AW50"/>
  <c r="AY50" s="1"/>
  <c r="BC49"/>
  <c r="BH49" s="1"/>
  <c r="AZ49"/>
  <c r="AP49"/>
  <c r="BF49" s="1"/>
  <c r="AQ52"/>
  <c r="AE53"/>
  <c r="AV52"/>
  <c r="AR52"/>
  <c r="AS52" s="1"/>
  <c r="AL56"/>
  <c r="U60" i="2"/>
  <c r="U64" i="13"/>
  <c r="V64"/>
  <c r="T64" s="1"/>
  <c r="AC54"/>
  <c r="AB55"/>
  <c r="AH57"/>
  <c r="B58"/>
  <c r="Y64"/>
  <c r="Z64"/>
  <c r="X64"/>
  <c r="W64"/>
  <c r="AA58" i="11" l="1"/>
  <c r="AC57"/>
  <c r="BC50"/>
  <c r="BH50" s="1"/>
  <c r="AP50"/>
  <c r="BF50" s="1"/>
  <c r="AZ50"/>
  <c r="AL56"/>
  <c r="AB60"/>
  <c r="AU52"/>
  <c r="AX52" s="1"/>
  <c r="BE52"/>
  <c r="BA52"/>
  <c r="BB52" s="1"/>
  <c r="BG52" s="1"/>
  <c r="AT52"/>
  <c r="AW52" s="1"/>
  <c r="AY52" s="1"/>
  <c r="U59"/>
  <c r="V58"/>
  <c r="AQ53"/>
  <c r="AE54"/>
  <c r="AV53"/>
  <c r="AR53"/>
  <c r="AS53" s="1"/>
  <c r="BC51"/>
  <c r="BH51" s="1"/>
  <c r="AP51"/>
  <c r="BF51" s="1"/>
  <c r="AZ51"/>
  <c r="AA59" i="10"/>
  <c r="AC58"/>
  <c r="AB59"/>
  <c r="U58"/>
  <c r="V57"/>
  <c r="AL56"/>
  <c r="AR55"/>
  <c r="AS55" s="1"/>
  <c r="AU53"/>
  <c r="AX53" s="1"/>
  <c r="BE53"/>
  <c r="BA53"/>
  <c r="BB53" s="1"/>
  <c r="BG53" s="1"/>
  <c r="AT53"/>
  <c r="AW53" s="1"/>
  <c r="AY53" s="1"/>
  <c r="AU54"/>
  <c r="AX54" s="1"/>
  <c r="BE54"/>
  <c r="BA54"/>
  <c r="BB54" s="1"/>
  <c r="BG54" s="1"/>
  <c r="AT54"/>
  <c r="AW54" s="1"/>
  <c r="AY54" s="1"/>
  <c r="BC52"/>
  <c r="BH52" s="1"/>
  <c r="AZ52"/>
  <c r="AP52"/>
  <c r="BF52" s="1"/>
  <c r="AQ54"/>
  <c r="AE55"/>
  <c r="AV54"/>
  <c r="AL56" i="9"/>
  <c r="AQ53"/>
  <c r="AV53"/>
  <c r="AE54"/>
  <c r="AR53"/>
  <c r="AS53" s="1"/>
  <c r="BC51"/>
  <c r="BH51" s="1"/>
  <c r="AP51"/>
  <c r="BF51" s="1"/>
  <c r="AZ51"/>
  <c r="AA59"/>
  <c r="AC58"/>
  <c r="AU52"/>
  <c r="AX52" s="1"/>
  <c r="BE52"/>
  <c r="BA52"/>
  <c r="BB52" s="1"/>
  <c r="BG52" s="1"/>
  <c r="AT52"/>
  <c r="AW52" s="1"/>
  <c r="AY52" s="1"/>
  <c r="AB58"/>
  <c r="U58"/>
  <c r="V57"/>
  <c r="AC57"/>
  <c r="BC53" i="8"/>
  <c r="BH53" s="1"/>
  <c r="AP53"/>
  <c r="BF53" s="1"/>
  <c r="AZ53"/>
  <c r="AL56"/>
  <c r="AB59"/>
  <c r="AQ54"/>
  <c r="AE55"/>
  <c r="AR55" s="1"/>
  <c r="AS55" s="1"/>
  <c r="AV54"/>
  <c r="AU54"/>
  <c r="AX54" s="1"/>
  <c r="BE54"/>
  <c r="BA54"/>
  <c r="BB54" s="1"/>
  <c r="BG54" s="1"/>
  <c r="AT54"/>
  <c r="AA58"/>
  <c r="AC57"/>
  <c r="U58"/>
  <c r="V57"/>
  <c r="AB59" i="7"/>
  <c r="BC51"/>
  <c r="BH51" s="1"/>
  <c r="AP51"/>
  <c r="BF51" s="1"/>
  <c r="AZ51"/>
  <c r="U58"/>
  <c r="V57"/>
  <c r="BC50"/>
  <c r="BH50" s="1"/>
  <c r="AP50"/>
  <c r="BF50" s="1"/>
  <c r="AZ50"/>
  <c r="AC57"/>
  <c r="AA58"/>
  <c r="AQ53"/>
  <c r="AE54"/>
  <c r="AV53"/>
  <c r="AR53"/>
  <c r="AS53" s="1"/>
  <c r="AL57"/>
  <c r="AU52"/>
  <c r="AX52" s="1"/>
  <c r="BE52"/>
  <c r="BA52"/>
  <c r="BB52" s="1"/>
  <c r="BG52" s="1"/>
  <c r="AT52"/>
  <c r="AU54" i="5"/>
  <c r="AX54" s="1"/>
  <c r="BE54"/>
  <c r="BA54"/>
  <c r="BB54" s="1"/>
  <c r="BG54" s="1"/>
  <c r="AT54"/>
  <c r="U58"/>
  <c r="V57"/>
  <c r="AL56"/>
  <c r="BC53"/>
  <c r="BH53" s="1"/>
  <c r="AZ53"/>
  <c r="AP53"/>
  <c r="BF53" s="1"/>
  <c r="AA59"/>
  <c r="AC58"/>
  <c r="AQ54"/>
  <c r="AE55"/>
  <c r="AR55" s="1"/>
  <c r="AS55" s="1"/>
  <c r="AV54"/>
  <c r="AB59"/>
  <c r="BC52" i="4"/>
  <c r="BH52" s="1"/>
  <c r="AP52"/>
  <c r="BF52" s="1"/>
  <c r="AZ52"/>
  <c r="AA59"/>
  <c r="AC58"/>
  <c r="AL56"/>
  <c r="BE53"/>
  <c r="BA53"/>
  <c r="BB53" s="1"/>
  <c r="BG53" s="1"/>
  <c r="AU53"/>
  <c r="AX53" s="1"/>
  <c r="AT53"/>
  <c r="AQ54"/>
  <c r="AE55"/>
  <c r="AR55" s="1"/>
  <c r="AS55" s="1"/>
  <c r="AV54"/>
  <c r="U58"/>
  <c r="V57"/>
  <c r="AB59"/>
  <c r="AR54"/>
  <c r="AS54" s="1"/>
  <c r="AL57" i="3"/>
  <c r="BC50"/>
  <c r="BH50" s="1"/>
  <c r="AP50"/>
  <c r="BF50" s="1"/>
  <c r="AZ50"/>
  <c r="U58"/>
  <c r="V57"/>
  <c r="AQ53"/>
  <c r="AE54"/>
  <c r="AV53"/>
  <c r="AR53"/>
  <c r="AS53" s="1"/>
  <c r="AB59"/>
  <c r="BC51"/>
  <c r="BH51" s="1"/>
  <c r="AZ51"/>
  <c r="AP51"/>
  <c r="BF51" s="1"/>
  <c r="AU52"/>
  <c r="AX52" s="1"/>
  <c r="BE52"/>
  <c r="BA52"/>
  <c r="BB52" s="1"/>
  <c r="BG52" s="1"/>
  <c r="AT52"/>
  <c r="AW52" s="1"/>
  <c r="AY52" s="1"/>
  <c r="AA60"/>
  <c r="AC59"/>
  <c r="U61" i="2"/>
  <c r="AH58" i="13"/>
  <c r="B59"/>
  <c r="AC55"/>
  <c r="AB56"/>
  <c r="U65"/>
  <c r="V65"/>
  <c r="T65" s="1"/>
  <c r="Y65"/>
  <c r="W65"/>
  <c r="Z65"/>
  <c r="X65"/>
  <c r="AC58" i="11" l="1"/>
  <c r="AA59"/>
  <c r="AU53"/>
  <c r="AX53" s="1"/>
  <c r="BE53"/>
  <c r="BA53"/>
  <c r="BB53" s="1"/>
  <c r="BG53" s="1"/>
  <c r="AT53"/>
  <c r="AW53" s="1"/>
  <c r="AY53" s="1"/>
  <c r="AB61"/>
  <c r="BC52"/>
  <c r="BH52" s="1"/>
  <c r="AP52"/>
  <c r="BF52" s="1"/>
  <c r="AZ52"/>
  <c r="AQ54"/>
  <c r="AE55"/>
  <c r="AV54"/>
  <c r="AR54"/>
  <c r="AS54" s="1"/>
  <c r="U60"/>
  <c r="V59"/>
  <c r="AL57"/>
  <c r="AL57" i="10"/>
  <c r="AB60"/>
  <c r="AC59"/>
  <c r="AA60"/>
  <c r="BC54"/>
  <c r="BH54" s="1"/>
  <c r="AZ54"/>
  <c r="AP54"/>
  <c r="BF54" s="1"/>
  <c r="BC53"/>
  <c r="BH53" s="1"/>
  <c r="AP53"/>
  <c r="BF53" s="1"/>
  <c r="AZ53"/>
  <c r="BA55"/>
  <c r="BB55" s="1"/>
  <c r="BG55" s="1"/>
  <c r="AU55"/>
  <c r="AX55" s="1"/>
  <c r="BE55"/>
  <c r="AT55"/>
  <c r="AW55" s="1"/>
  <c r="AY55" s="1"/>
  <c r="U59"/>
  <c r="V58"/>
  <c r="AQ55"/>
  <c r="AE56"/>
  <c r="AR56" s="1"/>
  <c r="AS56" s="1"/>
  <c r="AV55"/>
  <c r="AE55" i="9"/>
  <c r="AV54"/>
  <c r="AQ54"/>
  <c r="AR54"/>
  <c r="AS54" s="1"/>
  <c r="AL57"/>
  <c r="AA60"/>
  <c r="BA53"/>
  <c r="BB53" s="1"/>
  <c r="BG53" s="1"/>
  <c r="AU53"/>
  <c r="AX53" s="1"/>
  <c r="BE53"/>
  <c r="AT53"/>
  <c r="U59"/>
  <c r="V58"/>
  <c r="BC52"/>
  <c r="BH52" s="1"/>
  <c r="AZ52"/>
  <c r="AP52"/>
  <c r="BF52" s="1"/>
  <c r="AB59"/>
  <c r="AU55" i="8"/>
  <c r="AX55" s="1"/>
  <c r="BE55"/>
  <c r="BA55"/>
  <c r="BB55" s="1"/>
  <c r="BG55" s="1"/>
  <c r="AT55"/>
  <c r="AW55" s="1"/>
  <c r="AY55" s="1"/>
  <c r="AA59"/>
  <c r="AC58"/>
  <c r="AL57"/>
  <c r="AR56"/>
  <c r="AS56" s="1"/>
  <c r="U59"/>
  <c r="V58"/>
  <c r="AQ55"/>
  <c r="AE56"/>
  <c r="AV55"/>
  <c r="AB60"/>
  <c r="AW54"/>
  <c r="AY54" s="1"/>
  <c r="AB60" i="7"/>
  <c r="BA53"/>
  <c r="BB53" s="1"/>
  <c r="BG53" s="1"/>
  <c r="AU53"/>
  <c r="AX53" s="1"/>
  <c r="BE53"/>
  <c r="AT53"/>
  <c r="AC58"/>
  <c r="AA59"/>
  <c r="U59"/>
  <c r="V58"/>
  <c r="AL58"/>
  <c r="AE55"/>
  <c r="AV54"/>
  <c r="AQ54"/>
  <c r="AR54"/>
  <c r="AS54" s="1"/>
  <c r="AW52"/>
  <c r="AY52" s="1"/>
  <c r="AU55" i="5"/>
  <c r="AX55" s="1"/>
  <c r="BE55"/>
  <c r="BA55"/>
  <c r="BB55" s="1"/>
  <c r="BG55" s="1"/>
  <c r="AT55"/>
  <c r="AA60"/>
  <c r="AC59"/>
  <c r="U59"/>
  <c r="V58"/>
  <c r="AB60"/>
  <c r="AQ55"/>
  <c r="AE56"/>
  <c r="AV55"/>
  <c r="AL57"/>
  <c r="AR56"/>
  <c r="AS56" s="1"/>
  <c r="AW54"/>
  <c r="AY54" s="1"/>
  <c r="AU55" i="4"/>
  <c r="AX55" s="1"/>
  <c r="BE55"/>
  <c r="BA55"/>
  <c r="BB55" s="1"/>
  <c r="BG55" s="1"/>
  <c r="AT55"/>
  <c r="AB60"/>
  <c r="AW53"/>
  <c r="AY53" s="1"/>
  <c r="AU54"/>
  <c r="AX54" s="1"/>
  <c r="BE54"/>
  <c r="BA54"/>
  <c r="BB54" s="1"/>
  <c r="BG54" s="1"/>
  <c r="AT54"/>
  <c r="AQ55"/>
  <c r="AE56"/>
  <c r="AV55"/>
  <c r="AL57"/>
  <c r="AR56"/>
  <c r="AS56" s="1"/>
  <c r="U59"/>
  <c r="V58"/>
  <c r="AA60"/>
  <c r="AC59"/>
  <c r="AL58" i="3"/>
  <c r="AB60"/>
  <c r="AE55"/>
  <c r="AV54"/>
  <c r="AQ54"/>
  <c r="AR54"/>
  <c r="AS54" s="1"/>
  <c r="U59"/>
  <c r="V58"/>
  <c r="BC52"/>
  <c r="BH52" s="1"/>
  <c r="AZ52"/>
  <c r="AP52"/>
  <c r="BF52" s="1"/>
  <c r="AA61"/>
  <c r="AC60"/>
  <c r="BA53"/>
  <c r="BB53" s="1"/>
  <c r="BG53" s="1"/>
  <c r="AU53"/>
  <c r="AX53" s="1"/>
  <c r="BE53"/>
  <c r="AT53"/>
  <c r="AW53" s="1"/>
  <c r="AY53" s="1"/>
  <c r="U62" i="2"/>
  <c r="B60" i="13"/>
  <c r="AH59"/>
  <c r="AC56"/>
  <c r="AB57"/>
  <c r="U66"/>
  <c r="V66"/>
  <c r="T66" s="1"/>
  <c r="Y66"/>
  <c r="X66"/>
  <c r="Z66"/>
  <c r="W66"/>
  <c r="AL58" i="11" l="1"/>
  <c r="BA54"/>
  <c r="BB54" s="1"/>
  <c r="BG54" s="1"/>
  <c r="AU54"/>
  <c r="AX54" s="1"/>
  <c r="BE54"/>
  <c r="AT54"/>
  <c r="AW54" s="1"/>
  <c r="AY54" s="1"/>
  <c r="U61"/>
  <c r="V60"/>
  <c r="AA60"/>
  <c r="AC59"/>
  <c r="AE56"/>
  <c r="AV55"/>
  <c r="AQ55"/>
  <c r="AR55"/>
  <c r="AS55" s="1"/>
  <c r="BC53"/>
  <c r="BH53" s="1"/>
  <c r="AP53"/>
  <c r="BF53" s="1"/>
  <c r="AZ53"/>
  <c r="AB62"/>
  <c r="BE56" i="10"/>
  <c r="BA56"/>
  <c r="BB56" s="1"/>
  <c r="BG56" s="1"/>
  <c r="AU56"/>
  <c r="AX56" s="1"/>
  <c r="AT56"/>
  <c r="BC55"/>
  <c r="BH55" s="1"/>
  <c r="AZ55"/>
  <c r="AP55"/>
  <c r="BF55" s="1"/>
  <c r="AE57"/>
  <c r="AV56"/>
  <c r="AQ56"/>
  <c r="U60"/>
  <c r="V59"/>
  <c r="AL58"/>
  <c r="AR57"/>
  <c r="AS57" s="1"/>
  <c r="AA61"/>
  <c r="AC60"/>
  <c r="AB61"/>
  <c r="V59" i="9"/>
  <c r="U60"/>
  <c r="AL58"/>
  <c r="AQ55"/>
  <c r="AE56"/>
  <c r="AV55"/>
  <c r="AR55"/>
  <c r="AS55" s="1"/>
  <c r="AA61"/>
  <c r="AB60"/>
  <c r="AC60" s="1"/>
  <c r="BE54"/>
  <c r="BA54"/>
  <c r="BB54" s="1"/>
  <c r="BG54" s="1"/>
  <c r="AU54"/>
  <c r="AX54" s="1"/>
  <c r="AT54"/>
  <c r="AW53"/>
  <c r="AY53" s="1"/>
  <c r="AC59"/>
  <c r="BC55" i="8"/>
  <c r="BH55" s="1"/>
  <c r="AP55"/>
  <c r="BF55" s="1"/>
  <c r="AZ55"/>
  <c r="AQ56"/>
  <c r="AE57"/>
  <c r="AV56"/>
  <c r="V59"/>
  <c r="U60"/>
  <c r="AA60"/>
  <c r="AC59"/>
  <c r="AB61"/>
  <c r="BA56"/>
  <c r="BB56" s="1"/>
  <c r="BG56" s="1"/>
  <c r="AU56"/>
  <c r="AX56" s="1"/>
  <c r="BE56"/>
  <c r="AT56"/>
  <c r="AW56" s="1"/>
  <c r="AY56" s="1"/>
  <c r="BC54"/>
  <c r="BH54" s="1"/>
  <c r="AP54"/>
  <c r="BF54" s="1"/>
  <c r="AZ54"/>
  <c r="AR57"/>
  <c r="AS57" s="1"/>
  <c r="AL58"/>
  <c r="AA60" i="7"/>
  <c r="AC59"/>
  <c r="AL59"/>
  <c r="U60"/>
  <c r="V59"/>
  <c r="AB61"/>
  <c r="BE54"/>
  <c r="BA54"/>
  <c r="BB54" s="1"/>
  <c r="BG54" s="1"/>
  <c r="AU54"/>
  <c r="AX54" s="1"/>
  <c r="AT54"/>
  <c r="AW53"/>
  <c r="AY53" s="1"/>
  <c r="BC52"/>
  <c r="BH52" s="1"/>
  <c r="AP52"/>
  <c r="BF52" s="1"/>
  <c r="AZ52"/>
  <c r="AQ55"/>
  <c r="AE56"/>
  <c r="AV55"/>
  <c r="AR55"/>
  <c r="AS55" s="1"/>
  <c r="BA56" i="5"/>
  <c r="BB56" s="1"/>
  <c r="BG56" s="1"/>
  <c r="AU56"/>
  <c r="AX56" s="1"/>
  <c r="BE56"/>
  <c r="AT56"/>
  <c r="AC60"/>
  <c r="AA61"/>
  <c r="BC54"/>
  <c r="BH54" s="1"/>
  <c r="AP54"/>
  <c r="BF54" s="1"/>
  <c r="AZ54"/>
  <c r="AQ56"/>
  <c r="AE57"/>
  <c r="AV56"/>
  <c r="U60"/>
  <c r="V59"/>
  <c r="AL58"/>
  <c r="AB61"/>
  <c r="AW55"/>
  <c r="AY55" s="1"/>
  <c r="BA56" i="4"/>
  <c r="BB56" s="1"/>
  <c r="BG56" s="1"/>
  <c r="AU56"/>
  <c r="AX56" s="1"/>
  <c r="BE56"/>
  <c r="AT56"/>
  <c r="AQ56"/>
  <c r="AE57"/>
  <c r="AV56"/>
  <c r="AB61"/>
  <c r="AC60"/>
  <c r="AA61"/>
  <c r="U60"/>
  <c r="V59"/>
  <c r="AL58"/>
  <c r="BC53"/>
  <c r="BH53" s="1"/>
  <c r="AP53"/>
  <c r="BF53" s="1"/>
  <c r="AZ53"/>
  <c r="AW54"/>
  <c r="AY54" s="1"/>
  <c r="AW55"/>
  <c r="AY55" s="1"/>
  <c r="BE54" i="3"/>
  <c r="BA54"/>
  <c r="BB54" s="1"/>
  <c r="BG54" s="1"/>
  <c r="AU54"/>
  <c r="AX54" s="1"/>
  <c r="AT54"/>
  <c r="AL59"/>
  <c r="U60"/>
  <c r="V59"/>
  <c r="AQ55"/>
  <c r="AE56"/>
  <c r="AV55"/>
  <c r="AR55"/>
  <c r="AS55" s="1"/>
  <c r="BC53"/>
  <c r="BH53" s="1"/>
  <c r="AZ53"/>
  <c r="AP53"/>
  <c r="BF53" s="1"/>
  <c r="AA62"/>
  <c r="AC61"/>
  <c r="AB61"/>
  <c r="U63" i="2"/>
  <c r="U67" i="13"/>
  <c r="V67"/>
  <c r="T67" s="1"/>
  <c r="AH60"/>
  <c r="B61"/>
  <c r="AC57"/>
  <c r="AB58"/>
  <c r="Y67"/>
  <c r="Z67"/>
  <c r="X67"/>
  <c r="W67"/>
  <c r="AB63" i="11" l="1"/>
  <c r="AQ56"/>
  <c r="AE57"/>
  <c r="AV56"/>
  <c r="AR56"/>
  <c r="AS56" s="1"/>
  <c r="AL59"/>
  <c r="AC60"/>
  <c r="AA61"/>
  <c r="BC54"/>
  <c r="BH54" s="1"/>
  <c r="AP54"/>
  <c r="BF54" s="1"/>
  <c r="AZ54"/>
  <c r="U62"/>
  <c r="V61"/>
  <c r="BE55"/>
  <c r="BA55"/>
  <c r="BB55" s="1"/>
  <c r="BG55" s="1"/>
  <c r="AU55"/>
  <c r="AX55" s="1"/>
  <c r="AT55"/>
  <c r="AW55" s="1"/>
  <c r="AY55" s="1"/>
  <c r="AL59" i="10"/>
  <c r="AR58"/>
  <c r="AS58" s="1"/>
  <c r="AB62"/>
  <c r="AU57"/>
  <c r="AX57" s="1"/>
  <c r="BE57"/>
  <c r="BA57"/>
  <c r="BB57" s="1"/>
  <c r="BG57" s="1"/>
  <c r="AT57"/>
  <c r="U61"/>
  <c r="V60"/>
  <c r="AA62"/>
  <c r="AC61"/>
  <c r="AQ57"/>
  <c r="AE58"/>
  <c r="AV57"/>
  <c r="AW56"/>
  <c r="AY56" s="1"/>
  <c r="AU55" i="9"/>
  <c r="AX55" s="1"/>
  <c r="BE55"/>
  <c r="BA55"/>
  <c r="BB55" s="1"/>
  <c r="BG55" s="1"/>
  <c r="AT55"/>
  <c r="AC61"/>
  <c r="AA62"/>
  <c r="U61"/>
  <c r="V60"/>
  <c r="AW54"/>
  <c r="AY54" s="1"/>
  <c r="BC53"/>
  <c r="BH53" s="1"/>
  <c r="AZ53"/>
  <c r="AP53"/>
  <c r="BF53" s="1"/>
  <c r="AQ56"/>
  <c r="AE57"/>
  <c r="AV56"/>
  <c r="AR56"/>
  <c r="AS56" s="1"/>
  <c r="AB61"/>
  <c r="AL59"/>
  <c r="AE58" i="8"/>
  <c r="AV57"/>
  <c r="AQ57"/>
  <c r="BE57"/>
  <c r="BA57"/>
  <c r="BB57" s="1"/>
  <c r="BG57" s="1"/>
  <c r="AU57"/>
  <c r="AX57" s="1"/>
  <c r="AT57"/>
  <c r="BC56"/>
  <c r="BH56" s="1"/>
  <c r="AP56"/>
  <c r="BF56" s="1"/>
  <c r="AZ56"/>
  <c r="AC60"/>
  <c r="AA61"/>
  <c r="AL59"/>
  <c r="AR58"/>
  <c r="AS58" s="1"/>
  <c r="AB62"/>
  <c r="U61"/>
  <c r="V60"/>
  <c r="AQ56" i="7"/>
  <c r="AE57"/>
  <c r="AV56"/>
  <c r="AR56"/>
  <c r="AS56" s="1"/>
  <c r="AA61"/>
  <c r="AC60"/>
  <c r="AB62"/>
  <c r="U61"/>
  <c r="V60"/>
  <c r="AU55"/>
  <c r="AX55" s="1"/>
  <c r="BE55"/>
  <c r="BA55"/>
  <c r="BB55" s="1"/>
  <c r="BG55" s="1"/>
  <c r="AT55"/>
  <c r="AW54"/>
  <c r="AY54" s="1"/>
  <c r="BC53"/>
  <c r="BH53" s="1"/>
  <c r="AZ53"/>
  <c r="AP53"/>
  <c r="BF53" s="1"/>
  <c r="AL60"/>
  <c r="BC55" i="5"/>
  <c r="BH55" s="1"/>
  <c r="AZ55"/>
  <c r="AP55"/>
  <c r="BF55" s="1"/>
  <c r="U61"/>
  <c r="V60"/>
  <c r="AL59"/>
  <c r="AB62"/>
  <c r="AA62"/>
  <c r="AC61"/>
  <c r="AE58"/>
  <c r="AV57"/>
  <c r="AQ57"/>
  <c r="AR57"/>
  <c r="AS57" s="1"/>
  <c r="AW56"/>
  <c r="AY56" s="1"/>
  <c r="AE58" i="4"/>
  <c r="AV57"/>
  <c r="AQ57"/>
  <c r="U61"/>
  <c r="V60"/>
  <c r="BC55"/>
  <c r="BH55" s="1"/>
  <c r="AP55"/>
  <c r="BF55" s="1"/>
  <c r="AZ55"/>
  <c r="BC54"/>
  <c r="BH54" s="1"/>
  <c r="AP54"/>
  <c r="BF54" s="1"/>
  <c r="AZ54"/>
  <c r="AL59"/>
  <c r="AA62"/>
  <c r="AC61"/>
  <c r="AB62"/>
  <c r="AR57"/>
  <c r="AS57" s="1"/>
  <c r="AW56"/>
  <c r="AY56" s="1"/>
  <c r="AA63" i="3"/>
  <c r="AL60"/>
  <c r="AU55"/>
  <c r="AX55" s="1"/>
  <c r="BE55"/>
  <c r="BA55"/>
  <c r="BB55" s="1"/>
  <c r="BG55" s="1"/>
  <c r="AT55"/>
  <c r="AW55" s="1"/>
  <c r="AY55" s="1"/>
  <c r="AQ56"/>
  <c r="AE57"/>
  <c r="AV56"/>
  <c r="AR56"/>
  <c r="AS56" s="1"/>
  <c r="U61"/>
  <c r="V60"/>
  <c r="AB62"/>
  <c r="AC62" s="1"/>
  <c r="AW54"/>
  <c r="AY54" s="1"/>
  <c r="U64" i="2"/>
  <c r="AC58" i="13"/>
  <c r="AB59"/>
  <c r="U68"/>
  <c r="V68"/>
  <c r="T68" s="1"/>
  <c r="AH61"/>
  <c r="B62"/>
  <c r="Y68"/>
  <c r="Z68"/>
  <c r="X68"/>
  <c r="W68"/>
  <c r="AQ57" i="11" l="1"/>
  <c r="AE58"/>
  <c r="AV57"/>
  <c r="AR57"/>
  <c r="AS57" s="1"/>
  <c r="BC55"/>
  <c r="BH55" s="1"/>
  <c r="AP55"/>
  <c r="BF55" s="1"/>
  <c r="AZ55"/>
  <c r="AB64"/>
  <c r="AA62"/>
  <c r="AC61"/>
  <c r="AU56"/>
  <c r="AX56" s="1"/>
  <c r="BE56"/>
  <c r="BA56"/>
  <c r="BB56" s="1"/>
  <c r="BG56" s="1"/>
  <c r="AT56"/>
  <c r="U63"/>
  <c r="V62"/>
  <c r="AL60"/>
  <c r="AA63" i="10"/>
  <c r="AC62"/>
  <c r="AL60"/>
  <c r="AW57"/>
  <c r="AY57" s="1"/>
  <c r="BC56"/>
  <c r="BH56" s="1"/>
  <c r="AP56"/>
  <c r="BF56" s="1"/>
  <c r="AZ56"/>
  <c r="U62"/>
  <c r="V61"/>
  <c r="AU58"/>
  <c r="AX58" s="1"/>
  <c r="BE58"/>
  <c r="BA58"/>
  <c r="BB58" s="1"/>
  <c r="BG58" s="1"/>
  <c r="AT58"/>
  <c r="AW58" s="1"/>
  <c r="AY58" s="1"/>
  <c r="AQ58"/>
  <c r="AE59"/>
  <c r="AV58"/>
  <c r="AB63"/>
  <c r="AU56" i="9"/>
  <c r="AX56" s="1"/>
  <c r="BE56"/>
  <c r="BA56"/>
  <c r="BB56" s="1"/>
  <c r="BG56" s="1"/>
  <c r="AT56"/>
  <c r="AL60"/>
  <c r="BC54"/>
  <c r="BH54" s="1"/>
  <c r="AZ54"/>
  <c r="AP54"/>
  <c r="BF54" s="1"/>
  <c r="AA63"/>
  <c r="AQ57"/>
  <c r="AE58"/>
  <c r="AV57"/>
  <c r="AR57"/>
  <c r="AS57" s="1"/>
  <c r="U62"/>
  <c r="V61"/>
  <c r="AB62"/>
  <c r="AW55"/>
  <c r="AY55" s="1"/>
  <c r="AA62" i="8"/>
  <c r="AC61"/>
  <c r="AB63"/>
  <c r="AL60"/>
  <c r="AQ58"/>
  <c r="AV58"/>
  <c r="AE59"/>
  <c r="U62"/>
  <c r="V61"/>
  <c r="AU58"/>
  <c r="AX58" s="1"/>
  <c r="BE58"/>
  <c r="BA58"/>
  <c r="BB58" s="1"/>
  <c r="BG58" s="1"/>
  <c r="AT58"/>
  <c r="AW58" s="1"/>
  <c r="AY58" s="1"/>
  <c r="AW57"/>
  <c r="AY57" s="1"/>
  <c r="BC54" i="7"/>
  <c r="BH54" s="1"/>
  <c r="AP54"/>
  <c r="BF54" s="1"/>
  <c r="AZ54"/>
  <c r="AB63"/>
  <c r="AA62"/>
  <c r="AC61"/>
  <c r="U62"/>
  <c r="V61"/>
  <c r="AE58"/>
  <c r="AQ57"/>
  <c r="AV57"/>
  <c r="AR57"/>
  <c r="AS57" s="1"/>
  <c r="AL61"/>
  <c r="AU56"/>
  <c r="AX56" s="1"/>
  <c r="BE56"/>
  <c r="BA56"/>
  <c r="BB56" s="1"/>
  <c r="BG56" s="1"/>
  <c r="AT56"/>
  <c r="AW56" s="1"/>
  <c r="AY56" s="1"/>
  <c r="AW55"/>
  <c r="AY55" s="1"/>
  <c r="BE57" i="5"/>
  <c r="BA57"/>
  <c r="BB57" s="1"/>
  <c r="BG57" s="1"/>
  <c r="AU57"/>
  <c r="AX57" s="1"/>
  <c r="AT57"/>
  <c r="BC56"/>
  <c r="BH56" s="1"/>
  <c r="AZ56"/>
  <c r="AP56"/>
  <c r="BF56" s="1"/>
  <c r="AQ58"/>
  <c r="AE59"/>
  <c r="AV58"/>
  <c r="AB63"/>
  <c r="AL60"/>
  <c r="AA63"/>
  <c r="AC62"/>
  <c r="U62"/>
  <c r="V61"/>
  <c r="AR58"/>
  <c r="AS58" s="1"/>
  <c r="AL60" i="4"/>
  <c r="AR59"/>
  <c r="AS59" s="1"/>
  <c r="AQ58"/>
  <c r="AE59"/>
  <c r="AV58"/>
  <c r="AB63"/>
  <c r="AA63"/>
  <c r="AC62"/>
  <c r="BC56"/>
  <c r="BH56" s="1"/>
  <c r="AZ56"/>
  <c r="AP56"/>
  <c r="BF56" s="1"/>
  <c r="BE57"/>
  <c r="BA57"/>
  <c r="BB57" s="1"/>
  <c r="BG57" s="1"/>
  <c r="AU57"/>
  <c r="AX57" s="1"/>
  <c r="AT57"/>
  <c r="AW57" s="1"/>
  <c r="AY57" s="1"/>
  <c r="U62"/>
  <c r="V61"/>
  <c r="AR58"/>
  <c r="AS58" s="1"/>
  <c r="AU56" i="3"/>
  <c r="AX56" s="1"/>
  <c r="BE56"/>
  <c r="BA56"/>
  <c r="BB56" s="1"/>
  <c r="BG56" s="1"/>
  <c r="AT56"/>
  <c r="U62"/>
  <c r="V61"/>
  <c r="AB63"/>
  <c r="AQ57"/>
  <c r="AE58"/>
  <c r="AV57"/>
  <c r="AR57"/>
  <c r="AS57" s="1"/>
  <c r="AA64"/>
  <c r="AC63"/>
  <c r="BC54"/>
  <c r="BH54" s="1"/>
  <c r="AZ54"/>
  <c r="AP54"/>
  <c r="BF54" s="1"/>
  <c r="BC55"/>
  <c r="BH55" s="1"/>
  <c r="AZ55"/>
  <c r="AP55"/>
  <c r="BF55" s="1"/>
  <c r="AL61"/>
  <c r="U65" i="2"/>
  <c r="AC59" i="13"/>
  <c r="AB60"/>
  <c r="AH62"/>
  <c r="B63"/>
  <c r="U69"/>
  <c r="V69"/>
  <c r="T69" s="1"/>
  <c r="Y69"/>
  <c r="X69"/>
  <c r="W69"/>
  <c r="Z69"/>
  <c r="AL61" i="11" l="1"/>
  <c r="AW56"/>
  <c r="AY56" s="1"/>
  <c r="U64"/>
  <c r="V63"/>
  <c r="AB65"/>
  <c r="AQ58"/>
  <c r="AE59"/>
  <c r="AV58"/>
  <c r="AR58"/>
  <c r="AS58" s="1"/>
  <c r="AA63"/>
  <c r="AC62"/>
  <c r="AU57"/>
  <c r="AX57" s="1"/>
  <c r="BE57"/>
  <c r="BA57"/>
  <c r="BB57" s="1"/>
  <c r="BG57" s="1"/>
  <c r="AT57"/>
  <c r="AB64" i="10"/>
  <c r="AQ59"/>
  <c r="AE60"/>
  <c r="AV59"/>
  <c r="U63"/>
  <c r="V62"/>
  <c r="BC57"/>
  <c r="BH57" s="1"/>
  <c r="AZ57"/>
  <c r="AP57"/>
  <c r="BF57" s="1"/>
  <c r="AC63"/>
  <c r="AA64"/>
  <c r="BC58"/>
  <c r="BH58" s="1"/>
  <c r="AZ58"/>
  <c r="AP58"/>
  <c r="BF58" s="1"/>
  <c r="AR60"/>
  <c r="AS60" s="1"/>
  <c r="AL61"/>
  <c r="AR59"/>
  <c r="AS59" s="1"/>
  <c r="AE59" i="9"/>
  <c r="AV58"/>
  <c r="AQ58"/>
  <c r="AR58"/>
  <c r="AS58" s="1"/>
  <c r="AL61"/>
  <c r="BC55"/>
  <c r="BH55" s="1"/>
  <c r="AZ55"/>
  <c r="AP55"/>
  <c r="BF55" s="1"/>
  <c r="AA64"/>
  <c r="AB63"/>
  <c r="BA57"/>
  <c r="BB57" s="1"/>
  <c r="BG57" s="1"/>
  <c r="AU57"/>
  <c r="AX57" s="1"/>
  <c r="BE57"/>
  <c r="AT57"/>
  <c r="AW57" s="1"/>
  <c r="AY57" s="1"/>
  <c r="AC62"/>
  <c r="U63"/>
  <c r="V62"/>
  <c r="AW56"/>
  <c r="AY56" s="1"/>
  <c r="BC58" i="8"/>
  <c r="BH58" s="1"/>
  <c r="AP58"/>
  <c r="BF58" s="1"/>
  <c r="AZ58"/>
  <c r="AC62"/>
  <c r="AA63"/>
  <c r="AE60"/>
  <c r="AV59"/>
  <c r="AQ59"/>
  <c r="AR59"/>
  <c r="AS59" s="1"/>
  <c r="BC57"/>
  <c r="BH57" s="1"/>
  <c r="AP57"/>
  <c r="BF57" s="1"/>
  <c r="AZ57"/>
  <c r="U63"/>
  <c r="V62"/>
  <c r="AL61"/>
  <c r="AR60"/>
  <c r="AS60" s="1"/>
  <c r="AB64"/>
  <c r="BC56" i="7"/>
  <c r="BH56" s="1"/>
  <c r="AP56"/>
  <c r="BF56" s="1"/>
  <c r="AZ56"/>
  <c r="U63"/>
  <c r="V62"/>
  <c r="BC55"/>
  <c r="BH55" s="1"/>
  <c r="AP55"/>
  <c r="BF55" s="1"/>
  <c r="AZ55"/>
  <c r="BA57"/>
  <c r="BB57" s="1"/>
  <c r="BG57" s="1"/>
  <c r="AU57"/>
  <c r="AX57" s="1"/>
  <c r="BE57"/>
  <c r="AT57"/>
  <c r="AW57" s="1"/>
  <c r="AY57" s="1"/>
  <c r="AC62"/>
  <c r="AA63"/>
  <c r="AL62"/>
  <c r="AE59"/>
  <c r="AV58"/>
  <c r="AQ58"/>
  <c r="AR58"/>
  <c r="AS58" s="1"/>
  <c r="AB64"/>
  <c r="AU58" i="5"/>
  <c r="AX58" s="1"/>
  <c r="BE58"/>
  <c r="BA58"/>
  <c r="BB58" s="1"/>
  <c r="BG58" s="1"/>
  <c r="AT58"/>
  <c r="U63"/>
  <c r="V62"/>
  <c r="AL61"/>
  <c r="AQ59"/>
  <c r="AE60"/>
  <c r="AR60" s="1"/>
  <c r="AS60" s="1"/>
  <c r="AV59"/>
  <c r="AA64"/>
  <c r="AC63"/>
  <c r="AB64"/>
  <c r="AR59"/>
  <c r="AS59" s="1"/>
  <c r="AW57"/>
  <c r="AY57" s="1"/>
  <c r="AU59" i="4"/>
  <c r="AX59" s="1"/>
  <c r="BE59"/>
  <c r="BA59"/>
  <c r="BB59" s="1"/>
  <c r="BG59" s="1"/>
  <c r="AT59"/>
  <c r="AU58"/>
  <c r="AX58" s="1"/>
  <c r="BE58"/>
  <c r="BA58"/>
  <c r="BB58" s="1"/>
  <c r="BG58" s="1"/>
  <c r="AT58"/>
  <c r="BC57"/>
  <c r="BH57" s="1"/>
  <c r="AP57"/>
  <c r="BF57" s="1"/>
  <c r="AZ57"/>
  <c r="AB64"/>
  <c r="AA64"/>
  <c r="AC63"/>
  <c r="AL61"/>
  <c r="AR60"/>
  <c r="AS60" s="1"/>
  <c r="U63"/>
  <c r="V62"/>
  <c r="AQ59"/>
  <c r="AE60"/>
  <c r="AV59"/>
  <c r="AA65" i="3"/>
  <c r="U63"/>
  <c r="V62"/>
  <c r="BA57"/>
  <c r="BB57" s="1"/>
  <c r="BG57" s="1"/>
  <c r="AU57"/>
  <c r="AX57" s="1"/>
  <c r="BE57"/>
  <c r="AT57"/>
  <c r="AW57" s="1"/>
  <c r="AY57" s="1"/>
  <c r="AL62"/>
  <c r="AE59"/>
  <c r="AV58"/>
  <c r="AQ58"/>
  <c r="AR58"/>
  <c r="AS58" s="1"/>
  <c r="AB64"/>
  <c r="AC64" s="1"/>
  <c r="AW56"/>
  <c r="AY56" s="1"/>
  <c r="U66" i="2"/>
  <c r="AH63" i="13"/>
  <c r="B64"/>
  <c r="V70"/>
  <c r="T70" s="1"/>
  <c r="U70"/>
  <c r="AC60"/>
  <c r="AB61"/>
  <c r="Y70"/>
  <c r="X70"/>
  <c r="Z70"/>
  <c r="W70"/>
  <c r="BA58" i="11" l="1"/>
  <c r="BB58" s="1"/>
  <c r="BG58" s="1"/>
  <c r="AU58"/>
  <c r="AX58" s="1"/>
  <c r="BE58"/>
  <c r="AT58"/>
  <c r="AL62"/>
  <c r="AA64"/>
  <c r="AC63"/>
  <c r="AE60"/>
  <c r="AV59"/>
  <c r="AQ59"/>
  <c r="AR59"/>
  <c r="AS59" s="1"/>
  <c r="AB66"/>
  <c r="BC56"/>
  <c r="BH56" s="1"/>
  <c r="AP56"/>
  <c r="BF56" s="1"/>
  <c r="AZ56"/>
  <c r="U65"/>
  <c r="V64"/>
  <c r="AW57"/>
  <c r="AY57" s="1"/>
  <c r="AE61" i="10"/>
  <c r="AV60"/>
  <c r="AQ60"/>
  <c r="AB65"/>
  <c r="BE60"/>
  <c r="BA60"/>
  <c r="BB60" s="1"/>
  <c r="BG60" s="1"/>
  <c r="AU60"/>
  <c r="AX60" s="1"/>
  <c r="AT60"/>
  <c r="AA65"/>
  <c r="AC64"/>
  <c r="AL62"/>
  <c r="AR61"/>
  <c r="AS61" s="1"/>
  <c r="U64"/>
  <c r="V63"/>
  <c r="BA59"/>
  <c r="BB59" s="1"/>
  <c r="BG59" s="1"/>
  <c r="AU59"/>
  <c r="AX59" s="1"/>
  <c r="BE59"/>
  <c r="AT59"/>
  <c r="AW59" s="1"/>
  <c r="AY59" s="1"/>
  <c r="AB64" i="9"/>
  <c r="AL62"/>
  <c r="AQ59"/>
  <c r="AE60"/>
  <c r="AV59"/>
  <c r="AR59"/>
  <c r="AS59" s="1"/>
  <c r="BC57"/>
  <c r="BH57" s="1"/>
  <c r="AZ57"/>
  <c r="AP57"/>
  <c r="BF57" s="1"/>
  <c r="AA65"/>
  <c r="AC64"/>
  <c r="BC56"/>
  <c r="BH56" s="1"/>
  <c r="AP56"/>
  <c r="BF56" s="1"/>
  <c r="AZ56"/>
  <c r="AC63"/>
  <c r="V63"/>
  <c r="U64"/>
  <c r="BE58"/>
  <c r="BA58"/>
  <c r="BB58" s="1"/>
  <c r="BG58" s="1"/>
  <c r="AU58"/>
  <c r="AX58" s="1"/>
  <c r="AT58"/>
  <c r="AW58" s="1"/>
  <c r="AY58" s="1"/>
  <c r="BA60" i="8"/>
  <c r="BB60" s="1"/>
  <c r="BG60" s="1"/>
  <c r="AU60"/>
  <c r="AX60" s="1"/>
  <c r="BE60"/>
  <c r="AT60"/>
  <c r="U64"/>
  <c r="V63"/>
  <c r="BE59"/>
  <c r="BA59"/>
  <c r="BB59" s="1"/>
  <c r="BG59" s="1"/>
  <c r="AU59"/>
  <c r="AX59" s="1"/>
  <c r="AT59"/>
  <c r="AW59" s="1"/>
  <c r="AY59" s="1"/>
  <c r="AA64"/>
  <c r="AC63"/>
  <c r="AQ60"/>
  <c r="AE61"/>
  <c r="AV60"/>
  <c r="AB65"/>
  <c r="AL62"/>
  <c r="BA58" i="7"/>
  <c r="BB58" s="1"/>
  <c r="BG58" s="1"/>
  <c r="AU58"/>
  <c r="AX58" s="1"/>
  <c r="BE58"/>
  <c r="AT58"/>
  <c r="BC57"/>
  <c r="BH57" s="1"/>
  <c r="AP57"/>
  <c r="BF57" s="1"/>
  <c r="AZ57"/>
  <c r="AE60"/>
  <c r="AV59"/>
  <c r="AQ59"/>
  <c r="AR59"/>
  <c r="AS59" s="1"/>
  <c r="AB65"/>
  <c r="AA64"/>
  <c r="AC63"/>
  <c r="AL63"/>
  <c r="U64"/>
  <c r="V63"/>
  <c r="BA60" i="5"/>
  <c r="BB60" s="1"/>
  <c r="BG60" s="1"/>
  <c r="AU60"/>
  <c r="AX60" s="1"/>
  <c r="BE60"/>
  <c r="AT60"/>
  <c r="AB65"/>
  <c r="AC64"/>
  <c r="AA65"/>
  <c r="U64"/>
  <c r="V63"/>
  <c r="AU59"/>
  <c r="AX59" s="1"/>
  <c r="BE59"/>
  <c r="BA59"/>
  <c r="BB59" s="1"/>
  <c r="BG59" s="1"/>
  <c r="AT59"/>
  <c r="BC57"/>
  <c r="BH57" s="1"/>
  <c r="AZ57"/>
  <c r="AP57"/>
  <c r="BF57" s="1"/>
  <c r="AQ60"/>
  <c r="AE61"/>
  <c r="AV60"/>
  <c r="AR61"/>
  <c r="AS61" s="1"/>
  <c r="AL62"/>
  <c r="AW58"/>
  <c r="AY58" s="1"/>
  <c r="AR61" i="4"/>
  <c r="AS61" s="1"/>
  <c r="AL62"/>
  <c r="BA60"/>
  <c r="BB60" s="1"/>
  <c r="BG60" s="1"/>
  <c r="AU60"/>
  <c r="AX60" s="1"/>
  <c r="BE60"/>
  <c r="AT60"/>
  <c r="AW60" s="1"/>
  <c r="AY60" s="1"/>
  <c r="AB65"/>
  <c r="AQ60"/>
  <c r="AE61"/>
  <c r="AV60"/>
  <c r="AC64"/>
  <c r="AA65"/>
  <c r="U64"/>
  <c r="V63"/>
  <c r="AW58"/>
  <c r="AY58" s="1"/>
  <c r="AW59"/>
  <c r="AY59" s="1"/>
  <c r="AL63" i="3"/>
  <c r="BC57"/>
  <c r="BH57" s="1"/>
  <c r="AZ57"/>
  <c r="AP57"/>
  <c r="BF57" s="1"/>
  <c r="AA66"/>
  <c r="BC56"/>
  <c r="BH56" s="1"/>
  <c r="AP56"/>
  <c r="BF56" s="1"/>
  <c r="AZ56"/>
  <c r="BE58"/>
  <c r="BA58"/>
  <c r="BB58" s="1"/>
  <c r="BG58" s="1"/>
  <c r="AU58"/>
  <c r="AX58" s="1"/>
  <c r="AT58"/>
  <c r="U64"/>
  <c r="V63"/>
  <c r="AB65"/>
  <c r="AE60"/>
  <c r="AV59"/>
  <c r="AQ59"/>
  <c r="AR59"/>
  <c r="AS59" s="1"/>
  <c r="U67" i="2"/>
  <c r="U71" i="13"/>
  <c r="V71"/>
  <c r="T71" s="1"/>
  <c r="AC61"/>
  <c r="AB62"/>
  <c r="AH64"/>
  <c r="B65"/>
  <c r="Y71"/>
  <c r="X71"/>
  <c r="Z71"/>
  <c r="W71"/>
  <c r="BE59" i="11" l="1"/>
  <c r="BA59"/>
  <c r="BB59" s="1"/>
  <c r="BG59" s="1"/>
  <c r="AU59"/>
  <c r="AX59" s="1"/>
  <c r="AT59"/>
  <c r="AQ60"/>
  <c r="AE61"/>
  <c r="AV60"/>
  <c r="AR60"/>
  <c r="AS60" s="1"/>
  <c r="AL63"/>
  <c r="BC57"/>
  <c r="BH57" s="1"/>
  <c r="AP57"/>
  <c r="BF57" s="1"/>
  <c r="AZ57"/>
  <c r="AB67"/>
  <c r="AC64"/>
  <c r="AA65"/>
  <c r="U66"/>
  <c r="V65"/>
  <c r="AW58"/>
  <c r="AY58" s="1"/>
  <c r="BC59" i="10"/>
  <c r="BH59" s="1"/>
  <c r="AP59"/>
  <c r="BF59" s="1"/>
  <c r="AZ59"/>
  <c r="AL63"/>
  <c r="AB66"/>
  <c r="AQ61"/>
  <c r="AE62"/>
  <c r="AR62" s="1"/>
  <c r="AS62" s="1"/>
  <c r="AV61"/>
  <c r="AU61"/>
  <c r="AX61" s="1"/>
  <c r="BE61"/>
  <c r="BA61"/>
  <c r="BB61" s="1"/>
  <c r="BG61" s="1"/>
  <c r="AT61"/>
  <c r="AW61" s="1"/>
  <c r="AY61" s="1"/>
  <c r="AW60"/>
  <c r="AY60" s="1"/>
  <c r="U65"/>
  <c r="V64"/>
  <c r="AA66"/>
  <c r="AC65"/>
  <c r="BC58" i="9"/>
  <c r="BH58" s="1"/>
  <c r="AZ58"/>
  <c r="AP58"/>
  <c r="BF58" s="1"/>
  <c r="AA66"/>
  <c r="AU59"/>
  <c r="AX59" s="1"/>
  <c r="BE59"/>
  <c r="BA59"/>
  <c r="BB59" s="1"/>
  <c r="BG59" s="1"/>
  <c r="AT59"/>
  <c r="AW59" s="1"/>
  <c r="AY59" s="1"/>
  <c r="AB65"/>
  <c r="AQ60"/>
  <c r="AE61"/>
  <c r="AV60"/>
  <c r="AR60"/>
  <c r="AS60" s="1"/>
  <c r="U65"/>
  <c r="V64"/>
  <c r="AL63"/>
  <c r="AL63" i="8"/>
  <c r="AB66"/>
  <c r="U65"/>
  <c r="V64"/>
  <c r="AE62"/>
  <c r="AV61"/>
  <c r="AQ61"/>
  <c r="BC59"/>
  <c r="BH59" s="1"/>
  <c r="AZ59"/>
  <c r="AP59"/>
  <c r="BF59" s="1"/>
  <c r="AC64"/>
  <c r="AA65"/>
  <c r="AR61"/>
  <c r="AS61" s="1"/>
  <c r="AW60"/>
  <c r="AY60" s="1"/>
  <c r="AL64" i="7"/>
  <c r="AB66"/>
  <c r="U65"/>
  <c r="V64"/>
  <c r="AA65"/>
  <c r="AC64"/>
  <c r="BE59"/>
  <c r="BA59"/>
  <c r="BB59" s="1"/>
  <c r="BG59" s="1"/>
  <c r="AU59"/>
  <c r="AX59" s="1"/>
  <c r="AT59"/>
  <c r="AQ60"/>
  <c r="AE61"/>
  <c r="AV60"/>
  <c r="AR60"/>
  <c r="AS60" s="1"/>
  <c r="AW58"/>
  <c r="AY58" s="1"/>
  <c r="BC58" i="5"/>
  <c r="BH58" s="1"/>
  <c r="AP58"/>
  <c r="BF58" s="1"/>
  <c r="AZ58"/>
  <c r="AE62"/>
  <c r="AV61"/>
  <c r="AQ61"/>
  <c r="AA66"/>
  <c r="AC65"/>
  <c r="AB66"/>
  <c r="U65"/>
  <c r="V64"/>
  <c r="BE61"/>
  <c r="BA61"/>
  <c r="BB61" s="1"/>
  <c r="BG61" s="1"/>
  <c r="AU61"/>
  <c r="AX61" s="1"/>
  <c r="AT61"/>
  <c r="AL63"/>
  <c r="AR62"/>
  <c r="AS62" s="1"/>
  <c r="AW59"/>
  <c r="AY59" s="1"/>
  <c r="AW60"/>
  <c r="AY60" s="1"/>
  <c r="BC60" i="4"/>
  <c r="BH60" s="1"/>
  <c r="AP60"/>
  <c r="BF60" s="1"/>
  <c r="AZ60"/>
  <c r="BC59"/>
  <c r="BH59" s="1"/>
  <c r="AZ59"/>
  <c r="AP59"/>
  <c r="BF59" s="1"/>
  <c r="U65"/>
  <c r="V64"/>
  <c r="AE62"/>
  <c r="AV61"/>
  <c r="AQ61"/>
  <c r="AB66"/>
  <c r="BE61"/>
  <c r="BA61"/>
  <c r="BB61" s="1"/>
  <c r="BG61" s="1"/>
  <c r="AU61"/>
  <c r="AX61" s="1"/>
  <c r="AT61"/>
  <c r="BC58"/>
  <c r="BH58" s="1"/>
  <c r="AP58"/>
  <c r="BF58" s="1"/>
  <c r="AZ58"/>
  <c r="AA66"/>
  <c r="AC65"/>
  <c r="AL63"/>
  <c r="AR62"/>
  <c r="AS62" s="1"/>
  <c r="AL64" i="3"/>
  <c r="AQ60"/>
  <c r="AE61"/>
  <c r="AV60"/>
  <c r="AR60"/>
  <c r="AS60" s="1"/>
  <c r="AC66"/>
  <c r="AA67"/>
  <c r="AW58"/>
  <c r="AY58" s="1"/>
  <c r="AB66"/>
  <c r="U65"/>
  <c r="V64"/>
  <c r="AC65"/>
  <c r="BE59"/>
  <c r="BA59"/>
  <c r="BB59" s="1"/>
  <c r="BG59" s="1"/>
  <c r="AU59"/>
  <c r="AX59" s="1"/>
  <c r="AT59"/>
  <c r="U68" i="2"/>
  <c r="V72" i="13"/>
  <c r="T72" s="1"/>
  <c r="U72"/>
  <c r="AH65"/>
  <c r="B66"/>
  <c r="AC62"/>
  <c r="AB63"/>
  <c r="Y72"/>
  <c r="W72"/>
  <c r="X72"/>
  <c r="Z72"/>
  <c r="AL64" i="11" l="1"/>
  <c r="AA66"/>
  <c r="AC65"/>
  <c r="AE62"/>
  <c r="AV61"/>
  <c r="AQ61"/>
  <c r="AR61"/>
  <c r="AS61" s="1"/>
  <c r="BC58"/>
  <c r="BH58" s="1"/>
  <c r="AP58"/>
  <c r="BF58" s="1"/>
  <c r="AZ58"/>
  <c r="AB68"/>
  <c r="U67"/>
  <c r="V66"/>
  <c r="BA60"/>
  <c r="BB60" s="1"/>
  <c r="BG60" s="1"/>
  <c r="AU60"/>
  <c r="AX60" s="1"/>
  <c r="BE60"/>
  <c r="AT60"/>
  <c r="AW60" s="1"/>
  <c r="AY60" s="1"/>
  <c r="AW59"/>
  <c r="AY59" s="1"/>
  <c r="AU62" i="10"/>
  <c r="AX62" s="1"/>
  <c r="BE62"/>
  <c r="BA62"/>
  <c r="BB62" s="1"/>
  <c r="BG62" s="1"/>
  <c r="AT62"/>
  <c r="U66"/>
  <c r="V65"/>
  <c r="AQ62"/>
  <c r="AE63"/>
  <c r="AV62"/>
  <c r="BC61"/>
  <c r="BH61" s="1"/>
  <c r="AZ61"/>
  <c r="AP61"/>
  <c r="BF61" s="1"/>
  <c r="AB67"/>
  <c r="AA67"/>
  <c r="AC66"/>
  <c r="BC60"/>
  <c r="BH60" s="1"/>
  <c r="AP60"/>
  <c r="BF60" s="1"/>
  <c r="AZ60"/>
  <c r="AL64"/>
  <c r="AL64" i="9"/>
  <c r="U66"/>
  <c r="V65"/>
  <c r="BC59"/>
  <c r="BH59" s="1"/>
  <c r="AZ59"/>
  <c r="AP59"/>
  <c r="BF59" s="1"/>
  <c r="AA67"/>
  <c r="AC66"/>
  <c r="AQ61"/>
  <c r="AE62"/>
  <c r="AV61"/>
  <c r="AR61"/>
  <c r="AS61" s="1"/>
  <c r="AU60"/>
  <c r="AX60" s="1"/>
  <c r="BE60"/>
  <c r="BA60"/>
  <c r="BB60" s="1"/>
  <c r="BG60" s="1"/>
  <c r="AT60"/>
  <c r="AW60" s="1"/>
  <c r="AY60" s="1"/>
  <c r="AB66"/>
  <c r="AC65"/>
  <c r="BE61" i="8"/>
  <c r="AU61"/>
  <c r="AX61" s="1"/>
  <c r="BA61"/>
  <c r="BB61" s="1"/>
  <c r="BG61" s="1"/>
  <c r="AT61"/>
  <c r="AW61" s="1"/>
  <c r="AY61" s="1"/>
  <c r="AQ62"/>
  <c r="AV62"/>
  <c r="AE63"/>
  <c r="AB67"/>
  <c r="AR63"/>
  <c r="AS63" s="1"/>
  <c r="AL64"/>
  <c r="BC60"/>
  <c r="BH60" s="1"/>
  <c r="AP60"/>
  <c r="BF60" s="1"/>
  <c r="AZ60"/>
  <c r="U66"/>
  <c r="V65"/>
  <c r="AR62"/>
  <c r="AS62" s="1"/>
  <c r="AA66"/>
  <c r="AC65"/>
  <c r="AA66" i="7"/>
  <c r="AC65"/>
  <c r="AB67"/>
  <c r="BC58"/>
  <c r="BH58" s="1"/>
  <c r="AP58"/>
  <c r="BF58" s="1"/>
  <c r="AZ58"/>
  <c r="AQ61"/>
  <c r="AE62"/>
  <c r="AV61"/>
  <c r="AR61"/>
  <c r="AS61" s="1"/>
  <c r="AU60"/>
  <c r="AX60" s="1"/>
  <c r="BE60"/>
  <c r="BA60"/>
  <c r="BB60" s="1"/>
  <c r="BG60" s="1"/>
  <c r="AT60"/>
  <c r="U66"/>
  <c r="V65"/>
  <c r="AL65"/>
  <c r="AW59"/>
  <c r="AY59" s="1"/>
  <c r="BC60" i="5"/>
  <c r="BH60" s="1"/>
  <c r="AZ60"/>
  <c r="AP60"/>
  <c r="BF60" s="1"/>
  <c r="AB67"/>
  <c r="AW61"/>
  <c r="AY61" s="1"/>
  <c r="BC59"/>
  <c r="BH59" s="1"/>
  <c r="AZ59"/>
  <c r="AP59"/>
  <c r="BF59" s="1"/>
  <c r="AA67"/>
  <c r="AC66"/>
  <c r="AL64"/>
  <c r="AR63"/>
  <c r="AS63" s="1"/>
  <c r="AU62"/>
  <c r="AX62" s="1"/>
  <c r="BE62"/>
  <c r="BA62"/>
  <c r="BB62" s="1"/>
  <c r="BG62" s="1"/>
  <c r="AT62"/>
  <c r="AW62" s="1"/>
  <c r="AY62" s="1"/>
  <c r="U66"/>
  <c r="V65"/>
  <c r="AQ62"/>
  <c r="AE63"/>
  <c r="AV62"/>
  <c r="AB67" i="4"/>
  <c r="AA67"/>
  <c r="AC66"/>
  <c r="U66"/>
  <c r="V65"/>
  <c r="AW61"/>
  <c r="AY61" s="1"/>
  <c r="AL64"/>
  <c r="AU62"/>
  <c r="AX62" s="1"/>
  <c r="BE62"/>
  <c r="BA62"/>
  <c r="BB62" s="1"/>
  <c r="BG62" s="1"/>
  <c r="AT62"/>
  <c r="AW62" s="1"/>
  <c r="AY62" s="1"/>
  <c r="AQ62"/>
  <c r="AE63"/>
  <c r="AR63" s="1"/>
  <c r="AS63" s="1"/>
  <c r="AV62"/>
  <c r="BC58" i="3"/>
  <c r="BH58" s="1"/>
  <c r="AP58"/>
  <c r="BF58" s="1"/>
  <c r="AZ58"/>
  <c r="AU60"/>
  <c r="AX60" s="1"/>
  <c r="BE60"/>
  <c r="BA60"/>
  <c r="BB60" s="1"/>
  <c r="BG60" s="1"/>
  <c r="AT60"/>
  <c r="AW60" s="1"/>
  <c r="AY60" s="1"/>
  <c r="AL65"/>
  <c r="U66"/>
  <c r="V65"/>
  <c r="AB67"/>
  <c r="AA68"/>
  <c r="AC67"/>
  <c r="AQ61"/>
  <c r="AE62"/>
  <c r="AV61"/>
  <c r="AR61"/>
  <c r="AS61" s="1"/>
  <c r="AW59"/>
  <c r="AY59" s="1"/>
  <c r="U69" i="2"/>
  <c r="AH66" i="13"/>
  <c r="B67"/>
  <c r="AC63"/>
  <c r="AB64"/>
  <c r="U73"/>
  <c r="V73"/>
  <c r="T73" s="1"/>
  <c r="Y73"/>
  <c r="Z73"/>
  <c r="W73"/>
  <c r="X73"/>
  <c r="BE61" i="11" l="1"/>
  <c r="BA61"/>
  <c r="BB61" s="1"/>
  <c r="BG61" s="1"/>
  <c r="AU61"/>
  <c r="AX61" s="1"/>
  <c r="AT61"/>
  <c r="AL65"/>
  <c r="BC60"/>
  <c r="BH60" s="1"/>
  <c r="AP60"/>
  <c r="BF60" s="1"/>
  <c r="AZ60"/>
  <c r="AQ62"/>
  <c r="AE63"/>
  <c r="AV62"/>
  <c r="AR62"/>
  <c r="AS62" s="1"/>
  <c r="BC59"/>
  <c r="BH59" s="1"/>
  <c r="AP59"/>
  <c r="BF59" s="1"/>
  <c r="AZ59"/>
  <c r="AB69"/>
  <c r="AA67"/>
  <c r="AC66"/>
  <c r="U68"/>
  <c r="V67"/>
  <c r="AQ63" i="10"/>
  <c r="AE64"/>
  <c r="AV63"/>
  <c r="U67"/>
  <c r="V66"/>
  <c r="AL65"/>
  <c r="AC67"/>
  <c r="AA68"/>
  <c r="AR63"/>
  <c r="AS63" s="1"/>
  <c r="AB68"/>
  <c r="AW62"/>
  <c r="AY62" s="1"/>
  <c r="AA68" i="9"/>
  <c r="AL65"/>
  <c r="BC60"/>
  <c r="BH60" s="1"/>
  <c r="AP60"/>
  <c r="BF60" s="1"/>
  <c r="AZ60"/>
  <c r="BA61"/>
  <c r="BB61" s="1"/>
  <c r="BG61" s="1"/>
  <c r="AU61"/>
  <c r="AX61" s="1"/>
  <c r="BE61"/>
  <c r="AT61"/>
  <c r="AB67"/>
  <c r="U67"/>
  <c r="V66"/>
  <c r="AE63"/>
  <c r="AV62"/>
  <c r="AQ62"/>
  <c r="AR62"/>
  <c r="AS62" s="1"/>
  <c r="AC66" i="8"/>
  <c r="AA67"/>
  <c r="U67"/>
  <c r="V66"/>
  <c r="AL65"/>
  <c r="AB68"/>
  <c r="BC61"/>
  <c r="BH61" s="1"/>
  <c r="AP61"/>
  <c r="BF61" s="1"/>
  <c r="AZ61"/>
  <c r="AU62"/>
  <c r="AX62" s="1"/>
  <c r="BA62"/>
  <c r="BB62" s="1"/>
  <c r="BG62" s="1"/>
  <c r="BE62"/>
  <c r="AT62"/>
  <c r="BE63"/>
  <c r="BA63"/>
  <c r="BB63" s="1"/>
  <c r="BG63" s="1"/>
  <c r="AU63"/>
  <c r="AX63" s="1"/>
  <c r="AT63"/>
  <c r="AE64"/>
  <c r="AV63"/>
  <c r="AQ63"/>
  <c r="BC59" i="7"/>
  <c r="BH59" s="1"/>
  <c r="AP59"/>
  <c r="BF59" s="1"/>
  <c r="AZ59"/>
  <c r="AQ62"/>
  <c r="AE63"/>
  <c r="AV62"/>
  <c r="AR62"/>
  <c r="AS62" s="1"/>
  <c r="U67"/>
  <c r="V66"/>
  <c r="AB68"/>
  <c r="AC66"/>
  <c r="AA67"/>
  <c r="AL66"/>
  <c r="AU61"/>
  <c r="AX61" s="1"/>
  <c r="BE61"/>
  <c r="BA61"/>
  <c r="BB61" s="1"/>
  <c r="BG61" s="1"/>
  <c r="AT61"/>
  <c r="AW60"/>
  <c r="AY60" s="1"/>
  <c r="AL65" i="5"/>
  <c r="AR64"/>
  <c r="AS64" s="1"/>
  <c r="AB68"/>
  <c r="U67"/>
  <c r="V66"/>
  <c r="BC61"/>
  <c r="BH61" s="1"/>
  <c r="AP61"/>
  <c r="BF61" s="1"/>
  <c r="AZ61"/>
  <c r="BC62"/>
  <c r="BH62" s="1"/>
  <c r="AZ62"/>
  <c r="AP62"/>
  <c r="BF62" s="1"/>
  <c r="AU63"/>
  <c r="AX63" s="1"/>
  <c r="BE63"/>
  <c r="BA63"/>
  <c r="BB63" s="1"/>
  <c r="BG63" s="1"/>
  <c r="AT63"/>
  <c r="AW63" s="1"/>
  <c r="AY63" s="1"/>
  <c r="AQ63"/>
  <c r="AE64"/>
  <c r="AV63"/>
  <c r="AA68"/>
  <c r="AC67"/>
  <c r="AU63" i="4"/>
  <c r="AX63" s="1"/>
  <c r="BE63"/>
  <c r="BA63"/>
  <c r="BB63" s="1"/>
  <c r="BG63" s="1"/>
  <c r="AT63"/>
  <c r="AW63" s="1"/>
  <c r="AY63" s="1"/>
  <c r="AL65"/>
  <c r="U67"/>
  <c r="V66"/>
  <c r="AB68"/>
  <c r="BC61"/>
  <c r="BH61" s="1"/>
  <c r="AP61"/>
  <c r="BF61" s="1"/>
  <c r="AZ61"/>
  <c r="BC62"/>
  <c r="BH62" s="1"/>
  <c r="AP62"/>
  <c r="BF62" s="1"/>
  <c r="AZ62"/>
  <c r="AQ63"/>
  <c r="AE64"/>
  <c r="AR64" s="1"/>
  <c r="AS64" s="1"/>
  <c r="AV63"/>
  <c r="AA68"/>
  <c r="AC67"/>
  <c r="BC59" i="3"/>
  <c r="BH59" s="1"/>
  <c r="AZ59"/>
  <c r="AP59"/>
  <c r="BF59" s="1"/>
  <c r="AQ62"/>
  <c r="AE63"/>
  <c r="AV62"/>
  <c r="AR62"/>
  <c r="AS62" s="1"/>
  <c r="BC60"/>
  <c r="BH60" s="1"/>
  <c r="AP60"/>
  <c r="BF60" s="1"/>
  <c r="AZ60"/>
  <c r="AU61"/>
  <c r="AX61" s="1"/>
  <c r="BE61"/>
  <c r="BA61"/>
  <c r="BB61" s="1"/>
  <c r="BG61" s="1"/>
  <c r="AT61"/>
  <c r="AB68"/>
  <c r="AC68" s="1"/>
  <c r="U67"/>
  <c r="V66"/>
  <c r="AA69"/>
  <c r="AL66"/>
  <c r="U70" i="2"/>
  <c r="U74" i="13"/>
  <c r="V74"/>
  <c r="T74" s="1"/>
  <c r="AH67"/>
  <c r="B68"/>
  <c r="AC64"/>
  <c r="AB65"/>
  <c r="Y74"/>
  <c r="W74"/>
  <c r="X74"/>
  <c r="Z74"/>
  <c r="AB70" i="11" l="1"/>
  <c r="AU62"/>
  <c r="AX62" s="1"/>
  <c r="BE62"/>
  <c r="BA62"/>
  <c r="BB62" s="1"/>
  <c r="BG62" s="1"/>
  <c r="AT62"/>
  <c r="AW62" s="1"/>
  <c r="AY62" s="1"/>
  <c r="AL66"/>
  <c r="AQ63"/>
  <c r="AE64"/>
  <c r="AV63"/>
  <c r="AR63"/>
  <c r="AS63" s="1"/>
  <c r="U69"/>
  <c r="V68"/>
  <c r="AA68"/>
  <c r="AC67"/>
  <c r="AW61"/>
  <c r="AY61" s="1"/>
  <c r="AA69" i="10"/>
  <c r="AC68"/>
  <c r="AE65"/>
  <c r="AV64"/>
  <c r="AQ64"/>
  <c r="BC62"/>
  <c r="BH62" s="1"/>
  <c r="AZ62"/>
  <c r="AP62"/>
  <c r="BF62" s="1"/>
  <c r="BA63"/>
  <c r="BB63" s="1"/>
  <c r="BG63" s="1"/>
  <c r="AU63"/>
  <c r="AX63" s="1"/>
  <c r="BE63"/>
  <c r="AT63"/>
  <c r="AR64"/>
  <c r="AS64" s="1"/>
  <c r="AB69"/>
  <c r="AL66"/>
  <c r="AR65"/>
  <c r="AS65" s="1"/>
  <c r="U68"/>
  <c r="V67"/>
  <c r="BE62" i="9"/>
  <c r="BA62"/>
  <c r="BB62" s="1"/>
  <c r="BG62" s="1"/>
  <c r="AU62"/>
  <c r="AX62" s="1"/>
  <c r="AT62"/>
  <c r="AB68"/>
  <c r="AA69"/>
  <c r="AC68"/>
  <c r="AC67"/>
  <c r="U68"/>
  <c r="V67"/>
  <c r="AL66"/>
  <c r="AW61"/>
  <c r="AY61" s="1"/>
  <c r="AQ63"/>
  <c r="AE64"/>
  <c r="AV63"/>
  <c r="AR63"/>
  <c r="AS63" s="1"/>
  <c r="AB69" i="8"/>
  <c r="AL66"/>
  <c r="AA68"/>
  <c r="AC67"/>
  <c r="AW63"/>
  <c r="AY63" s="1"/>
  <c r="AW62"/>
  <c r="AY62" s="1"/>
  <c r="AQ64"/>
  <c r="AE65"/>
  <c r="AV64"/>
  <c r="U68"/>
  <c r="V67"/>
  <c r="AR64"/>
  <c r="AS64" s="1"/>
  <c r="AL67" i="7"/>
  <c r="AB69"/>
  <c r="U68"/>
  <c r="V67"/>
  <c r="AE64"/>
  <c r="AV63"/>
  <c r="AQ63"/>
  <c r="AR63"/>
  <c r="AS63" s="1"/>
  <c r="AW61"/>
  <c r="AY61" s="1"/>
  <c r="BC60"/>
  <c r="BH60" s="1"/>
  <c r="AP60"/>
  <c r="BF60" s="1"/>
  <c r="AZ60"/>
  <c r="AA68"/>
  <c r="AC67"/>
  <c r="BA62"/>
  <c r="BB62" s="1"/>
  <c r="BG62" s="1"/>
  <c r="AU62"/>
  <c r="AX62" s="1"/>
  <c r="BE62"/>
  <c r="AT62"/>
  <c r="AW62" s="1"/>
  <c r="AY62" s="1"/>
  <c r="AB69" i="5"/>
  <c r="AL66"/>
  <c r="AC68"/>
  <c r="AA69"/>
  <c r="U68"/>
  <c r="V67"/>
  <c r="BA64"/>
  <c r="BB64" s="1"/>
  <c r="BG64" s="1"/>
  <c r="AU64"/>
  <c r="AX64" s="1"/>
  <c r="BE64"/>
  <c r="AT64"/>
  <c r="AW64" s="1"/>
  <c r="AY64" s="1"/>
  <c r="BC63"/>
  <c r="BH63" s="1"/>
  <c r="AZ63"/>
  <c r="AP63"/>
  <c r="BF63" s="1"/>
  <c r="AQ64"/>
  <c r="AE65"/>
  <c r="AV64"/>
  <c r="BA64" i="4"/>
  <c r="BB64" s="1"/>
  <c r="BG64" s="1"/>
  <c r="AU64"/>
  <c r="AX64" s="1"/>
  <c r="BE64"/>
  <c r="AT64"/>
  <c r="AB69"/>
  <c r="AQ64"/>
  <c r="AE65"/>
  <c r="AR65" s="1"/>
  <c r="AS65" s="1"/>
  <c r="AV64"/>
  <c r="AL66"/>
  <c r="AC68"/>
  <c r="AA69"/>
  <c r="U68"/>
  <c r="V67"/>
  <c r="BC63"/>
  <c r="BH63" s="1"/>
  <c r="AP63"/>
  <c r="BF63" s="1"/>
  <c r="AZ63"/>
  <c r="AE64" i="3"/>
  <c r="AV63"/>
  <c r="AQ63"/>
  <c r="AR63"/>
  <c r="AS63" s="1"/>
  <c r="U68"/>
  <c r="V67"/>
  <c r="AW61"/>
  <c r="AY61" s="1"/>
  <c r="AL67"/>
  <c r="BA62"/>
  <c r="BB62" s="1"/>
  <c r="BG62" s="1"/>
  <c r="AU62"/>
  <c r="AX62" s="1"/>
  <c r="BE62"/>
  <c r="AT62"/>
  <c r="AW62" s="1"/>
  <c r="AY62" s="1"/>
  <c r="AA70"/>
  <c r="AB69"/>
  <c r="U71" i="2"/>
  <c r="AH68" i="13"/>
  <c r="B69"/>
  <c r="U75"/>
  <c r="V75"/>
  <c r="T75" s="1"/>
  <c r="AC65"/>
  <c r="AB66"/>
  <c r="Y75"/>
  <c r="Z75"/>
  <c r="W75"/>
  <c r="X75"/>
  <c r="AC68" i="11" l="1"/>
  <c r="AA69"/>
  <c r="AU63"/>
  <c r="AX63" s="1"/>
  <c r="BE63"/>
  <c r="BA63"/>
  <c r="BB63" s="1"/>
  <c r="BG63" s="1"/>
  <c r="AT63"/>
  <c r="AW63" s="1"/>
  <c r="AY63" s="1"/>
  <c r="AL67"/>
  <c r="U70"/>
  <c r="V69"/>
  <c r="AB71"/>
  <c r="AQ64"/>
  <c r="AE65"/>
  <c r="AV64"/>
  <c r="AR64"/>
  <c r="AS64" s="1"/>
  <c r="BC62"/>
  <c r="BH62" s="1"/>
  <c r="AP62"/>
  <c r="BF62" s="1"/>
  <c r="AZ62"/>
  <c r="BC61"/>
  <c r="BH61" s="1"/>
  <c r="AP61"/>
  <c r="BF61" s="1"/>
  <c r="AZ61"/>
  <c r="BE64" i="10"/>
  <c r="BA64"/>
  <c r="BB64" s="1"/>
  <c r="BG64" s="1"/>
  <c r="AU64"/>
  <c r="AX64" s="1"/>
  <c r="AT64"/>
  <c r="AA70"/>
  <c r="AC69"/>
  <c r="U69"/>
  <c r="V68"/>
  <c r="AB70"/>
  <c r="AQ65"/>
  <c r="AE66"/>
  <c r="AV65"/>
  <c r="AL67"/>
  <c r="AR66"/>
  <c r="AS66" s="1"/>
  <c r="AU65"/>
  <c r="AX65" s="1"/>
  <c r="BE65"/>
  <c r="BA65"/>
  <c r="BB65" s="1"/>
  <c r="BG65" s="1"/>
  <c r="AT65"/>
  <c r="AW65" s="1"/>
  <c r="AY65" s="1"/>
  <c r="AW63"/>
  <c r="AY63" s="1"/>
  <c r="AQ64" i="9"/>
  <c r="AE65"/>
  <c r="AV64"/>
  <c r="AR64"/>
  <c r="AS64" s="1"/>
  <c r="AL67"/>
  <c r="AB69"/>
  <c r="U69"/>
  <c r="V68"/>
  <c r="AU63"/>
  <c r="AX63" s="1"/>
  <c r="BE63"/>
  <c r="BA63"/>
  <c r="BB63" s="1"/>
  <c r="BG63" s="1"/>
  <c r="AT63"/>
  <c r="BC61"/>
  <c r="BH61" s="1"/>
  <c r="AP61"/>
  <c r="BF61" s="1"/>
  <c r="AZ61"/>
  <c r="AA70"/>
  <c r="AW62"/>
  <c r="AY62" s="1"/>
  <c r="V68" i="8"/>
  <c r="U69"/>
  <c r="BC62"/>
  <c r="BH62" s="1"/>
  <c r="AP62"/>
  <c r="BF62" s="1"/>
  <c r="AZ62"/>
  <c r="AL67"/>
  <c r="AB70"/>
  <c r="AC68"/>
  <c r="AA69"/>
  <c r="AE66"/>
  <c r="AV65"/>
  <c r="AQ65"/>
  <c r="BA64"/>
  <c r="BB64" s="1"/>
  <c r="BG64" s="1"/>
  <c r="AU64"/>
  <c r="AX64" s="1"/>
  <c r="BE64"/>
  <c r="AT64"/>
  <c r="AW64" s="1"/>
  <c r="AY64" s="1"/>
  <c r="BC63"/>
  <c r="BH63" s="1"/>
  <c r="AZ63"/>
  <c r="AP63"/>
  <c r="BF63" s="1"/>
  <c r="AR65"/>
  <c r="AS65" s="1"/>
  <c r="AA69" i="7"/>
  <c r="AC68"/>
  <c r="BC61"/>
  <c r="BH61" s="1"/>
  <c r="AP61"/>
  <c r="BF61" s="1"/>
  <c r="AZ61"/>
  <c r="AQ64"/>
  <c r="AE65"/>
  <c r="AV64"/>
  <c r="AR64"/>
  <c r="AS64" s="1"/>
  <c r="AL68"/>
  <c r="BC62"/>
  <c r="BH62" s="1"/>
  <c r="AZ62"/>
  <c r="AP62"/>
  <c r="BF62" s="1"/>
  <c r="U69"/>
  <c r="V68"/>
  <c r="BE63"/>
  <c r="BA63"/>
  <c r="BB63" s="1"/>
  <c r="BG63" s="1"/>
  <c r="AU63"/>
  <c r="AX63" s="1"/>
  <c r="AT63"/>
  <c r="AW63" s="1"/>
  <c r="AY63" s="1"/>
  <c r="AB70"/>
  <c r="AL67" i="5"/>
  <c r="AB70"/>
  <c r="BC64"/>
  <c r="BH64" s="1"/>
  <c r="AZ64"/>
  <c r="AP64"/>
  <c r="BF64" s="1"/>
  <c r="AE66"/>
  <c r="AV65"/>
  <c r="AQ65"/>
  <c r="AA70"/>
  <c r="AC69"/>
  <c r="U69"/>
  <c r="V68"/>
  <c r="AR65"/>
  <c r="AS65" s="1"/>
  <c r="BE65" i="4"/>
  <c r="BA65"/>
  <c r="BB65" s="1"/>
  <c r="BG65" s="1"/>
  <c r="AU65"/>
  <c r="AX65" s="1"/>
  <c r="AT65"/>
  <c r="U69"/>
  <c r="V68"/>
  <c r="AE66"/>
  <c r="AV65"/>
  <c r="AQ65"/>
  <c r="AB70"/>
  <c r="AA70"/>
  <c r="AC69"/>
  <c r="AL67"/>
  <c r="AR66"/>
  <c r="AS66" s="1"/>
  <c r="AW64"/>
  <c r="AY64" s="1"/>
  <c r="AL68" i="3"/>
  <c r="U69"/>
  <c r="V68"/>
  <c r="AQ64"/>
  <c r="AE65"/>
  <c r="AV64"/>
  <c r="AR64"/>
  <c r="AS64" s="1"/>
  <c r="AB70"/>
  <c r="BC62"/>
  <c r="BH62" s="1"/>
  <c r="AP62"/>
  <c r="BF62" s="1"/>
  <c r="AZ62"/>
  <c r="AC70"/>
  <c r="AA71"/>
  <c r="BC61"/>
  <c r="BH61" s="1"/>
  <c r="AP61"/>
  <c r="BF61" s="1"/>
  <c r="AZ61"/>
  <c r="BE63"/>
  <c r="BA63"/>
  <c r="BB63" s="1"/>
  <c r="BG63" s="1"/>
  <c r="AU63"/>
  <c r="AX63" s="1"/>
  <c r="AT63"/>
  <c r="AC69"/>
  <c r="U72" i="2"/>
  <c r="AH69" i="13"/>
  <c r="B70"/>
  <c r="AC66"/>
  <c r="AB67"/>
  <c r="U76"/>
  <c r="V76"/>
  <c r="T76" s="1"/>
  <c r="Y76"/>
  <c r="Z76"/>
  <c r="X76"/>
  <c r="W76"/>
  <c r="AE66" i="11" l="1"/>
  <c r="AV65"/>
  <c r="AQ65"/>
  <c r="AR65"/>
  <c r="AS65" s="1"/>
  <c r="AB72"/>
  <c r="U71"/>
  <c r="V70"/>
  <c r="AA70"/>
  <c r="AC69"/>
  <c r="BA64"/>
  <c r="BB64" s="1"/>
  <c r="BG64" s="1"/>
  <c r="AU64"/>
  <c r="AX64" s="1"/>
  <c r="BE64"/>
  <c r="AT64"/>
  <c r="AW64" s="1"/>
  <c r="AY64" s="1"/>
  <c r="BC63"/>
  <c r="BH63" s="1"/>
  <c r="AP63"/>
  <c r="BF63" s="1"/>
  <c r="AZ63"/>
  <c r="AL68"/>
  <c r="BC65" i="10"/>
  <c r="BH65" s="1"/>
  <c r="AP65"/>
  <c r="BF65" s="1"/>
  <c r="AZ65"/>
  <c r="AU66"/>
  <c r="AX66" s="1"/>
  <c r="BE66"/>
  <c r="BA66"/>
  <c r="BB66" s="1"/>
  <c r="BG66" s="1"/>
  <c r="AT66"/>
  <c r="AW66" s="1"/>
  <c r="AY66" s="1"/>
  <c r="AA71"/>
  <c r="AC70"/>
  <c r="BC63"/>
  <c r="BH63" s="1"/>
  <c r="AZ63"/>
  <c r="AP63"/>
  <c r="BF63" s="1"/>
  <c r="AQ66"/>
  <c r="AE67"/>
  <c r="AR67" s="1"/>
  <c r="AS67" s="1"/>
  <c r="AV66"/>
  <c r="AB71"/>
  <c r="U70"/>
  <c r="V69"/>
  <c r="AL68"/>
  <c r="AW64"/>
  <c r="AY64" s="1"/>
  <c r="AA71" i="9"/>
  <c r="AC70"/>
  <c r="AB70"/>
  <c r="BC62"/>
  <c r="BH62" s="1"/>
  <c r="AZ62"/>
  <c r="AP62"/>
  <c r="BF62" s="1"/>
  <c r="U70"/>
  <c r="V69"/>
  <c r="AL68"/>
  <c r="AQ65"/>
  <c r="AV65"/>
  <c r="AE66"/>
  <c r="AR65"/>
  <c r="AS65" s="1"/>
  <c r="AU64"/>
  <c r="AX64" s="1"/>
  <c r="BE64"/>
  <c r="BA64"/>
  <c r="BB64" s="1"/>
  <c r="BG64" s="1"/>
  <c r="AT64"/>
  <c r="AC69"/>
  <c r="AW63"/>
  <c r="AY63" s="1"/>
  <c r="AA70" i="8"/>
  <c r="AC69"/>
  <c r="BE65"/>
  <c r="AU65"/>
  <c r="AX65" s="1"/>
  <c r="BA65"/>
  <c r="BB65" s="1"/>
  <c r="BG65" s="1"/>
  <c r="AT65"/>
  <c r="U70"/>
  <c r="V69"/>
  <c r="BC64"/>
  <c r="BH64" s="1"/>
  <c r="AP64"/>
  <c r="BF64" s="1"/>
  <c r="AZ64"/>
  <c r="AQ66"/>
  <c r="AE67"/>
  <c r="AV66"/>
  <c r="AB71"/>
  <c r="AL68"/>
  <c r="AR66"/>
  <c r="AS66" s="1"/>
  <c r="AB71" i="7"/>
  <c r="AU64"/>
  <c r="AX64" s="1"/>
  <c r="BE64"/>
  <c r="BA64"/>
  <c r="BB64" s="1"/>
  <c r="BG64" s="1"/>
  <c r="AT64"/>
  <c r="AW64" s="1"/>
  <c r="AY64" s="1"/>
  <c r="AA70"/>
  <c r="AC69"/>
  <c r="BC63"/>
  <c r="BH63" s="1"/>
  <c r="AP63"/>
  <c r="BF63" s="1"/>
  <c r="AZ63"/>
  <c r="U70"/>
  <c r="V69"/>
  <c r="AL69"/>
  <c r="AQ65"/>
  <c r="AE66"/>
  <c r="AV65"/>
  <c r="AR65"/>
  <c r="AS65" s="1"/>
  <c r="BE65" i="5"/>
  <c r="BA65"/>
  <c r="BB65" s="1"/>
  <c r="BG65" s="1"/>
  <c r="AU65"/>
  <c r="AX65" s="1"/>
  <c r="AT65"/>
  <c r="AQ66"/>
  <c r="AE67"/>
  <c r="AV66"/>
  <c r="AL68"/>
  <c r="AR67"/>
  <c r="AS67" s="1"/>
  <c r="AR66"/>
  <c r="AS66" s="1"/>
  <c r="U70"/>
  <c r="V69"/>
  <c r="AA71"/>
  <c r="AC70"/>
  <c r="AB71"/>
  <c r="AU66" i="4"/>
  <c r="AX66" s="1"/>
  <c r="BE66"/>
  <c r="BA66"/>
  <c r="BB66" s="1"/>
  <c r="BG66" s="1"/>
  <c r="AT66"/>
  <c r="BC64"/>
  <c r="BH64" s="1"/>
  <c r="AP64"/>
  <c r="BF64" s="1"/>
  <c r="AZ64"/>
  <c r="AA71"/>
  <c r="AC70"/>
  <c r="U70"/>
  <c r="V69"/>
  <c r="AL68"/>
  <c r="AR67"/>
  <c r="AS67" s="1"/>
  <c r="AB71"/>
  <c r="AQ66"/>
  <c r="AE67"/>
  <c r="AV66"/>
  <c r="AW65"/>
  <c r="AY65" s="1"/>
  <c r="AA72" i="3"/>
  <c r="AC71"/>
  <c r="AU64"/>
  <c r="AX64" s="1"/>
  <c r="BE64"/>
  <c r="BA64"/>
  <c r="BB64" s="1"/>
  <c r="BG64" s="1"/>
  <c r="AT64"/>
  <c r="AW64" s="1"/>
  <c r="AY64" s="1"/>
  <c r="AL69"/>
  <c r="AQ65"/>
  <c r="AE66"/>
  <c r="AV65"/>
  <c r="AR65"/>
  <c r="AS65" s="1"/>
  <c r="U70"/>
  <c r="V69"/>
  <c r="AB71"/>
  <c r="AW63"/>
  <c r="AY63" s="1"/>
  <c r="U73" i="2"/>
  <c r="AC67" i="13"/>
  <c r="AB68"/>
  <c r="U77"/>
  <c r="V77"/>
  <c r="T77" s="1"/>
  <c r="AH70"/>
  <c r="B71"/>
  <c r="Y77"/>
  <c r="Z77"/>
  <c r="W77"/>
  <c r="X77"/>
  <c r="AL69" i="11" l="1"/>
  <c r="BC64"/>
  <c r="BH64" s="1"/>
  <c r="AP64"/>
  <c r="BF64" s="1"/>
  <c r="AZ64"/>
  <c r="AQ66"/>
  <c r="AE67"/>
  <c r="AV66"/>
  <c r="AR66"/>
  <c r="AS66" s="1"/>
  <c r="AA71"/>
  <c r="AC70"/>
  <c r="AB73"/>
  <c r="U72"/>
  <c r="V71"/>
  <c r="BE65"/>
  <c r="BA65"/>
  <c r="BB65" s="1"/>
  <c r="BG65" s="1"/>
  <c r="AU65"/>
  <c r="AX65" s="1"/>
  <c r="AT65"/>
  <c r="AW65" s="1"/>
  <c r="AY65" s="1"/>
  <c r="BA67" i="10"/>
  <c r="BB67" s="1"/>
  <c r="BG67" s="1"/>
  <c r="AU67"/>
  <c r="AX67" s="1"/>
  <c r="BE67"/>
  <c r="AT67"/>
  <c r="AB72"/>
  <c r="U71"/>
  <c r="V70"/>
  <c r="BC66"/>
  <c r="BH66" s="1"/>
  <c r="AZ66"/>
  <c r="AP66"/>
  <c r="BF66" s="1"/>
  <c r="AL69"/>
  <c r="AQ67"/>
  <c r="AE68"/>
  <c r="AV67"/>
  <c r="BC64"/>
  <c r="BH64" s="1"/>
  <c r="AZ64"/>
  <c r="AP64"/>
  <c r="BF64" s="1"/>
  <c r="AC71"/>
  <c r="AA72"/>
  <c r="BA65" i="9"/>
  <c r="BB65" s="1"/>
  <c r="BG65" s="1"/>
  <c r="AU65"/>
  <c r="AX65" s="1"/>
  <c r="BE65"/>
  <c r="AT65"/>
  <c r="U71"/>
  <c r="V70"/>
  <c r="AA72"/>
  <c r="AW64"/>
  <c r="AY64" s="1"/>
  <c r="BC63"/>
  <c r="BH63" s="1"/>
  <c r="AP63"/>
  <c r="BF63" s="1"/>
  <c r="AZ63"/>
  <c r="AB71"/>
  <c r="AC71" s="1"/>
  <c r="AE67"/>
  <c r="AV66"/>
  <c r="AQ66"/>
  <c r="AR66"/>
  <c r="AS66" s="1"/>
  <c r="AL69"/>
  <c r="AL69" i="8"/>
  <c r="AA71"/>
  <c r="AC70"/>
  <c r="AB72"/>
  <c r="AW65"/>
  <c r="AY65" s="1"/>
  <c r="AU66"/>
  <c r="AX66" s="1"/>
  <c r="BA66"/>
  <c r="BB66" s="1"/>
  <c r="BG66" s="1"/>
  <c r="BE66"/>
  <c r="AT66"/>
  <c r="AE68"/>
  <c r="AV67"/>
  <c r="AQ67"/>
  <c r="U71"/>
  <c r="V70"/>
  <c r="AR67"/>
  <c r="AS67" s="1"/>
  <c r="AU65" i="7"/>
  <c r="AX65" s="1"/>
  <c r="BE65"/>
  <c r="BA65"/>
  <c r="BB65" s="1"/>
  <c r="BG65" s="1"/>
  <c r="AT65"/>
  <c r="U71"/>
  <c r="V70"/>
  <c r="AB72"/>
  <c r="BC64"/>
  <c r="BH64" s="1"/>
  <c r="AP64"/>
  <c r="BF64" s="1"/>
  <c r="AZ64"/>
  <c r="AQ66"/>
  <c r="AE67"/>
  <c r="AV66"/>
  <c r="AR66"/>
  <c r="AS66" s="1"/>
  <c r="AL70"/>
  <c r="AC70"/>
  <c r="AA71"/>
  <c r="AB72" i="5"/>
  <c r="AU67"/>
  <c r="AX67" s="1"/>
  <c r="BE67"/>
  <c r="BA67"/>
  <c r="BB67" s="1"/>
  <c r="BG67" s="1"/>
  <c r="AT67"/>
  <c r="AW67" s="1"/>
  <c r="AY67" s="1"/>
  <c r="AU66"/>
  <c r="AX66" s="1"/>
  <c r="BE66"/>
  <c r="BA66"/>
  <c r="BB66" s="1"/>
  <c r="BG66" s="1"/>
  <c r="AT66"/>
  <c r="AW66" s="1"/>
  <c r="AY66" s="1"/>
  <c r="AQ67"/>
  <c r="AE68"/>
  <c r="AV67"/>
  <c r="AA72"/>
  <c r="AC71"/>
  <c r="U71"/>
  <c r="V70"/>
  <c r="AL69"/>
  <c r="AR68"/>
  <c r="AS68" s="1"/>
  <c r="AW65"/>
  <c r="AY65" s="1"/>
  <c r="BC65" i="4"/>
  <c r="BH65" s="1"/>
  <c r="AZ65"/>
  <c r="AP65"/>
  <c r="BF65" s="1"/>
  <c r="AL69"/>
  <c r="AR68"/>
  <c r="AS68" s="1"/>
  <c r="AU67"/>
  <c r="AX67" s="1"/>
  <c r="BE67"/>
  <c r="BA67"/>
  <c r="BB67" s="1"/>
  <c r="BG67" s="1"/>
  <c r="AT67"/>
  <c r="AW67" s="1"/>
  <c r="AY67" s="1"/>
  <c r="U71"/>
  <c r="V70"/>
  <c r="AQ67"/>
  <c r="AE68"/>
  <c r="AV67"/>
  <c r="AB72"/>
  <c r="AA72"/>
  <c r="AC71"/>
  <c r="AW66"/>
  <c r="AY66" s="1"/>
  <c r="AA73" i="3"/>
  <c r="BC64"/>
  <c r="BH64" s="1"/>
  <c r="AP64"/>
  <c r="BF64" s="1"/>
  <c r="AZ64"/>
  <c r="U71"/>
  <c r="V70"/>
  <c r="AQ66"/>
  <c r="AE67"/>
  <c r="AV66"/>
  <c r="AR66"/>
  <c r="AS66" s="1"/>
  <c r="BC63"/>
  <c r="BH63" s="1"/>
  <c r="AZ63"/>
  <c r="AP63"/>
  <c r="BF63" s="1"/>
  <c r="AL70"/>
  <c r="AB72"/>
  <c r="AC72" s="1"/>
  <c r="AU65"/>
  <c r="AX65" s="1"/>
  <c r="BE65"/>
  <c r="BA65"/>
  <c r="BB65" s="1"/>
  <c r="BG65" s="1"/>
  <c r="AT65"/>
  <c r="U74" i="2"/>
  <c r="AC68" i="13"/>
  <c r="AB69"/>
  <c r="AH71"/>
  <c r="B72"/>
  <c r="U78"/>
  <c r="V78"/>
  <c r="T78" s="1"/>
  <c r="Y78"/>
  <c r="X78"/>
  <c r="W78"/>
  <c r="Z78"/>
  <c r="AB74" i="11" l="1"/>
  <c r="AU66"/>
  <c r="AX66" s="1"/>
  <c r="BE66"/>
  <c r="BA66"/>
  <c r="BB66" s="1"/>
  <c r="BG66" s="1"/>
  <c r="AT66"/>
  <c r="AW66" s="1"/>
  <c r="AY66" s="1"/>
  <c r="AL70"/>
  <c r="BC65"/>
  <c r="BH65" s="1"/>
  <c r="AP65"/>
  <c r="BF65" s="1"/>
  <c r="AZ65"/>
  <c r="AA72"/>
  <c r="AC71"/>
  <c r="AQ67"/>
  <c r="AE68"/>
  <c r="AV67"/>
  <c r="AR67"/>
  <c r="AS67" s="1"/>
  <c r="U73"/>
  <c r="V72"/>
  <c r="AE69" i="10"/>
  <c r="AV68"/>
  <c r="AQ68"/>
  <c r="AB73"/>
  <c r="AR68"/>
  <c r="AS68" s="1"/>
  <c r="AA73"/>
  <c r="AC72"/>
  <c r="AL70"/>
  <c r="U72"/>
  <c r="V71"/>
  <c r="AW67"/>
  <c r="AY67" s="1"/>
  <c r="AL70" i="9"/>
  <c r="AQ67"/>
  <c r="AE68"/>
  <c r="AV67"/>
  <c r="AR67"/>
  <c r="AS67" s="1"/>
  <c r="U72"/>
  <c r="V71"/>
  <c r="BC64"/>
  <c r="BH64" s="1"/>
  <c r="AZ64"/>
  <c r="AP64"/>
  <c r="BF64" s="1"/>
  <c r="AB72"/>
  <c r="AC72" s="1"/>
  <c r="BE66"/>
  <c r="BA66"/>
  <c r="BB66" s="1"/>
  <c r="BG66" s="1"/>
  <c r="AU66"/>
  <c r="AX66" s="1"/>
  <c r="AT66"/>
  <c r="AA73"/>
  <c r="AW65"/>
  <c r="AY65" s="1"/>
  <c r="AQ68" i="8"/>
  <c r="AE69"/>
  <c r="AV68"/>
  <c r="AL70"/>
  <c r="AR68"/>
  <c r="AS68" s="1"/>
  <c r="BE67"/>
  <c r="BA67"/>
  <c r="BB67" s="1"/>
  <c r="BG67" s="1"/>
  <c r="AU67"/>
  <c r="AX67" s="1"/>
  <c r="AT67"/>
  <c r="AW67" s="1"/>
  <c r="AY67" s="1"/>
  <c r="AB73"/>
  <c r="AA72"/>
  <c r="AC71"/>
  <c r="U72"/>
  <c r="V71"/>
  <c r="BC65"/>
  <c r="BH65" s="1"/>
  <c r="AP65"/>
  <c r="BF65" s="1"/>
  <c r="AZ65"/>
  <c r="AW66"/>
  <c r="AY66" s="1"/>
  <c r="AA72" i="7"/>
  <c r="AC71"/>
  <c r="BA66"/>
  <c r="BB66" s="1"/>
  <c r="BG66" s="1"/>
  <c r="AU66"/>
  <c r="AX66" s="1"/>
  <c r="BE66"/>
  <c r="AT66"/>
  <c r="AW66" s="1"/>
  <c r="AY66" s="1"/>
  <c r="AB73"/>
  <c r="U72"/>
  <c r="V71"/>
  <c r="AL71"/>
  <c r="AE68"/>
  <c r="AV67"/>
  <c r="AQ67"/>
  <c r="AR67"/>
  <c r="AS67" s="1"/>
  <c r="AW65"/>
  <c r="AY65" s="1"/>
  <c r="BA68" i="5"/>
  <c r="BB68" s="1"/>
  <c r="BG68" s="1"/>
  <c r="AU68"/>
  <c r="AX68" s="1"/>
  <c r="BE68"/>
  <c r="AT68"/>
  <c r="U72"/>
  <c r="V71"/>
  <c r="AQ68"/>
  <c r="AE69"/>
  <c r="AV68"/>
  <c r="BC65"/>
  <c r="BH65" s="1"/>
  <c r="AP65"/>
  <c r="BF65" s="1"/>
  <c r="AZ65"/>
  <c r="AC72"/>
  <c r="AA73"/>
  <c r="BC66"/>
  <c r="BH66" s="1"/>
  <c r="AZ66"/>
  <c r="AP66"/>
  <c r="BF66" s="1"/>
  <c r="BC67"/>
  <c r="BH67" s="1"/>
  <c r="AZ67"/>
  <c r="AP67"/>
  <c r="BF67" s="1"/>
  <c r="AB73"/>
  <c r="AR69"/>
  <c r="AS69" s="1"/>
  <c r="AL70"/>
  <c r="BA68" i="4"/>
  <c r="BB68" s="1"/>
  <c r="BG68" s="1"/>
  <c r="AU68"/>
  <c r="AX68" s="1"/>
  <c r="BE68"/>
  <c r="AT68"/>
  <c r="AB73"/>
  <c r="AQ68"/>
  <c r="AE69"/>
  <c r="AV68"/>
  <c r="U72"/>
  <c r="V71"/>
  <c r="BC66"/>
  <c r="BH66" s="1"/>
  <c r="AZ66"/>
  <c r="AP66"/>
  <c r="BF66" s="1"/>
  <c r="AC72"/>
  <c r="AA73"/>
  <c r="BC67"/>
  <c r="BH67" s="1"/>
  <c r="AZ67"/>
  <c r="AP67"/>
  <c r="BF67" s="1"/>
  <c r="AL70"/>
  <c r="AA74" i="3"/>
  <c r="AE68"/>
  <c r="AV67"/>
  <c r="AQ67"/>
  <c r="AR67"/>
  <c r="AS67" s="1"/>
  <c r="U72"/>
  <c r="V71"/>
  <c r="AB73"/>
  <c r="AC73" s="1"/>
  <c r="AL71"/>
  <c r="BA66"/>
  <c r="BB66" s="1"/>
  <c r="BG66" s="1"/>
  <c r="AU66"/>
  <c r="AX66" s="1"/>
  <c r="BE66"/>
  <c r="AT66"/>
  <c r="AW66" s="1"/>
  <c r="AY66" s="1"/>
  <c r="AW65"/>
  <c r="AY65" s="1"/>
  <c r="U75" i="2"/>
  <c r="AH72" i="13"/>
  <c r="B73"/>
  <c r="U79"/>
  <c r="V79"/>
  <c r="T79" s="1"/>
  <c r="AC69"/>
  <c r="AB70"/>
  <c r="Y79"/>
  <c r="X79"/>
  <c r="Z79"/>
  <c r="W79"/>
  <c r="AQ68" i="11" l="1"/>
  <c r="AE69"/>
  <c r="AV68"/>
  <c r="AR68"/>
  <c r="AS68" s="1"/>
  <c r="AC72"/>
  <c r="AA73"/>
  <c r="AL71"/>
  <c r="AB75"/>
  <c r="AU67"/>
  <c r="AX67" s="1"/>
  <c r="BE67"/>
  <c r="BA67"/>
  <c r="BB67" s="1"/>
  <c r="BG67" s="1"/>
  <c r="AT67"/>
  <c r="BC66"/>
  <c r="BH66" s="1"/>
  <c r="AP66"/>
  <c r="BF66" s="1"/>
  <c r="AZ66"/>
  <c r="U74"/>
  <c r="V73"/>
  <c r="AB74" i="10"/>
  <c r="AQ69"/>
  <c r="AE70"/>
  <c r="AV69"/>
  <c r="AL71"/>
  <c r="BC67"/>
  <c r="BH67" s="1"/>
  <c r="AZ67"/>
  <c r="AP67"/>
  <c r="BF67" s="1"/>
  <c r="BE68"/>
  <c r="BA68"/>
  <c r="BB68" s="1"/>
  <c r="BG68" s="1"/>
  <c r="AU68"/>
  <c r="AX68" s="1"/>
  <c r="AT68"/>
  <c r="AW68" s="1"/>
  <c r="AY68" s="1"/>
  <c r="AR69"/>
  <c r="AS69" s="1"/>
  <c r="U73"/>
  <c r="V72"/>
  <c r="AA74"/>
  <c r="AC73"/>
  <c r="AL71" i="9"/>
  <c r="AB73"/>
  <c r="AU67"/>
  <c r="AX67" s="1"/>
  <c r="BE67"/>
  <c r="BA67"/>
  <c r="BB67" s="1"/>
  <c r="BG67" s="1"/>
  <c r="AT67"/>
  <c r="AW67" s="1"/>
  <c r="AY67" s="1"/>
  <c r="U73"/>
  <c r="V72"/>
  <c r="AW66"/>
  <c r="AY66" s="1"/>
  <c r="BC65"/>
  <c r="BH65" s="1"/>
  <c r="AP65"/>
  <c r="BF65" s="1"/>
  <c r="AZ65"/>
  <c r="AC73"/>
  <c r="AA74"/>
  <c r="AQ68"/>
  <c r="AE69"/>
  <c r="AV68"/>
  <c r="AR68"/>
  <c r="AS68" s="1"/>
  <c r="AL71" i="8"/>
  <c r="BC66"/>
  <c r="BH66" s="1"/>
  <c r="AP66"/>
  <c r="BF66" s="1"/>
  <c r="AZ66"/>
  <c r="AC72"/>
  <c r="AA73"/>
  <c r="BC67"/>
  <c r="BH67" s="1"/>
  <c r="AP67"/>
  <c r="BF67" s="1"/>
  <c r="AZ67"/>
  <c r="BA68"/>
  <c r="BB68" s="1"/>
  <c r="BG68" s="1"/>
  <c r="AU68"/>
  <c r="AX68" s="1"/>
  <c r="BE68"/>
  <c r="AT68"/>
  <c r="AE70"/>
  <c r="AR70" s="1"/>
  <c r="AS70" s="1"/>
  <c r="AV69"/>
  <c r="AQ69"/>
  <c r="AB74"/>
  <c r="U73"/>
  <c r="V72"/>
  <c r="AR69"/>
  <c r="AS69" s="1"/>
  <c r="AL72" i="7"/>
  <c r="AA73"/>
  <c r="AC72"/>
  <c r="BE67"/>
  <c r="BA67"/>
  <c r="BB67" s="1"/>
  <c r="BG67" s="1"/>
  <c r="AU67"/>
  <c r="AX67" s="1"/>
  <c r="AT67"/>
  <c r="U73"/>
  <c r="V72"/>
  <c r="BC66"/>
  <c r="BH66" s="1"/>
  <c r="AP66"/>
  <c r="BF66" s="1"/>
  <c r="AZ66"/>
  <c r="AQ68"/>
  <c r="AE69"/>
  <c r="AV68"/>
  <c r="AR68"/>
  <c r="AS68" s="1"/>
  <c r="BC65"/>
  <c r="BH65" s="1"/>
  <c r="AP65"/>
  <c r="BF65" s="1"/>
  <c r="AZ65"/>
  <c r="AB74"/>
  <c r="BE69" i="5"/>
  <c r="BA69"/>
  <c r="BB69" s="1"/>
  <c r="BG69" s="1"/>
  <c r="AU69"/>
  <c r="AX69" s="1"/>
  <c r="AT69"/>
  <c r="AE70"/>
  <c r="AV69"/>
  <c r="AQ69"/>
  <c r="U73"/>
  <c r="V72"/>
  <c r="AL71"/>
  <c r="AB74"/>
  <c r="AA74"/>
  <c r="AC73"/>
  <c r="AW68"/>
  <c r="AY68" s="1"/>
  <c r="AE70" i="4"/>
  <c r="AV69"/>
  <c r="AQ69"/>
  <c r="AB74"/>
  <c r="AL71"/>
  <c r="U73"/>
  <c r="V72"/>
  <c r="AR69"/>
  <c r="AS69" s="1"/>
  <c r="AA74"/>
  <c r="AC73"/>
  <c r="AW68"/>
  <c r="AY68" s="1"/>
  <c r="AL72" i="3"/>
  <c r="AA75"/>
  <c r="BE67"/>
  <c r="BA67"/>
  <c r="BB67" s="1"/>
  <c r="BG67" s="1"/>
  <c r="AU67"/>
  <c r="AX67" s="1"/>
  <c r="AT67"/>
  <c r="BC66"/>
  <c r="BH66" s="1"/>
  <c r="AP66"/>
  <c r="BF66" s="1"/>
  <c r="AZ66"/>
  <c r="AB74"/>
  <c r="AC74" s="1"/>
  <c r="U73"/>
  <c r="V72"/>
  <c r="AQ68"/>
  <c r="AE69"/>
  <c r="AV68"/>
  <c r="AR68"/>
  <c r="AS68" s="1"/>
  <c r="BC65"/>
  <c r="BH65" s="1"/>
  <c r="AZ65"/>
  <c r="AP65"/>
  <c r="BF65" s="1"/>
  <c r="U76" i="2"/>
  <c r="AC70" i="13"/>
  <c r="AB71"/>
  <c r="U80"/>
  <c r="V80"/>
  <c r="T80" s="1"/>
  <c r="AH73"/>
  <c r="B74"/>
  <c r="Z80"/>
  <c r="W80"/>
  <c r="X80"/>
  <c r="Y80"/>
  <c r="AA74" i="11" l="1"/>
  <c r="AC73"/>
  <c r="AE70"/>
  <c r="AV69"/>
  <c r="AQ69"/>
  <c r="AR69"/>
  <c r="AS69" s="1"/>
  <c r="AB76"/>
  <c r="U75"/>
  <c r="V74"/>
  <c r="AL72"/>
  <c r="BA68"/>
  <c r="BB68" s="1"/>
  <c r="BG68" s="1"/>
  <c r="AU68"/>
  <c r="AX68" s="1"/>
  <c r="BE68"/>
  <c r="AT68"/>
  <c r="AW67"/>
  <c r="AY67" s="1"/>
  <c r="U74" i="10"/>
  <c r="V73"/>
  <c r="AQ70"/>
  <c r="AE71"/>
  <c r="AV70"/>
  <c r="AB75"/>
  <c r="BC68"/>
  <c r="BH68" s="1"/>
  <c r="AP68"/>
  <c r="BF68" s="1"/>
  <c r="AZ68"/>
  <c r="AL72"/>
  <c r="AR71"/>
  <c r="AS71" s="1"/>
  <c r="AA75"/>
  <c r="AC74"/>
  <c r="AU69"/>
  <c r="AX69" s="1"/>
  <c r="BE69"/>
  <c r="BA69"/>
  <c r="BB69" s="1"/>
  <c r="BG69" s="1"/>
  <c r="AT69"/>
  <c r="AR70"/>
  <c r="AS70" s="1"/>
  <c r="BC66" i="9"/>
  <c r="BH66" s="1"/>
  <c r="AZ66"/>
  <c r="AP66"/>
  <c r="BF66" s="1"/>
  <c r="BC67"/>
  <c r="BH67" s="1"/>
  <c r="AP67"/>
  <c r="BF67" s="1"/>
  <c r="AZ67"/>
  <c r="AB74"/>
  <c r="AU68"/>
  <c r="AX68" s="1"/>
  <c r="BE68"/>
  <c r="BA68"/>
  <c r="BB68" s="1"/>
  <c r="BG68" s="1"/>
  <c r="AT68"/>
  <c r="AW68" s="1"/>
  <c r="AY68" s="1"/>
  <c r="AA75"/>
  <c r="AC74"/>
  <c r="U74"/>
  <c r="V73"/>
  <c r="AL72"/>
  <c r="AQ69"/>
  <c r="AV69"/>
  <c r="AE70"/>
  <c r="AR69"/>
  <c r="AS69" s="1"/>
  <c r="AU70" i="8"/>
  <c r="AX70" s="1"/>
  <c r="BE70"/>
  <c r="BA70"/>
  <c r="BB70" s="1"/>
  <c r="BG70" s="1"/>
  <c r="AT70"/>
  <c r="BE69"/>
  <c r="AU69"/>
  <c r="AX69" s="1"/>
  <c r="BA69"/>
  <c r="BB69" s="1"/>
  <c r="BG69" s="1"/>
  <c r="AT69"/>
  <c r="U74"/>
  <c r="V73"/>
  <c r="AL72"/>
  <c r="AR71"/>
  <c r="AS71" s="1"/>
  <c r="AW68"/>
  <c r="AY68" s="1"/>
  <c r="AB75"/>
  <c r="AQ70"/>
  <c r="AE71"/>
  <c r="AV70"/>
  <c r="AA74"/>
  <c r="AC73"/>
  <c r="U74" i="7"/>
  <c r="V73"/>
  <c r="AU68"/>
  <c r="AX68" s="1"/>
  <c r="BE68"/>
  <c r="BA68"/>
  <c r="BB68" s="1"/>
  <c r="BG68" s="1"/>
  <c r="AT68"/>
  <c r="AW68" s="1"/>
  <c r="AY68" s="1"/>
  <c r="AL73"/>
  <c r="AA74"/>
  <c r="AC73"/>
  <c r="AB75"/>
  <c r="AQ69"/>
  <c r="AE70"/>
  <c r="AV69"/>
  <c r="AR69"/>
  <c r="AS69" s="1"/>
  <c r="AW67"/>
  <c r="AY67" s="1"/>
  <c r="AQ70" i="5"/>
  <c r="AE71"/>
  <c r="AV70"/>
  <c r="AB75"/>
  <c r="AL72"/>
  <c r="BC68"/>
  <c r="BH68" s="1"/>
  <c r="AZ68"/>
  <c r="AP68"/>
  <c r="BF68" s="1"/>
  <c r="AA75"/>
  <c r="AC74"/>
  <c r="U74"/>
  <c r="V73"/>
  <c r="AR70"/>
  <c r="AS70" s="1"/>
  <c r="AW69"/>
  <c r="AY69" s="1"/>
  <c r="U74" i="4"/>
  <c r="V73"/>
  <c r="BC68"/>
  <c r="BH68" s="1"/>
  <c r="AZ68"/>
  <c r="AP68"/>
  <c r="BF68" s="1"/>
  <c r="AA75"/>
  <c r="AC74"/>
  <c r="AB75"/>
  <c r="AQ70"/>
  <c r="AE71"/>
  <c r="AV70"/>
  <c r="AL72"/>
  <c r="BE69"/>
  <c r="BA69"/>
  <c r="BB69" s="1"/>
  <c r="BG69" s="1"/>
  <c r="AU69"/>
  <c r="AX69" s="1"/>
  <c r="AT69"/>
  <c r="AW69" s="1"/>
  <c r="AY69" s="1"/>
  <c r="AR70"/>
  <c r="AS70" s="1"/>
  <c r="AU68" i="3"/>
  <c r="AX68" s="1"/>
  <c r="BE68"/>
  <c r="BA68"/>
  <c r="BB68" s="1"/>
  <c r="BG68" s="1"/>
  <c r="AT68"/>
  <c r="AL73"/>
  <c r="AQ69"/>
  <c r="AE70"/>
  <c r="AV69"/>
  <c r="AR69"/>
  <c r="AS69" s="1"/>
  <c r="AB75"/>
  <c r="U74"/>
  <c r="V73"/>
  <c r="AA76"/>
  <c r="AC75"/>
  <c r="AW67"/>
  <c r="AY67" s="1"/>
  <c r="U77" i="2"/>
  <c r="U81" i="13"/>
  <c r="V81"/>
  <c r="T81" s="1"/>
  <c r="AH74"/>
  <c r="B75"/>
  <c r="AC71"/>
  <c r="AB72"/>
  <c r="Y81"/>
  <c r="W81"/>
  <c r="X81"/>
  <c r="Z81"/>
  <c r="AA75" i="11" l="1"/>
  <c r="AC74"/>
  <c r="AL73"/>
  <c r="AB77"/>
  <c r="U76"/>
  <c r="V75"/>
  <c r="BE69"/>
  <c r="BA69"/>
  <c r="BB69" s="1"/>
  <c r="BG69" s="1"/>
  <c r="AU69"/>
  <c r="AX69" s="1"/>
  <c r="AT69"/>
  <c r="AW69" s="1"/>
  <c r="AY69" s="1"/>
  <c r="AW68"/>
  <c r="AY68" s="1"/>
  <c r="BC67"/>
  <c r="BH67" s="1"/>
  <c r="AP67"/>
  <c r="BF67" s="1"/>
  <c r="AZ67"/>
  <c r="AQ70"/>
  <c r="AE71"/>
  <c r="AV70"/>
  <c r="AR70"/>
  <c r="AS70" s="1"/>
  <c r="AU70" i="10"/>
  <c r="AX70" s="1"/>
  <c r="BE70"/>
  <c r="BA70"/>
  <c r="BB70" s="1"/>
  <c r="BG70" s="1"/>
  <c r="AT70"/>
  <c r="AR72"/>
  <c r="AS72" s="1"/>
  <c r="AL73"/>
  <c r="AB76"/>
  <c r="AQ71"/>
  <c r="AE72"/>
  <c r="AV71"/>
  <c r="U75"/>
  <c r="V74"/>
  <c r="BA71"/>
  <c r="BB71" s="1"/>
  <c r="BG71" s="1"/>
  <c r="AU71"/>
  <c r="AX71" s="1"/>
  <c r="BE71"/>
  <c r="AT71"/>
  <c r="AC75"/>
  <c r="AA76"/>
  <c r="AW69"/>
  <c r="AY69" s="1"/>
  <c r="BC68" i="9"/>
  <c r="BH68" s="1"/>
  <c r="AZ68"/>
  <c r="AP68"/>
  <c r="BF68" s="1"/>
  <c r="AA76"/>
  <c r="AL73"/>
  <c r="AB75"/>
  <c r="AE71"/>
  <c r="AV70"/>
  <c r="AQ70"/>
  <c r="AR70"/>
  <c r="AS70" s="1"/>
  <c r="BA69"/>
  <c r="BB69" s="1"/>
  <c r="BG69" s="1"/>
  <c r="AU69"/>
  <c r="AX69" s="1"/>
  <c r="BE69"/>
  <c r="AT69"/>
  <c r="AW69" s="1"/>
  <c r="AY69" s="1"/>
  <c r="U75"/>
  <c r="V74"/>
  <c r="AA75" i="8"/>
  <c r="AC74"/>
  <c r="AU71"/>
  <c r="AX71" s="1"/>
  <c r="BE71"/>
  <c r="BA71"/>
  <c r="BB71" s="1"/>
  <c r="BG71" s="1"/>
  <c r="AT71"/>
  <c r="AW71" s="1"/>
  <c r="AY71" s="1"/>
  <c r="U75"/>
  <c r="V74"/>
  <c r="BC68"/>
  <c r="BH68" s="1"/>
  <c r="AP68"/>
  <c r="BF68" s="1"/>
  <c r="AZ68"/>
  <c r="AQ71"/>
  <c r="AE72"/>
  <c r="AV71"/>
  <c r="AB76"/>
  <c r="AL73"/>
  <c r="AW69"/>
  <c r="AY69" s="1"/>
  <c r="AW70"/>
  <c r="AY70" s="1"/>
  <c r="U75" i="7"/>
  <c r="V74"/>
  <c r="AU69"/>
  <c r="AX69" s="1"/>
  <c r="BE69"/>
  <c r="BA69"/>
  <c r="BB69" s="1"/>
  <c r="BG69" s="1"/>
  <c r="AT69"/>
  <c r="AW69" s="1"/>
  <c r="AY69" s="1"/>
  <c r="AC74"/>
  <c r="AA75"/>
  <c r="BC67"/>
  <c r="BH67" s="1"/>
  <c r="AP67"/>
  <c r="BF67" s="1"/>
  <c r="AZ67"/>
  <c r="BC68"/>
  <c r="BH68" s="1"/>
  <c r="AP68"/>
  <c r="BF68" s="1"/>
  <c r="AZ68"/>
  <c r="AQ70"/>
  <c r="AE71"/>
  <c r="AV70"/>
  <c r="AR70"/>
  <c r="AS70" s="1"/>
  <c r="AB76"/>
  <c r="AL74"/>
  <c r="AB76" i="5"/>
  <c r="AU70"/>
  <c r="AX70" s="1"/>
  <c r="BE70"/>
  <c r="BA70"/>
  <c r="BB70" s="1"/>
  <c r="BG70" s="1"/>
  <c r="AT70"/>
  <c r="AW70" s="1"/>
  <c r="AY70" s="1"/>
  <c r="BC69"/>
  <c r="BH69" s="1"/>
  <c r="AZ69"/>
  <c r="AP69"/>
  <c r="BF69" s="1"/>
  <c r="U75"/>
  <c r="V74"/>
  <c r="AQ71"/>
  <c r="AE72"/>
  <c r="AV71"/>
  <c r="AL73"/>
  <c r="AR72"/>
  <c r="AS72" s="1"/>
  <c r="AA76"/>
  <c r="AC75"/>
  <c r="AR71"/>
  <c r="AS71" s="1"/>
  <c r="AQ71" i="4"/>
  <c r="AE72"/>
  <c r="AV71"/>
  <c r="U75"/>
  <c r="V74"/>
  <c r="AB76"/>
  <c r="AL73"/>
  <c r="AR72"/>
  <c r="AS72" s="1"/>
  <c r="AA76"/>
  <c r="AC75"/>
  <c r="AU70"/>
  <c r="AX70" s="1"/>
  <c r="BE70"/>
  <c r="BA70"/>
  <c r="BB70" s="1"/>
  <c r="BG70" s="1"/>
  <c r="AT70"/>
  <c r="AW70" s="1"/>
  <c r="AY70" s="1"/>
  <c r="BC69"/>
  <c r="BH69" s="1"/>
  <c r="AP69"/>
  <c r="BF69" s="1"/>
  <c r="AZ69"/>
  <c r="AR71"/>
  <c r="AS71" s="1"/>
  <c r="AL74" i="3"/>
  <c r="U75"/>
  <c r="V74"/>
  <c r="AA77"/>
  <c r="AU69"/>
  <c r="AX69" s="1"/>
  <c r="BE69"/>
  <c r="BA69"/>
  <c r="BB69" s="1"/>
  <c r="BG69" s="1"/>
  <c r="AT69"/>
  <c r="AW69" s="1"/>
  <c r="AY69" s="1"/>
  <c r="BC67"/>
  <c r="BH67" s="1"/>
  <c r="AZ67"/>
  <c r="AP67"/>
  <c r="BF67" s="1"/>
  <c r="AB76"/>
  <c r="AC76" s="1"/>
  <c r="AQ70"/>
  <c r="AE71"/>
  <c r="AV70"/>
  <c r="AR70"/>
  <c r="AS70" s="1"/>
  <c r="AW68"/>
  <c r="AY68" s="1"/>
  <c r="U78" i="2"/>
  <c r="AH75" i="13"/>
  <c r="B76"/>
  <c r="U82"/>
  <c r="V82"/>
  <c r="T82" s="1"/>
  <c r="AC72"/>
  <c r="AB73"/>
  <c r="Y82"/>
  <c r="W82"/>
  <c r="X82"/>
  <c r="Z82"/>
  <c r="AQ71" i="11" l="1"/>
  <c r="AE72"/>
  <c r="AV71"/>
  <c r="AR71"/>
  <c r="AS71" s="1"/>
  <c r="U77"/>
  <c r="V76"/>
  <c r="AA76"/>
  <c r="AC75"/>
  <c r="AB78"/>
  <c r="AU70"/>
  <c r="AX70" s="1"/>
  <c r="BE70"/>
  <c r="BA70"/>
  <c r="BB70" s="1"/>
  <c r="BG70" s="1"/>
  <c r="AT70"/>
  <c r="AW70" s="1"/>
  <c r="AY70" s="1"/>
  <c r="BC69"/>
  <c r="BH69" s="1"/>
  <c r="AP69"/>
  <c r="BF69" s="1"/>
  <c r="AZ69"/>
  <c r="BC68"/>
  <c r="BH68" s="1"/>
  <c r="AP68"/>
  <c r="BF68" s="1"/>
  <c r="AZ68"/>
  <c r="AL74"/>
  <c r="AA77" i="10"/>
  <c r="AC76"/>
  <c r="U76"/>
  <c r="V75"/>
  <c r="BE72"/>
  <c r="BA72"/>
  <c r="BB72" s="1"/>
  <c r="BG72" s="1"/>
  <c r="AU72"/>
  <c r="AX72" s="1"/>
  <c r="AT72"/>
  <c r="AW72" s="1"/>
  <c r="AY72" s="1"/>
  <c r="BC69"/>
  <c r="BH69" s="1"/>
  <c r="AP69"/>
  <c r="BF69" s="1"/>
  <c r="AZ69"/>
  <c r="AL74"/>
  <c r="AR73"/>
  <c r="AS73" s="1"/>
  <c r="AE73"/>
  <c r="AV72"/>
  <c r="AQ72"/>
  <c r="AB77"/>
  <c r="AW71"/>
  <c r="AY71" s="1"/>
  <c r="AW70"/>
  <c r="AY70" s="1"/>
  <c r="AB76" i="9"/>
  <c r="AC75"/>
  <c r="BC69"/>
  <c r="BH69" s="1"/>
  <c r="AP69"/>
  <c r="BF69" s="1"/>
  <c r="AZ69"/>
  <c r="BE70"/>
  <c r="BA70"/>
  <c r="BB70" s="1"/>
  <c r="BG70" s="1"/>
  <c r="AU70"/>
  <c r="AX70" s="1"/>
  <c r="AT70"/>
  <c r="AL74"/>
  <c r="AQ71"/>
  <c r="AE72"/>
  <c r="AV71"/>
  <c r="AR71"/>
  <c r="AS71" s="1"/>
  <c r="V75"/>
  <c r="U76"/>
  <c r="AA77"/>
  <c r="AC76"/>
  <c r="AA76" i="8"/>
  <c r="AC75"/>
  <c r="BC69"/>
  <c r="BH69" s="1"/>
  <c r="AP69"/>
  <c r="BF69" s="1"/>
  <c r="AZ69"/>
  <c r="AB77"/>
  <c r="AQ72"/>
  <c r="AE73"/>
  <c r="AV72"/>
  <c r="BC71"/>
  <c r="BH71" s="1"/>
  <c r="AZ71"/>
  <c r="AP71"/>
  <c r="BF71" s="1"/>
  <c r="U76"/>
  <c r="V75"/>
  <c r="BC70"/>
  <c r="BH70" s="1"/>
  <c r="AP70"/>
  <c r="BF70" s="1"/>
  <c r="AZ70"/>
  <c r="AR73"/>
  <c r="AS73" s="1"/>
  <c r="AL74"/>
  <c r="AR72"/>
  <c r="AS72" s="1"/>
  <c r="AB77" i="7"/>
  <c r="AE72"/>
  <c r="AV71"/>
  <c r="AQ71"/>
  <c r="AR71"/>
  <c r="AS71" s="1"/>
  <c r="AA76"/>
  <c r="AC75"/>
  <c r="U76"/>
  <c r="V75"/>
  <c r="BA70"/>
  <c r="BB70" s="1"/>
  <c r="BG70" s="1"/>
  <c r="AU70"/>
  <c r="AX70" s="1"/>
  <c r="BE70"/>
  <c r="AT70"/>
  <c r="BC69"/>
  <c r="BH69" s="1"/>
  <c r="AZ69"/>
  <c r="AP69"/>
  <c r="BF69" s="1"/>
  <c r="AL75"/>
  <c r="AU71" i="5"/>
  <c r="AX71" s="1"/>
  <c r="BE71"/>
  <c r="BA71"/>
  <c r="BB71" s="1"/>
  <c r="BG71" s="1"/>
  <c r="AT71"/>
  <c r="AL74"/>
  <c r="AC76"/>
  <c r="AA77"/>
  <c r="AQ72"/>
  <c r="AE73"/>
  <c r="AR73" s="1"/>
  <c r="AS73" s="1"/>
  <c r="AV72"/>
  <c r="U76"/>
  <c r="V75"/>
  <c r="BC70"/>
  <c r="BH70" s="1"/>
  <c r="AZ70"/>
  <c r="AP70"/>
  <c r="BF70" s="1"/>
  <c r="AB77"/>
  <c r="BA72"/>
  <c r="BB72" s="1"/>
  <c r="BG72" s="1"/>
  <c r="AU72"/>
  <c r="AX72" s="1"/>
  <c r="BE72"/>
  <c r="AT72"/>
  <c r="AU71" i="4"/>
  <c r="AX71" s="1"/>
  <c r="BE71"/>
  <c r="BA71"/>
  <c r="BB71" s="1"/>
  <c r="BG71" s="1"/>
  <c r="AT71"/>
  <c r="AB77"/>
  <c r="AL74"/>
  <c r="AQ72"/>
  <c r="AE73"/>
  <c r="AV72"/>
  <c r="BC70"/>
  <c r="BH70" s="1"/>
  <c r="AZ70"/>
  <c r="AP70"/>
  <c r="BF70" s="1"/>
  <c r="BA72"/>
  <c r="BB72" s="1"/>
  <c r="BG72" s="1"/>
  <c r="AU72"/>
  <c r="AX72" s="1"/>
  <c r="BE72"/>
  <c r="AT72"/>
  <c r="AC76"/>
  <c r="AA77"/>
  <c r="U76"/>
  <c r="V75"/>
  <c r="BA70" i="3"/>
  <c r="BB70" s="1"/>
  <c r="BG70" s="1"/>
  <c r="AU70"/>
  <c r="AX70" s="1"/>
  <c r="BE70"/>
  <c r="AT70"/>
  <c r="AL75"/>
  <c r="AA78"/>
  <c r="AE72"/>
  <c r="AV71"/>
  <c r="AQ71"/>
  <c r="AR71"/>
  <c r="AS71" s="1"/>
  <c r="BC69"/>
  <c r="BH69" s="1"/>
  <c r="AZ69"/>
  <c r="AP69"/>
  <c r="BF69" s="1"/>
  <c r="U76"/>
  <c r="V75"/>
  <c r="BC68"/>
  <c r="BH68" s="1"/>
  <c r="AP68"/>
  <c r="BF68" s="1"/>
  <c r="AZ68"/>
  <c r="AB77"/>
  <c r="U79" i="2"/>
  <c r="AH76" i="13"/>
  <c r="B77"/>
  <c r="U83"/>
  <c r="V83"/>
  <c r="T83" s="1"/>
  <c r="AC73"/>
  <c r="AB74"/>
  <c r="Y83"/>
  <c r="X83"/>
  <c r="Z83"/>
  <c r="W83"/>
  <c r="AL75" i="11" l="1"/>
  <c r="BC70"/>
  <c r="BH70" s="1"/>
  <c r="AP70"/>
  <c r="BF70" s="1"/>
  <c r="AZ70"/>
  <c r="U78"/>
  <c r="V77"/>
  <c r="AQ72"/>
  <c r="AE73"/>
  <c r="AV72"/>
  <c r="AR72"/>
  <c r="AS72" s="1"/>
  <c r="AB79"/>
  <c r="AC76"/>
  <c r="AA77"/>
  <c r="AU71"/>
  <c r="AX71" s="1"/>
  <c r="BE71"/>
  <c r="BA71"/>
  <c r="BB71" s="1"/>
  <c r="BG71" s="1"/>
  <c r="AT71"/>
  <c r="BC71" i="10"/>
  <c r="BH71" s="1"/>
  <c r="AZ71"/>
  <c r="AP71"/>
  <c r="BF71" s="1"/>
  <c r="AL75"/>
  <c r="BC72"/>
  <c r="BH72" s="1"/>
  <c r="AZ72"/>
  <c r="AP72"/>
  <c r="BF72" s="1"/>
  <c r="AA78"/>
  <c r="AC77"/>
  <c r="BC70"/>
  <c r="BH70" s="1"/>
  <c r="AP70"/>
  <c r="BF70" s="1"/>
  <c r="AZ70"/>
  <c r="AU73"/>
  <c r="AX73" s="1"/>
  <c r="BE73"/>
  <c r="BA73"/>
  <c r="BB73" s="1"/>
  <c r="BG73" s="1"/>
  <c r="AT73"/>
  <c r="AW73" s="1"/>
  <c r="AY73" s="1"/>
  <c r="AB78"/>
  <c r="AQ73"/>
  <c r="AE74"/>
  <c r="AR74" s="1"/>
  <c r="AS74" s="1"/>
  <c r="AV73"/>
  <c r="U77"/>
  <c r="V76"/>
  <c r="AA78" i="9"/>
  <c r="AU71"/>
  <c r="AX71" s="1"/>
  <c r="BE71"/>
  <c r="BA71"/>
  <c r="BB71" s="1"/>
  <c r="BG71" s="1"/>
  <c r="AT71"/>
  <c r="AW71" s="1"/>
  <c r="AY71" s="1"/>
  <c r="AB77"/>
  <c r="U77"/>
  <c r="V76"/>
  <c r="AQ72"/>
  <c r="AE73"/>
  <c r="AV72"/>
  <c r="AR72"/>
  <c r="AS72" s="1"/>
  <c r="AW70"/>
  <c r="AY70" s="1"/>
  <c r="AL75"/>
  <c r="BE73" i="8"/>
  <c r="BA73"/>
  <c r="BB73" s="1"/>
  <c r="BG73" s="1"/>
  <c r="AU73"/>
  <c r="AX73" s="1"/>
  <c r="AT73"/>
  <c r="AC76"/>
  <c r="AA77"/>
  <c r="AL75"/>
  <c r="AE74"/>
  <c r="AV73"/>
  <c r="AQ73"/>
  <c r="AB78"/>
  <c r="BA72"/>
  <c r="BB72" s="1"/>
  <c r="BG72" s="1"/>
  <c r="AU72"/>
  <c r="AX72" s="1"/>
  <c r="BE72"/>
  <c r="AT72"/>
  <c r="AW72" s="1"/>
  <c r="AY72" s="1"/>
  <c r="U77"/>
  <c r="V76"/>
  <c r="U77" i="7"/>
  <c r="V76"/>
  <c r="AB78"/>
  <c r="BE71"/>
  <c r="BA71"/>
  <c r="BB71" s="1"/>
  <c r="BG71" s="1"/>
  <c r="AU71"/>
  <c r="AX71" s="1"/>
  <c r="AT71"/>
  <c r="AL76"/>
  <c r="AA77"/>
  <c r="AC76"/>
  <c r="AQ72"/>
  <c r="AE73"/>
  <c r="AV72"/>
  <c r="AR72"/>
  <c r="AS72" s="1"/>
  <c r="AW70"/>
  <c r="AY70" s="1"/>
  <c r="BE73" i="5"/>
  <c r="BA73"/>
  <c r="BB73" s="1"/>
  <c r="BG73" s="1"/>
  <c r="AU73"/>
  <c r="AX73" s="1"/>
  <c r="AT73"/>
  <c r="AB78"/>
  <c r="AE74"/>
  <c r="AV73"/>
  <c r="AQ73"/>
  <c r="AL75"/>
  <c r="AR74"/>
  <c r="AS74" s="1"/>
  <c r="U77"/>
  <c r="V76"/>
  <c r="AA78"/>
  <c r="AC77"/>
  <c r="AW72"/>
  <c r="AY72" s="1"/>
  <c r="AW71"/>
  <c r="AY71" s="1"/>
  <c r="AL75" i="4"/>
  <c r="U77"/>
  <c r="V76"/>
  <c r="AE74"/>
  <c r="AV73"/>
  <c r="AQ73"/>
  <c r="AA78"/>
  <c r="AC77"/>
  <c r="AB78"/>
  <c r="AW72"/>
  <c r="AY72" s="1"/>
  <c r="AR73"/>
  <c r="AS73" s="1"/>
  <c r="AW71"/>
  <c r="AY71" s="1"/>
  <c r="AQ72" i="3"/>
  <c r="AE73"/>
  <c r="AV72"/>
  <c r="AR72"/>
  <c r="AS72" s="1"/>
  <c r="AL76"/>
  <c r="AA79"/>
  <c r="AB78"/>
  <c r="U77"/>
  <c r="V76"/>
  <c r="BE71"/>
  <c r="BA71"/>
  <c r="BB71" s="1"/>
  <c r="BG71" s="1"/>
  <c r="AU71"/>
  <c r="AX71" s="1"/>
  <c r="AT71"/>
  <c r="AC77"/>
  <c r="AW70"/>
  <c r="AY70" s="1"/>
  <c r="U80" i="2"/>
  <c r="U84" i="13"/>
  <c r="V84"/>
  <c r="T84" s="1"/>
  <c r="AC74"/>
  <c r="AB75"/>
  <c r="AH77"/>
  <c r="B78"/>
  <c r="Y84"/>
  <c r="X84"/>
  <c r="W84"/>
  <c r="Z84"/>
  <c r="AA78" i="11" l="1"/>
  <c r="AC77"/>
  <c r="AL76"/>
  <c r="AB80"/>
  <c r="AE74"/>
  <c r="AV73"/>
  <c r="AQ73"/>
  <c r="AR73"/>
  <c r="AS73" s="1"/>
  <c r="U79"/>
  <c r="V78"/>
  <c r="AW71"/>
  <c r="AY71" s="1"/>
  <c r="BA72"/>
  <c r="BB72" s="1"/>
  <c r="BG72" s="1"/>
  <c r="AU72"/>
  <c r="AX72" s="1"/>
  <c r="BE72"/>
  <c r="AT72"/>
  <c r="AU74" i="10"/>
  <c r="AX74" s="1"/>
  <c r="BE74"/>
  <c r="BA74"/>
  <c r="BB74" s="1"/>
  <c r="BG74" s="1"/>
  <c r="AT74"/>
  <c r="BC73"/>
  <c r="BH73" s="1"/>
  <c r="AP73"/>
  <c r="BF73" s="1"/>
  <c r="AZ73"/>
  <c r="AA79"/>
  <c r="AC78"/>
  <c r="AQ74"/>
  <c r="AE75"/>
  <c r="AV74"/>
  <c r="AB79"/>
  <c r="U78"/>
  <c r="V77"/>
  <c r="AL76"/>
  <c r="BC70" i="9"/>
  <c r="BH70" s="1"/>
  <c r="AP70"/>
  <c r="BF70" s="1"/>
  <c r="AZ70"/>
  <c r="AB78"/>
  <c r="AC77"/>
  <c r="AQ73"/>
  <c r="AE74"/>
  <c r="AV73"/>
  <c r="AR73"/>
  <c r="AS73" s="1"/>
  <c r="U78"/>
  <c r="V77"/>
  <c r="BC71"/>
  <c r="BH71" s="1"/>
  <c r="AP71"/>
  <c r="BF71" s="1"/>
  <c r="AZ71"/>
  <c r="AA79"/>
  <c r="AC78"/>
  <c r="AL76"/>
  <c r="AU72"/>
  <c r="AX72" s="1"/>
  <c r="BE72"/>
  <c r="BA72"/>
  <c r="BB72" s="1"/>
  <c r="BG72" s="1"/>
  <c r="AT72"/>
  <c r="AB79" i="8"/>
  <c r="AQ74"/>
  <c r="AE75"/>
  <c r="AV74"/>
  <c r="BC72"/>
  <c r="BH72" s="1"/>
  <c r="AP72"/>
  <c r="BF72" s="1"/>
  <c r="AZ72"/>
  <c r="AA78"/>
  <c r="AC77"/>
  <c r="U78"/>
  <c r="V77"/>
  <c r="AL76"/>
  <c r="AR75"/>
  <c r="AS75" s="1"/>
  <c r="AR74"/>
  <c r="AS74" s="1"/>
  <c r="AW73"/>
  <c r="AY73" s="1"/>
  <c r="AA78" i="7"/>
  <c r="AC77"/>
  <c r="U78"/>
  <c r="V77"/>
  <c r="AU72"/>
  <c r="AX72" s="1"/>
  <c r="BE72"/>
  <c r="BA72"/>
  <c r="BB72" s="1"/>
  <c r="BG72" s="1"/>
  <c r="AT72"/>
  <c r="AB79"/>
  <c r="AW71"/>
  <c r="AY71" s="1"/>
  <c r="BC70"/>
  <c r="BH70" s="1"/>
  <c r="AZ70"/>
  <c r="AP70"/>
  <c r="BF70" s="1"/>
  <c r="AQ73"/>
  <c r="AE74"/>
  <c r="AV73"/>
  <c r="AR73"/>
  <c r="AS73" s="1"/>
  <c r="AL77"/>
  <c r="U78" i="5"/>
  <c r="V77"/>
  <c r="BC72"/>
  <c r="BH72" s="1"/>
  <c r="AZ72"/>
  <c r="AP72"/>
  <c r="BF72" s="1"/>
  <c r="AB79"/>
  <c r="BC71"/>
  <c r="BH71" s="1"/>
  <c r="AZ71"/>
  <c r="AP71"/>
  <c r="BF71" s="1"/>
  <c r="AL76"/>
  <c r="AA79"/>
  <c r="AC78"/>
  <c r="AU74"/>
  <c r="AX74" s="1"/>
  <c r="BE74"/>
  <c r="BA74"/>
  <c r="BB74" s="1"/>
  <c r="BG74" s="1"/>
  <c r="AT74"/>
  <c r="AW74" s="1"/>
  <c r="AY74" s="1"/>
  <c r="AQ74"/>
  <c r="AE75"/>
  <c r="AV74"/>
  <c r="AW73"/>
  <c r="AY73" s="1"/>
  <c r="AL76" i="4"/>
  <c r="AR75"/>
  <c r="AS75" s="1"/>
  <c r="BC72"/>
  <c r="BH72" s="1"/>
  <c r="AZ72"/>
  <c r="AP72"/>
  <c r="BF72" s="1"/>
  <c r="AQ74"/>
  <c r="AE75"/>
  <c r="AV74"/>
  <c r="AR74"/>
  <c r="AS74" s="1"/>
  <c r="U78"/>
  <c r="V77"/>
  <c r="AA79"/>
  <c r="AC78"/>
  <c r="BE73"/>
  <c r="BA73"/>
  <c r="BB73" s="1"/>
  <c r="BG73" s="1"/>
  <c r="AU73"/>
  <c r="AX73" s="1"/>
  <c r="AT73"/>
  <c r="BC71"/>
  <c r="BH71" s="1"/>
  <c r="AP71"/>
  <c r="BF71" s="1"/>
  <c r="AZ71"/>
  <c r="AB79"/>
  <c r="AL77" i="3"/>
  <c r="AQ73"/>
  <c r="AE74"/>
  <c r="AV73"/>
  <c r="AR73"/>
  <c r="AS73" s="1"/>
  <c r="AB79"/>
  <c r="AW71"/>
  <c r="AY71" s="1"/>
  <c r="AC78"/>
  <c r="BC70"/>
  <c r="BH70" s="1"/>
  <c r="AZ70"/>
  <c r="AP70"/>
  <c r="BF70" s="1"/>
  <c r="U78"/>
  <c r="V77"/>
  <c r="AA80"/>
  <c r="AC79"/>
  <c r="AU72"/>
  <c r="AX72" s="1"/>
  <c r="BE72"/>
  <c r="BA72"/>
  <c r="BB72" s="1"/>
  <c r="BG72" s="1"/>
  <c r="AT72"/>
  <c r="U81" i="2"/>
  <c r="AH78" i="13"/>
  <c r="B79"/>
  <c r="U85"/>
  <c r="V85"/>
  <c r="T85" s="1"/>
  <c r="AC75"/>
  <c r="AB76"/>
  <c r="Y85"/>
  <c r="Z85"/>
  <c r="X85"/>
  <c r="W85"/>
  <c r="U80" i="11" l="1"/>
  <c r="V79"/>
  <c r="AQ74"/>
  <c r="AE75"/>
  <c r="AV74"/>
  <c r="AR74"/>
  <c r="AS74" s="1"/>
  <c r="AA79"/>
  <c r="AC78"/>
  <c r="BC71"/>
  <c r="BH71" s="1"/>
  <c r="AP71"/>
  <c r="BF71" s="1"/>
  <c r="AZ71"/>
  <c r="BE73"/>
  <c r="BA73"/>
  <c r="BB73" s="1"/>
  <c r="BG73" s="1"/>
  <c r="AU73"/>
  <c r="AX73" s="1"/>
  <c r="AT73"/>
  <c r="AW73" s="1"/>
  <c r="AY73" s="1"/>
  <c r="AB81"/>
  <c r="AL77"/>
  <c r="AW72"/>
  <c r="AY72" s="1"/>
  <c r="AR76" i="10"/>
  <c r="AS76" s="1"/>
  <c r="AL77"/>
  <c r="AB80"/>
  <c r="AQ75"/>
  <c r="AE76"/>
  <c r="AV75"/>
  <c r="U79"/>
  <c r="V78"/>
  <c r="AC79"/>
  <c r="AA80"/>
  <c r="AR75"/>
  <c r="AS75" s="1"/>
  <c r="AW74"/>
  <c r="AY74" s="1"/>
  <c r="AE75" i="9"/>
  <c r="AV74"/>
  <c r="AQ74"/>
  <c r="AR74"/>
  <c r="AS74" s="1"/>
  <c r="AW72"/>
  <c r="AY72" s="1"/>
  <c r="AA80"/>
  <c r="BA73"/>
  <c r="BB73" s="1"/>
  <c r="BG73" s="1"/>
  <c r="AU73"/>
  <c r="AX73" s="1"/>
  <c r="BE73"/>
  <c r="AT73"/>
  <c r="AL77"/>
  <c r="U79"/>
  <c r="V78"/>
  <c r="AB79"/>
  <c r="AQ75" i="8"/>
  <c r="AE76"/>
  <c r="AV75"/>
  <c r="AU74"/>
  <c r="AX74" s="1"/>
  <c r="BE74"/>
  <c r="BA74"/>
  <c r="BB74" s="1"/>
  <c r="BG74" s="1"/>
  <c r="AT74"/>
  <c r="AW74" s="1"/>
  <c r="AY74" s="1"/>
  <c r="AA79"/>
  <c r="AC78"/>
  <c r="AB80"/>
  <c r="BC73"/>
  <c r="BH73" s="1"/>
  <c r="AZ73"/>
  <c r="AP73"/>
  <c r="BF73" s="1"/>
  <c r="AL77"/>
  <c r="AR76"/>
  <c r="AS76" s="1"/>
  <c r="AU75"/>
  <c r="AX75" s="1"/>
  <c r="BE75"/>
  <c r="BA75"/>
  <c r="BB75" s="1"/>
  <c r="BG75" s="1"/>
  <c r="AT75"/>
  <c r="AW75" s="1"/>
  <c r="AY75" s="1"/>
  <c r="U79"/>
  <c r="V78"/>
  <c r="AC78" i="7"/>
  <c r="AA79"/>
  <c r="AU73"/>
  <c r="AX73" s="1"/>
  <c r="BE73"/>
  <c r="BA73"/>
  <c r="BB73" s="1"/>
  <c r="BG73" s="1"/>
  <c r="AT73"/>
  <c r="AW73" s="1"/>
  <c r="AY73" s="1"/>
  <c r="AL78"/>
  <c r="BC71"/>
  <c r="BH71" s="1"/>
  <c r="AP71"/>
  <c r="BF71" s="1"/>
  <c r="AZ71"/>
  <c r="AW72"/>
  <c r="AY72" s="1"/>
  <c r="AQ74"/>
  <c r="AE75"/>
  <c r="AV74"/>
  <c r="AR74"/>
  <c r="AS74" s="1"/>
  <c r="AB80"/>
  <c r="U79"/>
  <c r="V78"/>
  <c r="AQ75" i="5"/>
  <c r="AE76"/>
  <c r="AV75"/>
  <c r="AL77"/>
  <c r="AR76"/>
  <c r="AS76" s="1"/>
  <c r="U79"/>
  <c r="V78"/>
  <c r="AR75"/>
  <c r="AS75" s="1"/>
  <c r="AA80"/>
  <c r="AC79"/>
  <c r="BC73"/>
  <c r="BH73" s="1"/>
  <c r="AP73"/>
  <c r="BF73" s="1"/>
  <c r="AZ73"/>
  <c r="BC74"/>
  <c r="BH74" s="1"/>
  <c r="AZ74"/>
  <c r="AP74"/>
  <c r="BF74" s="1"/>
  <c r="AB80"/>
  <c r="AA80" i="4"/>
  <c r="AC79"/>
  <c r="AU74"/>
  <c r="AX74" s="1"/>
  <c r="BE74"/>
  <c r="BA74"/>
  <c r="BB74" s="1"/>
  <c r="BG74" s="1"/>
  <c r="AT74"/>
  <c r="AW74" s="1"/>
  <c r="AY74" s="1"/>
  <c r="AL77"/>
  <c r="AU75"/>
  <c r="AX75" s="1"/>
  <c r="BE75"/>
  <c r="BA75"/>
  <c r="BB75" s="1"/>
  <c r="BG75" s="1"/>
  <c r="AT75"/>
  <c r="AB80"/>
  <c r="AQ75"/>
  <c r="AE76"/>
  <c r="AV75"/>
  <c r="U79"/>
  <c r="V78"/>
  <c r="AW73"/>
  <c r="AY73" s="1"/>
  <c r="AL78" i="3"/>
  <c r="AA81"/>
  <c r="BC71"/>
  <c r="BH71" s="1"/>
  <c r="AP71"/>
  <c r="BF71" s="1"/>
  <c r="AZ71"/>
  <c r="AU73"/>
  <c r="AX73" s="1"/>
  <c r="BE73"/>
  <c r="BA73"/>
  <c r="BB73" s="1"/>
  <c r="BG73" s="1"/>
  <c r="AT73"/>
  <c r="AW73" s="1"/>
  <c r="AY73" s="1"/>
  <c r="U79"/>
  <c r="V78"/>
  <c r="AB80"/>
  <c r="AW72"/>
  <c r="AY72" s="1"/>
  <c r="AQ74"/>
  <c r="AE75"/>
  <c r="AV74"/>
  <c r="AR74"/>
  <c r="AS74" s="1"/>
  <c r="U82" i="2"/>
  <c r="AC76" i="13"/>
  <c r="AB77"/>
  <c r="V86"/>
  <c r="T86" s="1"/>
  <c r="U86"/>
  <c r="AH79"/>
  <c r="B80"/>
  <c r="Y86"/>
  <c r="X86"/>
  <c r="Z86"/>
  <c r="W86"/>
  <c r="AL78" i="11" l="1"/>
  <c r="BC73"/>
  <c r="BH73" s="1"/>
  <c r="AP73"/>
  <c r="BF73" s="1"/>
  <c r="AZ73"/>
  <c r="AQ75"/>
  <c r="AE76"/>
  <c r="AV75"/>
  <c r="AR75"/>
  <c r="AS75" s="1"/>
  <c r="U81"/>
  <c r="V80"/>
  <c r="AB82"/>
  <c r="BC72"/>
  <c r="BH72" s="1"/>
  <c r="AP72"/>
  <c r="BF72" s="1"/>
  <c r="AZ72"/>
  <c r="AU74"/>
  <c r="AX74" s="1"/>
  <c r="BE74"/>
  <c r="BA74"/>
  <c r="BB74" s="1"/>
  <c r="BG74" s="1"/>
  <c r="AT74"/>
  <c r="AW74" s="1"/>
  <c r="AY74" s="1"/>
  <c r="AA80"/>
  <c r="AC79"/>
  <c r="AA81" i="10"/>
  <c r="AC80"/>
  <c r="U80"/>
  <c r="V79"/>
  <c r="BE76"/>
  <c r="BA76"/>
  <c r="BB76" s="1"/>
  <c r="BG76" s="1"/>
  <c r="AU76"/>
  <c r="AX76" s="1"/>
  <c r="AT76"/>
  <c r="AW76" s="1"/>
  <c r="AY76" s="1"/>
  <c r="BA75"/>
  <c r="BB75" s="1"/>
  <c r="BG75" s="1"/>
  <c r="AU75"/>
  <c r="AX75" s="1"/>
  <c r="BE75"/>
  <c r="AT75"/>
  <c r="AW75" s="1"/>
  <c r="AY75" s="1"/>
  <c r="AL78"/>
  <c r="BC74"/>
  <c r="BH74" s="1"/>
  <c r="AZ74"/>
  <c r="AP74"/>
  <c r="BF74" s="1"/>
  <c r="AE77"/>
  <c r="AV76"/>
  <c r="AQ76"/>
  <c r="AB81"/>
  <c r="BC72" i="9"/>
  <c r="BH72" s="1"/>
  <c r="AZ72"/>
  <c r="AP72"/>
  <c r="BF72" s="1"/>
  <c r="AQ75"/>
  <c r="AE76"/>
  <c r="AV75"/>
  <c r="AR75"/>
  <c r="AS75" s="1"/>
  <c r="AB80"/>
  <c r="V79"/>
  <c r="U80"/>
  <c r="AA81"/>
  <c r="AC80"/>
  <c r="AW73"/>
  <c r="AY73" s="1"/>
  <c r="AC79"/>
  <c r="AL78"/>
  <c r="BE74"/>
  <c r="BA74"/>
  <c r="BB74" s="1"/>
  <c r="BG74" s="1"/>
  <c r="AU74"/>
  <c r="AX74" s="1"/>
  <c r="AT74"/>
  <c r="AW74" s="1"/>
  <c r="AY74" s="1"/>
  <c r="BC75" i="8"/>
  <c r="BH75" s="1"/>
  <c r="AP75"/>
  <c r="BF75" s="1"/>
  <c r="AZ75"/>
  <c r="BA76"/>
  <c r="BB76" s="1"/>
  <c r="BG76" s="1"/>
  <c r="AU76"/>
  <c r="AX76" s="1"/>
  <c r="BE76"/>
  <c r="AT76"/>
  <c r="U80"/>
  <c r="V79"/>
  <c r="AQ76"/>
  <c r="AE77"/>
  <c r="AV76"/>
  <c r="BC74"/>
  <c r="BH74" s="1"/>
  <c r="AP74"/>
  <c r="BF74" s="1"/>
  <c r="AZ74"/>
  <c r="AR77"/>
  <c r="AS77" s="1"/>
  <c r="AL78"/>
  <c r="AB81"/>
  <c r="AA80"/>
  <c r="AC79"/>
  <c r="BC73" i="7"/>
  <c r="BH73" s="1"/>
  <c r="AZ73"/>
  <c r="AP73"/>
  <c r="BF73" s="1"/>
  <c r="AA80"/>
  <c r="AC79"/>
  <c r="AL79"/>
  <c r="AB81"/>
  <c r="AE76"/>
  <c r="AV75"/>
  <c r="AQ75"/>
  <c r="AR75"/>
  <c r="AS75" s="1"/>
  <c r="U80"/>
  <c r="V79"/>
  <c r="BA74"/>
  <c r="BB74" s="1"/>
  <c r="BG74" s="1"/>
  <c r="AU74"/>
  <c r="AX74" s="1"/>
  <c r="BE74"/>
  <c r="AT74"/>
  <c r="AW74" s="1"/>
  <c r="AY74" s="1"/>
  <c r="BC72"/>
  <c r="BH72" s="1"/>
  <c r="AZ72"/>
  <c r="AP72"/>
  <c r="BF72" s="1"/>
  <c r="AU75" i="5"/>
  <c r="AX75" s="1"/>
  <c r="BE75"/>
  <c r="BA75"/>
  <c r="BB75" s="1"/>
  <c r="BG75" s="1"/>
  <c r="AT75"/>
  <c r="BA76"/>
  <c r="BB76" s="1"/>
  <c r="BG76" s="1"/>
  <c r="AU76"/>
  <c r="AX76" s="1"/>
  <c r="BE76"/>
  <c r="AT76"/>
  <c r="AC80"/>
  <c r="AA81"/>
  <c r="U80"/>
  <c r="V79"/>
  <c r="AQ76"/>
  <c r="AE77"/>
  <c r="AV76"/>
  <c r="AB81"/>
  <c r="AL78"/>
  <c r="AC80" i="4"/>
  <c r="AA81"/>
  <c r="BC74"/>
  <c r="BH74" s="1"/>
  <c r="AZ74"/>
  <c r="AP74"/>
  <c r="BF74" s="1"/>
  <c r="AQ76"/>
  <c r="AE77"/>
  <c r="AV76"/>
  <c r="BC73"/>
  <c r="BH73" s="1"/>
  <c r="AZ73"/>
  <c r="AP73"/>
  <c r="BF73" s="1"/>
  <c r="U80"/>
  <c r="V79"/>
  <c r="AR77"/>
  <c r="AS77" s="1"/>
  <c r="AL78"/>
  <c r="AB81"/>
  <c r="AW75"/>
  <c r="AY75" s="1"/>
  <c r="AR76"/>
  <c r="AS76" s="1"/>
  <c r="AL79" i="3"/>
  <c r="BC72"/>
  <c r="BH72" s="1"/>
  <c r="AP72"/>
  <c r="BF72" s="1"/>
  <c r="AZ72"/>
  <c r="BC73"/>
  <c r="BH73" s="1"/>
  <c r="AP73"/>
  <c r="BF73" s="1"/>
  <c r="AZ73"/>
  <c r="AA82"/>
  <c r="BA74"/>
  <c r="BB74" s="1"/>
  <c r="BG74" s="1"/>
  <c r="AU74"/>
  <c r="AX74" s="1"/>
  <c r="BE74"/>
  <c r="AT74"/>
  <c r="AE76"/>
  <c r="AV75"/>
  <c r="AQ75"/>
  <c r="AR75"/>
  <c r="AS75" s="1"/>
  <c r="AB81"/>
  <c r="AC81" s="1"/>
  <c r="U80"/>
  <c r="V79"/>
  <c r="AC80"/>
  <c r="U83" i="2"/>
  <c r="AC77" i="13"/>
  <c r="AB78"/>
  <c r="B81"/>
  <c r="AH80"/>
  <c r="V87"/>
  <c r="T87" s="1"/>
  <c r="U87"/>
  <c r="Y87"/>
  <c r="Z87"/>
  <c r="W87"/>
  <c r="X87"/>
  <c r="AU75" i="11" l="1"/>
  <c r="AX75" s="1"/>
  <c r="BE75"/>
  <c r="BA75"/>
  <c r="BB75" s="1"/>
  <c r="BG75" s="1"/>
  <c r="AT75"/>
  <c r="BC74"/>
  <c r="BH74" s="1"/>
  <c r="AP74"/>
  <c r="BF74" s="1"/>
  <c r="AZ74"/>
  <c r="AB83"/>
  <c r="U82"/>
  <c r="V81"/>
  <c r="AL79"/>
  <c r="AC80"/>
  <c r="AA81"/>
  <c r="AQ76"/>
  <c r="AE77"/>
  <c r="AV76"/>
  <c r="AR76"/>
  <c r="AS76" s="1"/>
  <c r="BC75" i="10"/>
  <c r="BH75" s="1"/>
  <c r="AP75"/>
  <c r="BF75" s="1"/>
  <c r="AZ75"/>
  <c r="BC76"/>
  <c r="BH76" s="1"/>
  <c r="AP76"/>
  <c r="BF76" s="1"/>
  <c r="AZ76"/>
  <c r="AA82"/>
  <c r="AC81"/>
  <c r="AL79"/>
  <c r="AR78"/>
  <c r="AS78" s="1"/>
  <c r="AB82"/>
  <c r="AQ77"/>
  <c r="AE78"/>
  <c r="AV77"/>
  <c r="U81"/>
  <c r="V80"/>
  <c r="AR77"/>
  <c r="AS77" s="1"/>
  <c r="AB81" i="9"/>
  <c r="AQ76"/>
  <c r="AE77"/>
  <c r="AV76"/>
  <c r="AR76"/>
  <c r="AS76" s="1"/>
  <c r="AL79"/>
  <c r="AC81"/>
  <c r="AA82"/>
  <c r="AU75"/>
  <c r="AX75" s="1"/>
  <c r="BE75"/>
  <c r="BA75"/>
  <c r="BB75" s="1"/>
  <c r="BG75" s="1"/>
  <c r="AT75"/>
  <c r="AW75" s="1"/>
  <c r="AY75" s="1"/>
  <c r="BC74"/>
  <c r="BH74" s="1"/>
  <c r="AZ74"/>
  <c r="AP74"/>
  <c r="BF74" s="1"/>
  <c r="BC73"/>
  <c r="BH73" s="1"/>
  <c r="AP73"/>
  <c r="BF73" s="1"/>
  <c r="AZ73"/>
  <c r="U81"/>
  <c r="V80"/>
  <c r="AC80" i="8"/>
  <c r="AA81"/>
  <c r="AL79"/>
  <c r="AB82"/>
  <c r="AW76"/>
  <c r="AY76" s="1"/>
  <c r="BE77"/>
  <c r="BA77"/>
  <c r="BB77" s="1"/>
  <c r="BG77" s="1"/>
  <c r="AU77"/>
  <c r="AX77" s="1"/>
  <c r="AT77"/>
  <c r="AE78"/>
  <c r="AV77"/>
  <c r="AQ77"/>
  <c r="U81"/>
  <c r="V80"/>
  <c r="BC74" i="7"/>
  <c r="BH74" s="1"/>
  <c r="AZ74"/>
  <c r="AP74"/>
  <c r="BF74" s="1"/>
  <c r="AB82"/>
  <c r="U81"/>
  <c r="V80"/>
  <c r="AQ76"/>
  <c r="AE77"/>
  <c r="AV76"/>
  <c r="AR76"/>
  <c r="AS76" s="1"/>
  <c r="BE75"/>
  <c r="BA75"/>
  <c r="BB75" s="1"/>
  <c r="BG75" s="1"/>
  <c r="AU75"/>
  <c r="AX75" s="1"/>
  <c r="AT75"/>
  <c r="AW75" s="1"/>
  <c r="AY75" s="1"/>
  <c r="AL80"/>
  <c r="AA81"/>
  <c r="AC80"/>
  <c r="AL79" i="5"/>
  <c r="AR78"/>
  <c r="AS78" s="1"/>
  <c r="AA82"/>
  <c r="AC81"/>
  <c r="AB82"/>
  <c r="AE78"/>
  <c r="AV77"/>
  <c r="AQ77"/>
  <c r="U81"/>
  <c r="V80"/>
  <c r="AR77"/>
  <c r="AS77" s="1"/>
  <c r="AW76"/>
  <c r="AY76" s="1"/>
  <c r="AW75"/>
  <c r="AY75" s="1"/>
  <c r="AA82" i="4"/>
  <c r="AC81"/>
  <c r="BA76"/>
  <c r="BB76" s="1"/>
  <c r="BG76" s="1"/>
  <c r="AU76"/>
  <c r="AX76" s="1"/>
  <c r="BE76"/>
  <c r="AT76"/>
  <c r="AW76" s="1"/>
  <c r="AY76" s="1"/>
  <c r="AB82"/>
  <c r="BE77"/>
  <c r="BA77"/>
  <c r="BB77" s="1"/>
  <c r="BG77" s="1"/>
  <c r="AU77"/>
  <c r="AX77" s="1"/>
  <c r="AT77"/>
  <c r="AW77" s="1"/>
  <c r="AY77" s="1"/>
  <c r="AE78"/>
  <c r="AV77"/>
  <c r="AQ77"/>
  <c r="BC75"/>
  <c r="BH75" s="1"/>
  <c r="AZ75"/>
  <c r="AP75"/>
  <c r="BF75" s="1"/>
  <c r="AL79"/>
  <c r="AR78"/>
  <c r="AS78" s="1"/>
  <c r="U81"/>
  <c r="V80"/>
  <c r="AA83" i="3"/>
  <c r="AL80"/>
  <c r="U81"/>
  <c r="V80"/>
  <c r="BE75"/>
  <c r="BA75"/>
  <c r="BB75" s="1"/>
  <c r="BG75" s="1"/>
  <c r="AU75"/>
  <c r="AX75" s="1"/>
  <c r="AT75"/>
  <c r="AW75" s="1"/>
  <c r="AY75" s="1"/>
  <c r="AW74"/>
  <c r="AY74" s="1"/>
  <c r="AQ76"/>
  <c r="AE77"/>
  <c r="AV76"/>
  <c r="AR76"/>
  <c r="AS76" s="1"/>
  <c r="AB82"/>
  <c r="AC82" s="1"/>
  <c r="U84" i="2"/>
  <c r="AH81" i="13"/>
  <c r="B82"/>
  <c r="AC78"/>
  <c r="AB79"/>
  <c r="U88"/>
  <c r="V88"/>
  <c r="T88" s="1"/>
  <c r="Y88"/>
  <c r="W88"/>
  <c r="Z88"/>
  <c r="X88"/>
  <c r="AA82" i="11" l="1"/>
  <c r="AC81"/>
  <c r="AB84"/>
  <c r="U83"/>
  <c r="V82"/>
  <c r="BA76"/>
  <c r="BB76" s="1"/>
  <c r="BG76" s="1"/>
  <c r="AU76"/>
  <c r="AX76" s="1"/>
  <c r="BE76"/>
  <c r="AT76"/>
  <c r="AW76" s="1"/>
  <c r="AY76" s="1"/>
  <c r="AL80"/>
  <c r="AE78"/>
  <c r="AV77"/>
  <c r="AQ77"/>
  <c r="AR77"/>
  <c r="AS77" s="1"/>
  <c r="AW75"/>
  <c r="AY75" s="1"/>
  <c r="U82" i="10"/>
  <c r="V81"/>
  <c r="AL80"/>
  <c r="AU78"/>
  <c r="AX78" s="1"/>
  <c r="BE78"/>
  <c r="BA78"/>
  <c r="BB78" s="1"/>
  <c r="BG78" s="1"/>
  <c r="AT78"/>
  <c r="AW78" s="1"/>
  <c r="AY78" s="1"/>
  <c r="AQ78"/>
  <c r="AE79"/>
  <c r="AR79" s="1"/>
  <c r="AS79" s="1"/>
  <c r="AV78"/>
  <c r="AA83"/>
  <c r="AC82"/>
  <c r="AU77"/>
  <c r="AX77" s="1"/>
  <c r="BE77"/>
  <c r="BA77"/>
  <c r="BB77" s="1"/>
  <c r="BG77" s="1"/>
  <c r="AT77"/>
  <c r="AB83"/>
  <c r="AL80" i="9"/>
  <c r="AQ77"/>
  <c r="AE78"/>
  <c r="AV77"/>
  <c r="AR77"/>
  <c r="AS77" s="1"/>
  <c r="U82"/>
  <c r="V81"/>
  <c r="BC75"/>
  <c r="BH75" s="1"/>
  <c r="AP75"/>
  <c r="BF75" s="1"/>
  <c r="AZ75"/>
  <c r="AA83"/>
  <c r="AC82"/>
  <c r="AU76"/>
  <c r="AX76" s="1"/>
  <c r="BE76"/>
  <c r="BA76"/>
  <c r="BB76" s="1"/>
  <c r="BG76" s="1"/>
  <c r="AT76"/>
  <c r="AW76" s="1"/>
  <c r="AY76" s="1"/>
  <c r="AB82"/>
  <c r="AB83" i="8"/>
  <c r="AA82"/>
  <c r="AC81"/>
  <c r="AL80"/>
  <c r="AQ78"/>
  <c r="AE79"/>
  <c r="AV78"/>
  <c r="U82"/>
  <c r="V81"/>
  <c r="BC76"/>
  <c r="BH76" s="1"/>
  <c r="AZ76"/>
  <c r="AP76"/>
  <c r="BF76" s="1"/>
  <c r="AW77"/>
  <c r="AY77" s="1"/>
  <c r="AR78"/>
  <c r="AS78" s="1"/>
  <c r="AB83" i="7"/>
  <c r="AU76"/>
  <c r="AX76" s="1"/>
  <c r="BE76"/>
  <c r="BA76"/>
  <c r="BB76" s="1"/>
  <c r="BG76" s="1"/>
  <c r="AT76"/>
  <c r="AW76" s="1"/>
  <c r="AY76" s="1"/>
  <c r="AQ77"/>
  <c r="AE78"/>
  <c r="AV77"/>
  <c r="AR77"/>
  <c r="AS77" s="1"/>
  <c r="U82"/>
  <c r="V81"/>
  <c r="BC75"/>
  <c r="BH75" s="1"/>
  <c r="AP75"/>
  <c r="BF75" s="1"/>
  <c r="AZ75"/>
  <c r="AL81"/>
  <c r="AA82"/>
  <c r="AC81"/>
  <c r="AL80" i="5"/>
  <c r="BE77"/>
  <c r="BA77"/>
  <c r="BB77" s="1"/>
  <c r="BG77" s="1"/>
  <c r="AU77"/>
  <c r="AX77" s="1"/>
  <c r="AT77"/>
  <c r="AB83"/>
  <c r="AU78"/>
  <c r="AX78" s="1"/>
  <c r="BE78"/>
  <c r="BA78"/>
  <c r="BB78" s="1"/>
  <c r="BG78" s="1"/>
  <c r="AT78"/>
  <c r="AW78" s="1"/>
  <c r="AY78" s="1"/>
  <c r="BC76"/>
  <c r="BH76" s="1"/>
  <c r="AZ76"/>
  <c r="AP76"/>
  <c r="BF76" s="1"/>
  <c r="U82"/>
  <c r="V81"/>
  <c r="AA83"/>
  <c r="AC82"/>
  <c r="BC75"/>
  <c r="BH75" s="1"/>
  <c r="AZ75"/>
  <c r="AP75"/>
  <c r="BF75" s="1"/>
  <c r="AQ78"/>
  <c r="AE79"/>
  <c r="AV78"/>
  <c r="BC77" i="4"/>
  <c r="BH77" s="1"/>
  <c r="AZ77"/>
  <c r="AP77"/>
  <c r="BF77" s="1"/>
  <c r="AA83"/>
  <c r="AC82"/>
  <c r="U82"/>
  <c r="V81"/>
  <c r="AQ78"/>
  <c r="AE79"/>
  <c r="AV78"/>
  <c r="BC76"/>
  <c r="BH76" s="1"/>
  <c r="AZ76"/>
  <c r="AP76"/>
  <c r="BF76" s="1"/>
  <c r="AU78"/>
  <c r="AX78" s="1"/>
  <c r="BE78"/>
  <c r="BA78"/>
  <c r="BB78" s="1"/>
  <c r="BG78" s="1"/>
  <c r="AT78"/>
  <c r="AW78" s="1"/>
  <c r="AY78" s="1"/>
  <c r="AL80"/>
  <c r="AR79"/>
  <c r="AS79" s="1"/>
  <c r="AB83"/>
  <c r="U82" i="3"/>
  <c r="V81"/>
  <c r="AB83"/>
  <c r="AQ77"/>
  <c r="AE78"/>
  <c r="AV77"/>
  <c r="AR77"/>
  <c r="AS77" s="1"/>
  <c r="AA84"/>
  <c r="AC83"/>
  <c r="BC75"/>
  <c r="BH75" s="1"/>
  <c r="AZ75"/>
  <c r="AP75"/>
  <c r="BF75" s="1"/>
  <c r="AU76"/>
  <c r="AX76" s="1"/>
  <c r="BE76"/>
  <c r="BA76"/>
  <c r="BB76" s="1"/>
  <c r="BG76" s="1"/>
  <c r="AT76"/>
  <c r="AW76" s="1"/>
  <c r="AY76" s="1"/>
  <c r="BC74"/>
  <c r="BH74" s="1"/>
  <c r="AP74"/>
  <c r="BF74" s="1"/>
  <c r="AZ74"/>
  <c r="AL81"/>
  <c r="U85" i="2"/>
  <c r="AH82" i="13"/>
  <c r="B83"/>
  <c r="AC79"/>
  <c r="AB80"/>
  <c r="V89"/>
  <c r="T89" s="1"/>
  <c r="U89"/>
  <c r="Y89"/>
  <c r="W89"/>
  <c r="Z89"/>
  <c r="X89"/>
  <c r="BC76" i="11" l="1"/>
  <c r="BH76" s="1"/>
  <c r="AP76"/>
  <c r="BF76" s="1"/>
  <c r="AZ76"/>
  <c r="AA83"/>
  <c r="AC82"/>
  <c r="AL81"/>
  <c r="AB85"/>
  <c r="BE77"/>
  <c r="BA77"/>
  <c r="BB77" s="1"/>
  <c r="BG77" s="1"/>
  <c r="AU77"/>
  <c r="AX77" s="1"/>
  <c r="AT77"/>
  <c r="U84"/>
  <c r="V83"/>
  <c r="BC75"/>
  <c r="BH75" s="1"/>
  <c r="AP75"/>
  <c r="BF75" s="1"/>
  <c r="AZ75"/>
  <c r="AQ78"/>
  <c r="AE79"/>
  <c r="AV78"/>
  <c r="AR78"/>
  <c r="AS78" s="1"/>
  <c r="BA79" i="10"/>
  <c r="BB79" s="1"/>
  <c r="BG79" s="1"/>
  <c r="AU79"/>
  <c r="AX79" s="1"/>
  <c r="BE79"/>
  <c r="AT79"/>
  <c r="AB84"/>
  <c r="AC83"/>
  <c r="AA84"/>
  <c r="BC78"/>
  <c r="BH78" s="1"/>
  <c r="AZ78"/>
  <c r="AP78"/>
  <c r="BF78" s="1"/>
  <c r="U83"/>
  <c r="V82"/>
  <c r="AW77"/>
  <c r="AY77" s="1"/>
  <c r="AQ79"/>
  <c r="AE80"/>
  <c r="AV79"/>
  <c r="AL81"/>
  <c r="AA84" i="9"/>
  <c r="AC83"/>
  <c r="AL81"/>
  <c r="BC76"/>
  <c r="BH76" s="1"/>
  <c r="AZ76"/>
  <c r="AP76"/>
  <c r="BF76" s="1"/>
  <c r="BA77"/>
  <c r="BB77" s="1"/>
  <c r="BG77" s="1"/>
  <c r="AU77"/>
  <c r="AX77" s="1"/>
  <c r="BE77"/>
  <c r="AT77"/>
  <c r="U83"/>
  <c r="V82"/>
  <c r="AB83"/>
  <c r="AE79"/>
  <c r="AV78"/>
  <c r="AQ78"/>
  <c r="AR78"/>
  <c r="AS78" s="1"/>
  <c r="AQ79" i="8"/>
  <c r="AE80"/>
  <c r="AV79"/>
  <c r="BC77"/>
  <c r="BH77" s="1"/>
  <c r="AP77"/>
  <c r="BF77" s="1"/>
  <c r="AZ77"/>
  <c r="AU78"/>
  <c r="AX78" s="1"/>
  <c r="BE78"/>
  <c r="BA78"/>
  <c r="BB78" s="1"/>
  <c r="BG78" s="1"/>
  <c r="AT78"/>
  <c r="AW78" s="1"/>
  <c r="AY78" s="1"/>
  <c r="AL81"/>
  <c r="AR80"/>
  <c r="AS80" s="1"/>
  <c r="AB84"/>
  <c r="U83"/>
  <c r="V82"/>
  <c r="AA83"/>
  <c r="AC82"/>
  <c r="AR79"/>
  <c r="AS79" s="1"/>
  <c r="AQ78" i="7"/>
  <c r="AE79"/>
  <c r="AV78"/>
  <c r="AR78"/>
  <c r="AS78" s="1"/>
  <c r="AB84"/>
  <c r="AL82"/>
  <c r="AU77"/>
  <c r="AX77" s="1"/>
  <c r="BE77"/>
  <c r="BA77"/>
  <c r="BB77" s="1"/>
  <c r="BG77" s="1"/>
  <c r="AT77"/>
  <c r="AW77" s="1"/>
  <c r="AY77" s="1"/>
  <c r="BC76"/>
  <c r="BH76" s="1"/>
  <c r="AP76"/>
  <c r="BF76" s="1"/>
  <c r="AZ76"/>
  <c r="AC82"/>
  <c r="AA83"/>
  <c r="U83"/>
  <c r="V82"/>
  <c r="U83" i="5"/>
  <c r="V82"/>
  <c r="BC78"/>
  <c r="BH78" s="1"/>
  <c r="AZ78"/>
  <c r="AP78"/>
  <c r="BF78" s="1"/>
  <c r="AL81"/>
  <c r="AQ79"/>
  <c r="AE80"/>
  <c r="AV79"/>
  <c r="AW77"/>
  <c r="AY77" s="1"/>
  <c r="AR79"/>
  <c r="AS79" s="1"/>
  <c r="AC83"/>
  <c r="AA84"/>
  <c r="AB84"/>
  <c r="AB84" i="4"/>
  <c r="BC78"/>
  <c r="BH78" s="1"/>
  <c r="AP78"/>
  <c r="BF78" s="1"/>
  <c r="AZ78"/>
  <c r="AQ79"/>
  <c r="AE80"/>
  <c r="AR80" s="1"/>
  <c r="AS80" s="1"/>
  <c r="AV79"/>
  <c r="U83"/>
  <c r="V82"/>
  <c r="AL81"/>
  <c r="AU79"/>
  <c r="AX79" s="1"/>
  <c r="BE79"/>
  <c r="BA79"/>
  <c r="BB79" s="1"/>
  <c r="BG79" s="1"/>
  <c r="AT79"/>
  <c r="AA84"/>
  <c r="AC83"/>
  <c r="U83" i="3"/>
  <c r="V82"/>
  <c r="AU77"/>
  <c r="AX77" s="1"/>
  <c r="BE77"/>
  <c r="BA77"/>
  <c r="BB77" s="1"/>
  <c r="BG77" s="1"/>
  <c r="AT77"/>
  <c r="AW77" s="1"/>
  <c r="AY77" s="1"/>
  <c r="BC76"/>
  <c r="BH76" s="1"/>
  <c r="AP76"/>
  <c r="BF76" s="1"/>
  <c r="AZ76"/>
  <c r="AA85"/>
  <c r="AL82"/>
  <c r="AQ78"/>
  <c r="AE79"/>
  <c r="AV78"/>
  <c r="AR78"/>
  <c r="AS78" s="1"/>
  <c r="AB84"/>
  <c r="U86" i="2"/>
  <c r="AC80" i="13"/>
  <c r="AB81"/>
  <c r="V90"/>
  <c r="T90" s="1"/>
  <c r="U90"/>
  <c r="AH83"/>
  <c r="B84"/>
  <c r="Y90"/>
  <c r="Z90"/>
  <c r="X90"/>
  <c r="W90"/>
  <c r="AU78" i="11" l="1"/>
  <c r="AX78" s="1"/>
  <c r="BE78"/>
  <c r="BA78"/>
  <c r="BB78" s="1"/>
  <c r="BG78" s="1"/>
  <c r="AT78"/>
  <c r="AQ79"/>
  <c r="AE80"/>
  <c r="AV79"/>
  <c r="AR79"/>
  <c r="AS79" s="1"/>
  <c r="AL82"/>
  <c r="AW77"/>
  <c r="AY77" s="1"/>
  <c r="AB86"/>
  <c r="U85"/>
  <c r="V84"/>
  <c r="AA84"/>
  <c r="AC83"/>
  <c r="AL82" i="10"/>
  <c r="AR81"/>
  <c r="AS81" s="1"/>
  <c r="U84"/>
  <c r="V83"/>
  <c r="AA85"/>
  <c r="AC84"/>
  <c r="AB85"/>
  <c r="AE81"/>
  <c r="AV80"/>
  <c r="AQ80"/>
  <c r="BC77"/>
  <c r="BH77" s="1"/>
  <c r="AP77"/>
  <c r="BF77" s="1"/>
  <c r="AZ77"/>
  <c r="AR80"/>
  <c r="AS80" s="1"/>
  <c r="AW79"/>
  <c r="AY79" s="1"/>
  <c r="BE78" i="9"/>
  <c r="BA78"/>
  <c r="BB78" s="1"/>
  <c r="BG78" s="1"/>
  <c r="AU78"/>
  <c r="AX78" s="1"/>
  <c r="AT78"/>
  <c r="AA85"/>
  <c r="AC84"/>
  <c r="AQ79"/>
  <c r="AE80"/>
  <c r="AV79"/>
  <c r="AR79"/>
  <c r="AS79" s="1"/>
  <c r="AL82"/>
  <c r="AW77"/>
  <c r="AY77" s="1"/>
  <c r="AB84"/>
  <c r="U84"/>
  <c r="V83"/>
  <c r="BC78" i="8"/>
  <c r="BH78" s="1"/>
  <c r="AP78"/>
  <c r="BF78" s="1"/>
  <c r="AZ78"/>
  <c r="AQ80"/>
  <c r="AE81"/>
  <c r="AV80"/>
  <c r="AU79"/>
  <c r="AX79" s="1"/>
  <c r="BE79"/>
  <c r="BA79"/>
  <c r="BB79" s="1"/>
  <c r="BG79" s="1"/>
  <c r="AT79"/>
  <c r="AW79" s="1"/>
  <c r="AY79" s="1"/>
  <c r="AA84"/>
  <c r="AC83"/>
  <c r="AB85"/>
  <c r="AL82"/>
  <c r="U84"/>
  <c r="V83"/>
  <c r="BA80"/>
  <c r="BB80" s="1"/>
  <c r="BG80" s="1"/>
  <c r="AU80"/>
  <c r="AX80" s="1"/>
  <c r="BE80"/>
  <c r="AT80"/>
  <c r="AL83" i="7"/>
  <c r="BA78"/>
  <c r="BB78" s="1"/>
  <c r="BG78" s="1"/>
  <c r="AU78"/>
  <c r="AX78" s="1"/>
  <c r="BE78"/>
  <c r="AT78"/>
  <c r="BC77"/>
  <c r="BH77" s="1"/>
  <c r="AP77"/>
  <c r="BF77" s="1"/>
  <c r="AZ77"/>
  <c r="AB85"/>
  <c r="AE80"/>
  <c r="AV79"/>
  <c r="AQ79"/>
  <c r="AR79"/>
  <c r="AS79" s="1"/>
  <c r="AA84"/>
  <c r="AC83"/>
  <c r="U84"/>
  <c r="V83"/>
  <c r="AU79" i="5"/>
  <c r="AX79" s="1"/>
  <c r="BE79"/>
  <c r="BA79"/>
  <c r="BB79" s="1"/>
  <c r="BG79" s="1"/>
  <c r="AT79"/>
  <c r="U84"/>
  <c r="V83"/>
  <c r="AQ80"/>
  <c r="AE81"/>
  <c r="AV80"/>
  <c r="AL82"/>
  <c r="AA85"/>
  <c r="AC84"/>
  <c r="AB85"/>
  <c r="BC77"/>
  <c r="BH77" s="1"/>
  <c r="AP77"/>
  <c r="BF77" s="1"/>
  <c r="AZ77"/>
  <c r="AR80"/>
  <c r="AS80" s="1"/>
  <c r="BA80" i="4"/>
  <c r="BB80" s="1"/>
  <c r="BG80" s="1"/>
  <c r="AU80"/>
  <c r="AX80" s="1"/>
  <c r="BE80"/>
  <c r="AT80"/>
  <c r="U84"/>
  <c r="V83"/>
  <c r="AB85"/>
  <c r="AW79"/>
  <c r="AY79" s="1"/>
  <c r="AC84"/>
  <c r="AA85"/>
  <c r="AL82"/>
  <c r="AQ80"/>
  <c r="AE81"/>
  <c r="AR81" s="1"/>
  <c r="AS81" s="1"/>
  <c r="AV80"/>
  <c r="U84" i="3"/>
  <c r="V83"/>
  <c r="BA78"/>
  <c r="BB78" s="1"/>
  <c r="BG78" s="1"/>
  <c r="AU78"/>
  <c r="AX78" s="1"/>
  <c r="BE78"/>
  <c r="AT78"/>
  <c r="AL83"/>
  <c r="AA86"/>
  <c r="AC85"/>
  <c r="BC77"/>
  <c r="BH77" s="1"/>
  <c r="AZ77"/>
  <c r="AP77"/>
  <c r="BF77" s="1"/>
  <c r="AB85"/>
  <c r="AE80"/>
  <c r="AV79"/>
  <c r="AQ79"/>
  <c r="AR79"/>
  <c r="AS79" s="1"/>
  <c r="AC84"/>
  <c r="U87" i="2"/>
  <c r="AH84" i="13"/>
  <c r="B85"/>
  <c r="U91"/>
  <c r="V91"/>
  <c r="T91" s="1"/>
  <c r="AC81"/>
  <c r="AB82"/>
  <c r="Y91"/>
  <c r="X91"/>
  <c r="W91"/>
  <c r="Z91"/>
  <c r="AB87" i="11" l="1"/>
  <c r="AC84"/>
  <c r="AA85"/>
  <c r="AL83"/>
  <c r="AQ80"/>
  <c r="AE81"/>
  <c r="AV80"/>
  <c r="AR80"/>
  <c r="AS80" s="1"/>
  <c r="U86"/>
  <c r="V85"/>
  <c r="BC77"/>
  <c r="BH77" s="1"/>
  <c r="AP77"/>
  <c r="BF77" s="1"/>
  <c r="AZ77"/>
  <c r="AU79"/>
  <c r="AX79" s="1"/>
  <c r="BE79"/>
  <c r="BA79"/>
  <c r="BB79" s="1"/>
  <c r="BG79" s="1"/>
  <c r="AT79"/>
  <c r="AW79" s="1"/>
  <c r="AY79" s="1"/>
  <c r="AW78"/>
  <c r="AY78" s="1"/>
  <c r="BE80" i="10"/>
  <c r="BA80"/>
  <c r="BB80" s="1"/>
  <c r="BG80" s="1"/>
  <c r="AU80"/>
  <c r="AX80" s="1"/>
  <c r="AT80"/>
  <c r="AB86"/>
  <c r="AL83"/>
  <c r="AR82"/>
  <c r="AS82" s="1"/>
  <c r="BC79"/>
  <c r="BH79" s="1"/>
  <c r="AP79"/>
  <c r="BF79" s="1"/>
  <c r="AZ79"/>
  <c r="AA86"/>
  <c r="AC85"/>
  <c r="AU81"/>
  <c r="AX81" s="1"/>
  <c r="BE81"/>
  <c r="BA81"/>
  <c r="BB81" s="1"/>
  <c r="BG81" s="1"/>
  <c r="AT81"/>
  <c r="AW81" s="1"/>
  <c r="AY81" s="1"/>
  <c r="AQ81"/>
  <c r="AE82"/>
  <c r="AV81"/>
  <c r="U85"/>
  <c r="V84"/>
  <c r="U85" i="9"/>
  <c r="V84"/>
  <c r="BC77"/>
  <c r="BH77" s="1"/>
  <c r="AZ77"/>
  <c r="AP77"/>
  <c r="BF77" s="1"/>
  <c r="AA86"/>
  <c r="AU79"/>
  <c r="AX79" s="1"/>
  <c r="BE79"/>
  <c r="BA79"/>
  <c r="BB79" s="1"/>
  <c r="BG79" s="1"/>
  <c r="AT79"/>
  <c r="AB85"/>
  <c r="AL83"/>
  <c r="AQ80"/>
  <c r="AE81"/>
  <c r="AV80"/>
  <c r="AR80"/>
  <c r="AS80" s="1"/>
  <c r="AW78"/>
  <c r="AY78" s="1"/>
  <c r="AL83" i="8"/>
  <c r="AB86"/>
  <c r="AE82"/>
  <c r="AV81"/>
  <c r="AQ81"/>
  <c r="U85"/>
  <c r="V84"/>
  <c r="BC79"/>
  <c r="BH79" s="1"/>
  <c r="AZ79"/>
  <c r="AP79"/>
  <c r="BF79" s="1"/>
  <c r="AC84"/>
  <c r="AA85"/>
  <c r="AW80"/>
  <c r="AY80" s="1"/>
  <c r="AR81"/>
  <c r="AS81" s="1"/>
  <c r="AA85" i="7"/>
  <c r="AC84"/>
  <c r="AQ80"/>
  <c r="AE81"/>
  <c r="AV80"/>
  <c r="AR80"/>
  <c r="AS80" s="1"/>
  <c r="AL84"/>
  <c r="BE79"/>
  <c r="BA79"/>
  <c r="BB79" s="1"/>
  <c r="BG79" s="1"/>
  <c r="AU79"/>
  <c r="AX79" s="1"/>
  <c r="AT79"/>
  <c r="AW78"/>
  <c r="AY78" s="1"/>
  <c r="U85"/>
  <c r="V84"/>
  <c r="AB86"/>
  <c r="BA80" i="5"/>
  <c r="BB80" s="1"/>
  <c r="BG80" s="1"/>
  <c r="AU80"/>
  <c r="AX80" s="1"/>
  <c r="BE80"/>
  <c r="AT80"/>
  <c r="AA86"/>
  <c r="AC85"/>
  <c r="AE82"/>
  <c r="AV81"/>
  <c r="AQ81"/>
  <c r="U85"/>
  <c r="V84"/>
  <c r="AB86"/>
  <c r="AL83"/>
  <c r="AR82"/>
  <c r="AS82" s="1"/>
  <c r="AR81"/>
  <c r="AS81" s="1"/>
  <c r="AW79"/>
  <c r="AY79" s="1"/>
  <c r="BE81" i="4"/>
  <c r="BA81"/>
  <c r="BB81" s="1"/>
  <c r="BG81" s="1"/>
  <c r="AU81"/>
  <c r="AX81" s="1"/>
  <c r="AT81"/>
  <c r="U85"/>
  <c r="V84"/>
  <c r="AA86"/>
  <c r="AC85"/>
  <c r="AL83"/>
  <c r="AR82"/>
  <c r="AS82" s="1"/>
  <c r="AE82"/>
  <c r="AV81"/>
  <c r="AQ81"/>
  <c r="BC79"/>
  <c r="BH79" s="1"/>
  <c r="AZ79"/>
  <c r="AP79"/>
  <c r="BF79" s="1"/>
  <c r="AB86"/>
  <c r="AW80"/>
  <c r="AY80" s="1"/>
  <c r="U85" i="3"/>
  <c r="V84"/>
  <c r="AA87"/>
  <c r="BE79"/>
  <c r="BA79"/>
  <c r="BB79" s="1"/>
  <c r="BG79" s="1"/>
  <c r="AU79"/>
  <c r="AX79" s="1"/>
  <c r="AT79"/>
  <c r="AW79" s="1"/>
  <c r="AY79" s="1"/>
  <c r="AQ80"/>
  <c r="AE81"/>
  <c r="AV80"/>
  <c r="AR80"/>
  <c r="AS80" s="1"/>
  <c r="AB86"/>
  <c r="AL84"/>
  <c r="AW78"/>
  <c r="AY78" s="1"/>
  <c r="U88" i="2"/>
  <c r="AC82" i="13"/>
  <c r="AB83"/>
  <c r="AH85"/>
  <c r="B86"/>
  <c r="U92"/>
  <c r="V92"/>
  <c r="T92" s="1"/>
  <c r="Y92"/>
  <c r="X92"/>
  <c r="W92"/>
  <c r="Z92"/>
  <c r="U87" i="11" l="1"/>
  <c r="V86"/>
  <c r="AA86"/>
  <c r="AC85"/>
  <c r="BC79"/>
  <c r="BH79" s="1"/>
  <c r="AP79"/>
  <c r="BF79" s="1"/>
  <c r="AZ79"/>
  <c r="AB88"/>
  <c r="BC78"/>
  <c r="BH78" s="1"/>
  <c r="AP78"/>
  <c r="BF78" s="1"/>
  <c r="AZ78"/>
  <c r="AL84"/>
  <c r="AE82"/>
  <c r="AV81"/>
  <c r="AQ81"/>
  <c r="AR81"/>
  <c r="AS81" s="1"/>
  <c r="BA80"/>
  <c r="BB80" s="1"/>
  <c r="BG80" s="1"/>
  <c r="AU80"/>
  <c r="AX80" s="1"/>
  <c r="BE80"/>
  <c r="AT80"/>
  <c r="AW80" s="1"/>
  <c r="AY80" s="1"/>
  <c r="AA87" i="10"/>
  <c r="AC86"/>
  <c r="AU82"/>
  <c r="AX82" s="1"/>
  <c r="BE82"/>
  <c r="BA82"/>
  <c r="BB82" s="1"/>
  <c r="BG82" s="1"/>
  <c r="AT82"/>
  <c r="AW82" s="1"/>
  <c r="AY82" s="1"/>
  <c r="U86"/>
  <c r="V85"/>
  <c r="AB87"/>
  <c r="BC81"/>
  <c r="BH81" s="1"/>
  <c r="AZ81"/>
  <c r="AP81"/>
  <c r="BF81" s="1"/>
  <c r="AQ82"/>
  <c r="AE83"/>
  <c r="AV82"/>
  <c r="AL84"/>
  <c r="AW80"/>
  <c r="AY80" s="1"/>
  <c r="AU80" i="9"/>
  <c r="AX80" s="1"/>
  <c r="BE80"/>
  <c r="BA80"/>
  <c r="BB80" s="1"/>
  <c r="BG80" s="1"/>
  <c r="AT80"/>
  <c r="AL84"/>
  <c r="U86"/>
  <c r="V85"/>
  <c r="AB86"/>
  <c r="AC85"/>
  <c r="BC78"/>
  <c r="BH78" s="1"/>
  <c r="AP78"/>
  <c r="BF78" s="1"/>
  <c r="AZ78"/>
  <c r="AQ81"/>
  <c r="AV81"/>
  <c r="AE82"/>
  <c r="AR81"/>
  <c r="AS81" s="1"/>
  <c r="AA87"/>
  <c r="AC86"/>
  <c r="AW79"/>
  <c r="AY79" s="1"/>
  <c r="BC80" i="8"/>
  <c r="BH80" s="1"/>
  <c r="AP80"/>
  <c r="BF80" s="1"/>
  <c r="AZ80"/>
  <c r="U86"/>
  <c r="V85"/>
  <c r="AL84"/>
  <c r="BE81"/>
  <c r="BA81"/>
  <c r="BB81" s="1"/>
  <c r="BG81" s="1"/>
  <c r="AU81"/>
  <c r="AX81" s="1"/>
  <c r="AT81"/>
  <c r="AW81" s="1"/>
  <c r="AY81" s="1"/>
  <c r="AQ82"/>
  <c r="AE83"/>
  <c r="AR83" s="1"/>
  <c r="AS83" s="1"/>
  <c r="AV82"/>
  <c r="AR82"/>
  <c r="AS82" s="1"/>
  <c r="AA86"/>
  <c r="AC85"/>
  <c r="AB87"/>
  <c r="AA86" i="7"/>
  <c r="AC85"/>
  <c r="BC78"/>
  <c r="BH78" s="1"/>
  <c r="AP78"/>
  <c r="BF78" s="1"/>
  <c r="AZ78"/>
  <c r="AU80"/>
  <c r="AX80" s="1"/>
  <c r="BE80"/>
  <c r="BA80"/>
  <c r="BB80" s="1"/>
  <c r="BG80" s="1"/>
  <c r="AT80"/>
  <c r="AW80" s="1"/>
  <c r="AY80" s="1"/>
  <c r="U86"/>
  <c r="V85"/>
  <c r="AB87"/>
  <c r="AL85"/>
  <c r="AQ81"/>
  <c r="AE82"/>
  <c r="AV81"/>
  <c r="AR81"/>
  <c r="AS81" s="1"/>
  <c r="AW79"/>
  <c r="AY79" s="1"/>
  <c r="AA87" i="5"/>
  <c r="AC86"/>
  <c r="BE81"/>
  <c r="BA81"/>
  <c r="BB81" s="1"/>
  <c r="BG81" s="1"/>
  <c r="AU81"/>
  <c r="AX81" s="1"/>
  <c r="AT81"/>
  <c r="AB87"/>
  <c r="U86"/>
  <c r="V85"/>
  <c r="AU82"/>
  <c r="AX82" s="1"/>
  <c r="BA82"/>
  <c r="BB82" s="1"/>
  <c r="BG82" s="1"/>
  <c r="BE82"/>
  <c r="AT82"/>
  <c r="BC79"/>
  <c r="BH79" s="1"/>
  <c r="AZ79"/>
  <c r="AP79"/>
  <c r="BF79" s="1"/>
  <c r="AQ82"/>
  <c r="AE83"/>
  <c r="AV82"/>
  <c r="AL84"/>
  <c r="AW80"/>
  <c r="AY80" s="1"/>
  <c r="U86" i="4"/>
  <c r="V85"/>
  <c r="AL84"/>
  <c r="AR83"/>
  <c r="AS83" s="1"/>
  <c r="BC80"/>
  <c r="BH80" s="1"/>
  <c r="AZ80"/>
  <c r="AP80"/>
  <c r="BF80" s="1"/>
  <c r="AB87"/>
  <c r="AU82"/>
  <c r="AX82" s="1"/>
  <c r="BE82"/>
  <c r="BA82"/>
  <c r="BB82" s="1"/>
  <c r="BG82" s="1"/>
  <c r="AT82"/>
  <c r="AW82" s="1"/>
  <c r="AY82" s="1"/>
  <c r="AE83"/>
  <c r="AQ82"/>
  <c r="AV82"/>
  <c r="AA87"/>
  <c r="AC86"/>
  <c r="AW81"/>
  <c r="AY81" s="1"/>
  <c r="BC79" i="3"/>
  <c r="BH79" s="1"/>
  <c r="AZ79"/>
  <c r="AP79"/>
  <c r="BF79" s="1"/>
  <c r="AA88"/>
  <c r="U86"/>
  <c r="V85"/>
  <c r="AL85"/>
  <c r="AU80"/>
  <c r="AX80" s="1"/>
  <c r="BE80"/>
  <c r="BA80"/>
  <c r="BB80" s="1"/>
  <c r="BG80" s="1"/>
  <c r="AT80"/>
  <c r="BC78"/>
  <c r="BH78" s="1"/>
  <c r="AP78"/>
  <c r="BF78" s="1"/>
  <c r="AZ78"/>
  <c r="AQ81"/>
  <c r="AE82"/>
  <c r="AV81"/>
  <c r="AR81"/>
  <c r="AS81" s="1"/>
  <c r="AB87"/>
  <c r="AC87" s="1"/>
  <c r="AC86"/>
  <c r="U89" i="2"/>
  <c r="AH86" i="13"/>
  <c r="B87"/>
  <c r="U93"/>
  <c r="V93"/>
  <c r="T93" s="1"/>
  <c r="AC83"/>
  <c r="AB84"/>
  <c r="Y93"/>
  <c r="W93"/>
  <c r="Z93"/>
  <c r="X93"/>
  <c r="BE81" i="11" l="1"/>
  <c r="BA81"/>
  <c r="BB81" s="1"/>
  <c r="BG81" s="1"/>
  <c r="AU81"/>
  <c r="AX81" s="1"/>
  <c r="AT81"/>
  <c r="BC80"/>
  <c r="BH80" s="1"/>
  <c r="AP80"/>
  <c r="BF80" s="1"/>
  <c r="AZ80"/>
  <c r="U88"/>
  <c r="V87"/>
  <c r="AQ82"/>
  <c r="AE83"/>
  <c r="AV82"/>
  <c r="AR82"/>
  <c r="AS82" s="1"/>
  <c r="AL85"/>
  <c r="AB89"/>
  <c r="AA87"/>
  <c r="AC86"/>
  <c r="AQ83" i="10"/>
  <c r="AE84"/>
  <c r="AV83"/>
  <c r="AA88"/>
  <c r="AC87"/>
  <c r="BC80"/>
  <c r="BH80" s="1"/>
  <c r="AP80"/>
  <c r="BF80" s="1"/>
  <c r="AZ80"/>
  <c r="BC82"/>
  <c r="BH82" s="1"/>
  <c r="AZ82"/>
  <c r="AP82"/>
  <c r="BF82" s="1"/>
  <c r="AL85"/>
  <c r="AB88"/>
  <c r="U87"/>
  <c r="V86"/>
  <c r="AR83"/>
  <c r="AS83" s="1"/>
  <c r="AA88" i="9"/>
  <c r="AL85"/>
  <c r="AB87"/>
  <c r="BC79"/>
  <c r="BH79" s="1"/>
  <c r="AZ79"/>
  <c r="AP79"/>
  <c r="BF79" s="1"/>
  <c r="U87"/>
  <c r="V86"/>
  <c r="AE83"/>
  <c r="AV82"/>
  <c r="AQ82"/>
  <c r="AR82"/>
  <c r="AS82" s="1"/>
  <c r="BA81"/>
  <c r="BB81" s="1"/>
  <c r="BG81" s="1"/>
  <c r="AU81"/>
  <c r="AX81" s="1"/>
  <c r="BE81"/>
  <c r="AT81"/>
  <c r="AW81" s="1"/>
  <c r="AY81" s="1"/>
  <c r="AW80"/>
  <c r="AY80" s="1"/>
  <c r="AU83" i="8"/>
  <c r="AX83" s="1"/>
  <c r="BE83"/>
  <c r="BA83"/>
  <c r="BB83" s="1"/>
  <c r="BG83" s="1"/>
  <c r="AT83"/>
  <c r="AB88"/>
  <c r="AU82"/>
  <c r="AX82" s="1"/>
  <c r="BE82"/>
  <c r="BA82"/>
  <c r="BB82" s="1"/>
  <c r="BG82" s="1"/>
  <c r="AT82"/>
  <c r="AW82" s="1"/>
  <c r="AY82" s="1"/>
  <c r="BC81"/>
  <c r="BH81" s="1"/>
  <c r="AP81"/>
  <c r="BF81" s="1"/>
  <c r="AZ81"/>
  <c r="U87"/>
  <c r="V86"/>
  <c r="AA87"/>
  <c r="AC86"/>
  <c r="AQ83"/>
  <c r="AE84"/>
  <c r="AV83"/>
  <c r="AL85"/>
  <c r="AU81" i="7"/>
  <c r="AX81" s="1"/>
  <c r="BE81"/>
  <c r="BA81"/>
  <c r="BB81" s="1"/>
  <c r="BG81" s="1"/>
  <c r="AT81"/>
  <c r="AB88"/>
  <c r="BC80"/>
  <c r="BH80" s="1"/>
  <c r="AZ80"/>
  <c r="AP80"/>
  <c r="BF80" s="1"/>
  <c r="AC86"/>
  <c r="AA87"/>
  <c r="BC79"/>
  <c r="BH79" s="1"/>
  <c r="AP79"/>
  <c r="BF79" s="1"/>
  <c r="AZ79"/>
  <c r="U87"/>
  <c r="V86"/>
  <c r="AQ82"/>
  <c r="AE83"/>
  <c r="AV82"/>
  <c r="AR82"/>
  <c r="AS82" s="1"/>
  <c r="AL86"/>
  <c r="AB88" i="5"/>
  <c r="AC87"/>
  <c r="AA88"/>
  <c r="BC80"/>
  <c r="BH80" s="1"/>
  <c r="AZ80"/>
  <c r="AP80"/>
  <c r="BF80" s="1"/>
  <c r="U87"/>
  <c r="V86"/>
  <c r="AW81"/>
  <c r="AY81" s="1"/>
  <c r="AE84"/>
  <c r="AV83"/>
  <c r="AQ83"/>
  <c r="AL85"/>
  <c r="AR83"/>
  <c r="AS83" s="1"/>
  <c r="AW82"/>
  <c r="AY82" s="1"/>
  <c r="AU83" i="4"/>
  <c r="AX83" s="1"/>
  <c r="BA83"/>
  <c r="BB83" s="1"/>
  <c r="BG83" s="1"/>
  <c r="BE83"/>
  <c r="AT83"/>
  <c r="U87"/>
  <c r="V86"/>
  <c r="AB88"/>
  <c r="BC81"/>
  <c r="BH81" s="1"/>
  <c r="AZ81"/>
  <c r="AP81"/>
  <c r="BF81" s="1"/>
  <c r="AA88"/>
  <c r="AC87"/>
  <c r="BC82"/>
  <c r="BH82" s="1"/>
  <c r="AP82"/>
  <c r="BF82" s="1"/>
  <c r="AZ82"/>
  <c r="AQ83"/>
  <c r="AE84"/>
  <c r="AV83"/>
  <c r="AL85"/>
  <c r="AR84"/>
  <c r="AS84" s="1"/>
  <c r="AU81" i="3"/>
  <c r="AX81" s="1"/>
  <c r="BE81"/>
  <c r="BA81"/>
  <c r="BB81" s="1"/>
  <c r="BG81" s="1"/>
  <c r="AT81"/>
  <c r="AL86"/>
  <c r="AB88"/>
  <c r="U87"/>
  <c r="V86"/>
  <c r="AW80"/>
  <c r="AY80" s="1"/>
  <c r="AQ82"/>
  <c r="AE83"/>
  <c r="AV82"/>
  <c r="AR82"/>
  <c r="AS82" s="1"/>
  <c r="AA89"/>
  <c r="AC88"/>
  <c r="U90" i="2"/>
  <c r="AH87" i="13"/>
  <c r="B88"/>
  <c r="AC84"/>
  <c r="AB85"/>
  <c r="U94"/>
  <c r="V94"/>
  <c r="T94" s="1"/>
  <c r="Y94"/>
  <c r="X94"/>
  <c r="W94"/>
  <c r="Z94"/>
  <c r="AB90" i="11" l="1"/>
  <c r="AU82"/>
  <c r="AX82" s="1"/>
  <c r="BE82"/>
  <c r="BA82"/>
  <c r="BB82" s="1"/>
  <c r="BG82" s="1"/>
  <c r="AT82"/>
  <c r="AW82" s="1"/>
  <c r="AY82" s="1"/>
  <c r="AL86"/>
  <c r="AA88"/>
  <c r="AC87"/>
  <c r="AQ83"/>
  <c r="AE84"/>
  <c r="AV83"/>
  <c r="AR83"/>
  <c r="AS83" s="1"/>
  <c r="U89"/>
  <c r="V88"/>
  <c r="AW81"/>
  <c r="AY81" s="1"/>
  <c r="U88" i="10"/>
  <c r="V87"/>
  <c r="AL86"/>
  <c r="AB89"/>
  <c r="AE85"/>
  <c r="AV84"/>
  <c r="AQ84"/>
  <c r="BA83"/>
  <c r="BB83" s="1"/>
  <c r="BG83" s="1"/>
  <c r="AU83"/>
  <c r="AX83" s="1"/>
  <c r="BE83"/>
  <c r="AT83"/>
  <c r="AC88"/>
  <c r="AA89"/>
  <c r="AR84"/>
  <c r="AS84" s="1"/>
  <c r="BC81" i="9"/>
  <c r="BH81" s="1"/>
  <c r="AP81"/>
  <c r="BF81" s="1"/>
  <c r="AZ81"/>
  <c r="BE82"/>
  <c r="BA82"/>
  <c r="BB82" s="1"/>
  <c r="BG82" s="1"/>
  <c r="AU82"/>
  <c r="AX82" s="1"/>
  <c r="AT82"/>
  <c r="AA89"/>
  <c r="BC80"/>
  <c r="BH80" s="1"/>
  <c r="AZ80"/>
  <c r="AP80"/>
  <c r="BF80" s="1"/>
  <c r="AQ83"/>
  <c r="AE84"/>
  <c r="AV83"/>
  <c r="AR83"/>
  <c r="AS83" s="1"/>
  <c r="AB88"/>
  <c r="AC88" s="1"/>
  <c r="AC87"/>
  <c r="U88"/>
  <c r="V87"/>
  <c r="AL86"/>
  <c r="AQ84" i="8"/>
  <c r="AE85"/>
  <c r="AV84"/>
  <c r="AA88"/>
  <c r="AC87"/>
  <c r="AR85"/>
  <c r="AS85" s="1"/>
  <c r="AL86"/>
  <c r="U88"/>
  <c r="V87"/>
  <c r="BC82"/>
  <c r="BH82" s="1"/>
  <c r="AP82"/>
  <c r="BF82" s="1"/>
  <c r="AZ82"/>
  <c r="AB89"/>
  <c r="AR84"/>
  <c r="AS84" s="1"/>
  <c r="AW83"/>
  <c r="AY83" s="1"/>
  <c r="AB89" i="7"/>
  <c r="AL87"/>
  <c r="BA82"/>
  <c r="BB82" s="1"/>
  <c r="BG82" s="1"/>
  <c r="AU82"/>
  <c r="AX82" s="1"/>
  <c r="BE82"/>
  <c r="AT82"/>
  <c r="AW82" s="1"/>
  <c r="AY82" s="1"/>
  <c r="AE84"/>
  <c r="AV83"/>
  <c r="AQ83"/>
  <c r="AR83"/>
  <c r="AS83" s="1"/>
  <c r="U88"/>
  <c r="V87"/>
  <c r="AA88"/>
  <c r="AC87"/>
  <c r="AW81"/>
  <c r="AY81" s="1"/>
  <c r="AL86" i="5"/>
  <c r="AR85"/>
  <c r="AS85" s="1"/>
  <c r="AE85"/>
  <c r="AV84"/>
  <c r="AQ84"/>
  <c r="U88"/>
  <c r="V87"/>
  <c r="AA89"/>
  <c r="AC88"/>
  <c r="AB89"/>
  <c r="BA83"/>
  <c r="BB83" s="1"/>
  <c r="BG83" s="1"/>
  <c r="BE83"/>
  <c r="AU83"/>
  <c r="AX83" s="1"/>
  <c r="AT83"/>
  <c r="AW83" s="1"/>
  <c r="AY83" s="1"/>
  <c r="BC82"/>
  <c r="BH82" s="1"/>
  <c r="AZ82"/>
  <c r="AP82"/>
  <c r="BF82" s="1"/>
  <c r="BC81"/>
  <c r="BH81" s="1"/>
  <c r="AP81"/>
  <c r="BF81" s="1"/>
  <c r="AZ81"/>
  <c r="AR84"/>
  <c r="AS84" s="1"/>
  <c r="U88" i="4"/>
  <c r="V87"/>
  <c r="AL86"/>
  <c r="AC88"/>
  <c r="AA89"/>
  <c r="AB89"/>
  <c r="BA84"/>
  <c r="BB84" s="1"/>
  <c r="BG84" s="1"/>
  <c r="AU84"/>
  <c r="AX84" s="1"/>
  <c r="BE84"/>
  <c r="AT84"/>
  <c r="AW84" s="1"/>
  <c r="AY84" s="1"/>
  <c r="AQ84"/>
  <c r="AE85"/>
  <c r="AV84"/>
  <c r="AW83"/>
  <c r="AY83" s="1"/>
  <c r="BA82" i="3"/>
  <c r="BB82" s="1"/>
  <c r="BG82" s="1"/>
  <c r="AU82"/>
  <c r="AX82" s="1"/>
  <c r="BE82"/>
  <c r="AT82"/>
  <c r="BC80"/>
  <c r="BH80" s="1"/>
  <c r="AZ80"/>
  <c r="AP80"/>
  <c r="BF80" s="1"/>
  <c r="AL87"/>
  <c r="U88"/>
  <c r="V87"/>
  <c r="AA90"/>
  <c r="AC89"/>
  <c r="AE84"/>
  <c r="AV83"/>
  <c r="AQ83"/>
  <c r="AR83"/>
  <c r="AS83" s="1"/>
  <c r="AB89"/>
  <c r="AW81"/>
  <c r="AY81" s="1"/>
  <c r="U91" i="2"/>
  <c r="AH88" i="13"/>
  <c r="B89"/>
  <c r="AC85"/>
  <c r="AB86"/>
  <c r="U95"/>
  <c r="V95"/>
  <c r="T95" s="1"/>
  <c r="Y95"/>
  <c r="X95"/>
  <c r="Z95"/>
  <c r="W95"/>
  <c r="AQ84" i="11" l="1"/>
  <c r="AE85"/>
  <c r="AV84"/>
  <c r="AR84"/>
  <c r="AS84" s="1"/>
  <c r="AC88"/>
  <c r="AA89"/>
  <c r="AB91"/>
  <c r="U90"/>
  <c r="V89"/>
  <c r="AL87"/>
  <c r="BC82"/>
  <c r="BH82" s="1"/>
  <c r="AP82"/>
  <c r="BF82" s="1"/>
  <c r="AZ82"/>
  <c r="BC81"/>
  <c r="BH81" s="1"/>
  <c r="AP81"/>
  <c r="BF81" s="1"/>
  <c r="AZ81"/>
  <c r="AU83"/>
  <c r="AX83" s="1"/>
  <c r="BE83"/>
  <c r="BA83"/>
  <c r="BB83" s="1"/>
  <c r="BG83" s="1"/>
  <c r="AT83"/>
  <c r="AW83" s="1"/>
  <c r="AY83" s="1"/>
  <c r="AA90" i="10"/>
  <c r="AC89"/>
  <c r="AQ85"/>
  <c r="AE86"/>
  <c r="AV85"/>
  <c r="U89"/>
  <c r="V88"/>
  <c r="AR85"/>
  <c r="AS85" s="1"/>
  <c r="BE84"/>
  <c r="BA84"/>
  <c r="BB84" s="1"/>
  <c r="BG84" s="1"/>
  <c r="AU84"/>
  <c r="AX84" s="1"/>
  <c r="AT84"/>
  <c r="AW84" s="1"/>
  <c r="AY84" s="1"/>
  <c r="AB90"/>
  <c r="AW83"/>
  <c r="AY83" s="1"/>
  <c r="AL87"/>
  <c r="AR86"/>
  <c r="AS86" s="1"/>
  <c r="U89" i="9"/>
  <c r="V88"/>
  <c r="AB89"/>
  <c r="AW82"/>
  <c r="AY82" s="1"/>
  <c r="AQ84"/>
  <c r="AE85"/>
  <c r="AV84"/>
  <c r="AR84"/>
  <c r="AS84" s="1"/>
  <c r="AL87"/>
  <c r="AU83"/>
  <c r="AX83" s="1"/>
  <c r="BE83"/>
  <c r="BA83"/>
  <c r="BB83" s="1"/>
  <c r="BG83" s="1"/>
  <c r="AT83"/>
  <c r="AW83" s="1"/>
  <c r="AY83" s="1"/>
  <c r="AA90"/>
  <c r="AC89"/>
  <c r="U89" i="8"/>
  <c r="V88"/>
  <c r="BA84"/>
  <c r="BB84" s="1"/>
  <c r="BG84" s="1"/>
  <c r="AU84"/>
  <c r="AX84" s="1"/>
  <c r="BE84"/>
  <c r="AT84"/>
  <c r="AW84" s="1"/>
  <c r="AY84" s="1"/>
  <c r="AE86"/>
  <c r="AV85"/>
  <c r="AQ85"/>
  <c r="BC83"/>
  <c r="BH83" s="1"/>
  <c r="AP83"/>
  <c r="BF83" s="1"/>
  <c r="AZ83"/>
  <c r="AB90"/>
  <c r="BE85"/>
  <c r="BA85"/>
  <c r="BB85" s="1"/>
  <c r="BG85" s="1"/>
  <c r="AU85"/>
  <c r="AX85" s="1"/>
  <c r="AT85"/>
  <c r="AL87"/>
  <c r="AR86"/>
  <c r="AS86" s="1"/>
  <c r="AC88"/>
  <c r="AA89"/>
  <c r="AL88" i="7"/>
  <c r="AA89"/>
  <c r="AC88"/>
  <c r="BE83"/>
  <c r="BA83"/>
  <c r="BB83" s="1"/>
  <c r="BG83" s="1"/>
  <c r="AU83"/>
  <c r="AX83" s="1"/>
  <c r="AT83"/>
  <c r="BC82"/>
  <c r="BH82" s="1"/>
  <c r="AP82"/>
  <c r="BF82" s="1"/>
  <c r="AZ82"/>
  <c r="U89"/>
  <c r="V88"/>
  <c r="AQ84"/>
  <c r="AE85"/>
  <c r="AV84"/>
  <c r="AR84"/>
  <c r="AS84" s="1"/>
  <c r="AB90"/>
  <c r="BC81"/>
  <c r="BH81" s="1"/>
  <c r="AP81"/>
  <c r="BF81" s="1"/>
  <c r="AZ81"/>
  <c r="BC83" i="5"/>
  <c r="BH83" s="1"/>
  <c r="AZ83"/>
  <c r="AP83"/>
  <c r="BF83" s="1"/>
  <c r="AA90"/>
  <c r="AC89"/>
  <c r="AL87"/>
  <c r="AR86"/>
  <c r="AS86" s="1"/>
  <c r="U89"/>
  <c r="V88"/>
  <c r="AU85"/>
  <c r="AX85" s="1"/>
  <c r="BE85"/>
  <c r="BA85"/>
  <c r="BB85" s="1"/>
  <c r="BG85" s="1"/>
  <c r="AT85"/>
  <c r="AW85" s="1"/>
  <c r="AY85" s="1"/>
  <c r="AQ85"/>
  <c r="AE86"/>
  <c r="AV85"/>
  <c r="BE84"/>
  <c r="BA84"/>
  <c r="BB84" s="1"/>
  <c r="BG84" s="1"/>
  <c r="AU84"/>
  <c r="AX84" s="1"/>
  <c r="AT84"/>
  <c r="AW84" s="1"/>
  <c r="AY84" s="1"/>
  <c r="AB90"/>
  <c r="AL87" i="4"/>
  <c r="U89"/>
  <c r="V88"/>
  <c r="BC83"/>
  <c r="BH83" s="1"/>
  <c r="AZ83"/>
  <c r="AP83"/>
  <c r="BF83" s="1"/>
  <c r="BC84"/>
  <c r="BH84" s="1"/>
  <c r="AZ84"/>
  <c r="AP84"/>
  <c r="BF84" s="1"/>
  <c r="AA90"/>
  <c r="AC89"/>
  <c r="AE86"/>
  <c r="AV85"/>
  <c r="AQ85"/>
  <c r="AB90"/>
  <c r="AR85"/>
  <c r="AS85" s="1"/>
  <c r="BE83" i="3"/>
  <c r="BA83"/>
  <c r="BB83" s="1"/>
  <c r="BG83" s="1"/>
  <c r="AU83"/>
  <c r="AX83" s="1"/>
  <c r="AT83"/>
  <c r="U89"/>
  <c r="V88"/>
  <c r="AA91"/>
  <c r="BC81"/>
  <c r="BH81" s="1"/>
  <c r="AZ81"/>
  <c r="AP81"/>
  <c r="BF81" s="1"/>
  <c r="AQ84"/>
  <c r="AE85"/>
  <c r="AV84"/>
  <c r="AR84"/>
  <c r="AS84" s="1"/>
  <c r="AB90"/>
  <c r="AL88"/>
  <c r="AW82"/>
  <c r="AY82" s="1"/>
  <c r="U92" i="2"/>
  <c r="AC86" i="13"/>
  <c r="AB87"/>
  <c r="U96"/>
  <c r="V96"/>
  <c r="T96" s="1"/>
  <c r="AH89"/>
  <c r="B90"/>
  <c r="Y96"/>
  <c r="X96"/>
  <c r="W96"/>
  <c r="Z96"/>
  <c r="BC83" i="11" l="1"/>
  <c r="BH83" s="1"/>
  <c r="AP83"/>
  <c r="BF83" s="1"/>
  <c r="AZ83"/>
  <c r="AL88"/>
  <c r="AA90"/>
  <c r="AC89"/>
  <c r="AE86"/>
  <c r="AV85"/>
  <c r="AQ85"/>
  <c r="AR85"/>
  <c r="AS85" s="1"/>
  <c r="AB92"/>
  <c r="U91"/>
  <c r="V90"/>
  <c r="BA84"/>
  <c r="BB84" s="1"/>
  <c r="BG84" s="1"/>
  <c r="AU84"/>
  <c r="AX84" s="1"/>
  <c r="BE84"/>
  <c r="AT84"/>
  <c r="AW84" s="1"/>
  <c r="AY84" s="1"/>
  <c r="BC83" i="10"/>
  <c r="BH83" s="1"/>
  <c r="AZ83"/>
  <c r="AP83"/>
  <c r="BF83" s="1"/>
  <c r="BC84"/>
  <c r="BH84" s="1"/>
  <c r="AZ84"/>
  <c r="AP84"/>
  <c r="BF84" s="1"/>
  <c r="AU85"/>
  <c r="AX85" s="1"/>
  <c r="BE85"/>
  <c r="BA85"/>
  <c r="BB85" s="1"/>
  <c r="BG85" s="1"/>
  <c r="AT85"/>
  <c r="AW85" s="1"/>
  <c r="AY85" s="1"/>
  <c r="AA91"/>
  <c r="AC90"/>
  <c r="U90"/>
  <c r="V89"/>
  <c r="BE86"/>
  <c r="BA86"/>
  <c r="BB86" s="1"/>
  <c r="BG86" s="1"/>
  <c r="AU86"/>
  <c r="AX86" s="1"/>
  <c r="AT86"/>
  <c r="AB91"/>
  <c r="AL88"/>
  <c r="AE87"/>
  <c r="AV86"/>
  <c r="AQ86"/>
  <c r="BC83" i="9"/>
  <c r="BH83" s="1"/>
  <c r="AP83"/>
  <c r="BF83" s="1"/>
  <c r="AZ83"/>
  <c r="AL88"/>
  <c r="AQ85"/>
  <c r="AV85"/>
  <c r="AE86"/>
  <c r="AR85"/>
  <c r="AS85" s="1"/>
  <c r="U90"/>
  <c r="V89"/>
  <c r="AA91"/>
  <c r="AB90"/>
  <c r="AU84"/>
  <c r="AX84" s="1"/>
  <c r="BE84"/>
  <c r="BA84"/>
  <c r="BB84" s="1"/>
  <c r="BG84" s="1"/>
  <c r="AT84"/>
  <c r="AW84" s="1"/>
  <c r="AY84" s="1"/>
  <c r="BC82"/>
  <c r="BH82" s="1"/>
  <c r="AZ82"/>
  <c r="AP82"/>
  <c r="BF82" s="1"/>
  <c r="AL88" i="8"/>
  <c r="U90"/>
  <c r="V89"/>
  <c r="AU86"/>
  <c r="AX86" s="1"/>
  <c r="BE86"/>
  <c r="BA86"/>
  <c r="BB86" s="1"/>
  <c r="BG86" s="1"/>
  <c r="AT86"/>
  <c r="AW86" s="1"/>
  <c r="AY86" s="1"/>
  <c r="AB91"/>
  <c r="BC84"/>
  <c r="BH84" s="1"/>
  <c r="AZ84"/>
  <c r="AP84"/>
  <c r="BF84" s="1"/>
  <c r="AA90"/>
  <c r="AC89"/>
  <c r="AQ86"/>
  <c r="AE87"/>
  <c r="AR87" s="1"/>
  <c r="AS87" s="1"/>
  <c r="AV86"/>
  <c r="AW85"/>
  <c r="AY85" s="1"/>
  <c r="AQ85" i="7"/>
  <c r="AE86"/>
  <c r="AV85"/>
  <c r="AR85"/>
  <c r="AS85" s="1"/>
  <c r="U90"/>
  <c r="V89"/>
  <c r="AB91"/>
  <c r="AL89"/>
  <c r="AU84"/>
  <c r="AX84" s="1"/>
  <c r="BE84"/>
  <c r="BA84"/>
  <c r="BB84" s="1"/>
  <c r="BG84" s="1"/>
  <c r="AT84"/>
  <c r="AA90"/>
  <c r="AC89"/>
  <c r="AW83"/>
  <c r="AY83" s="1"/>
  <c r="BC84" i="5"/>
  <c r="BH84" s="1"/>
  <c r="AZ84"/>
  <c r="AP84"/>
  <c r="BF84" s="1"/>
  <c r="BC85"/>
  <c r="BH85" s="1"/>
  <c r="AP85"/>
  <c r="BF85" s="1"/>
  <c r="AZ85"/>
  <c r="AL88"/>
  <c r="AB91"/>
  <c r="AU86"/>
  <c r="AX86" s="1"/>
  <c r="BE86"/>
  <c r="BA86"/>
  <c r="BB86" s="1"/>
  <c r="BG86" s="1"/>
  <c r="AT86"/>
  <c r="AW86" s="1"/>
  <c r="AY86" s="1"/>
  <c r="AQ86"/>
  <c r="AE87"/>
  <c r="AV86"/>
  <c r="U90"/>
  <c r="V89"/>
  <c r="AA91"/>
  <c r="AC90"/>
  <c r="AL88" i="4"/>
  <c r="AB91"/>
  <c r="AQ86"/>
  <c r="AE87"/>
  <c r="AR87" s="1"/>
  <c r="AS87" s="1"/>
  <c r="AV86"/>
  <c r="AR86"/>
  <c r="AS86" s="1"/>
  <c r="U90"/>
  <c r="V89"/>
  <c r="BE85"/>
  <c r="BA85"/>
  <c r="BB85" s="1"/>
  <c r="BG85" s="1"/>
  <c r="AU85"/>
  <c r="AX85" s="1"/>
  <c r="AT85"/>
  <c r="AW85" s="1"/>
  <c r="AY85" s="1"/>
  <c r="AA91"/>
  <c r="AC90"/>
  <c r="AA92" i="3"/>
  <c r="AC91"/>
  <c r="U90"/>
  <c r="V89"/>
  <c r="AL89"/>
  <c r="BC82"/>
  <c r="BH82" s="1"/>
  <c r="AZ82"/>
  <c r="AP82"/>
  <c r="BF82" s="1"/>
  <c r="AQ85"/>
  <c r="AE86"/>
  <c r="AV85"/>
  <c r="AR85"/>
  <c r="AS85" s="1"/>
  <c r="AB91"/>
  <c r="AU84"/>
  <c r="AX84" s="1"/>
  <c r="BE84"/>
  <c r="BA84"/>
  <c r="BB84" s="1"/>
  <c r="BG84" s="1"/>
  <c r="AT84"/>
  <c r="AW84" s="1"/>
  <c r="AY84" s="1"/>
  <c r="AC90"/>
  <c r="AW83"/>
  <c r="AY83" s="1"/>
  <c r="U93" i="2"/>
  <c r="U97" i="13"/>
  <c r="V97"/>
  <c r="T97" s="1"/>
  <c r="AH90"/>
  <c r="B91"/>
  <c r="AC87"/>
  <c r="AB88"/>
  <c r="Y97"/>
  <c r="Z97"/>
  <c r="W97"/>
  <c r="X97"/>
  <c r="AQ86" i="11" l="1"/>
  <c r="AE87"/>
  <c r="AV86"/>
  <c r="AR86"/>
  <c r="AS86" s="1"/>
  <c r="BC84"/>
  <c r="BH84" s="1"/>
  <c r="AP84"/>
  <c r="BF84" s="1"/>
  <c r="AZ84"/>
  <c r="AA91"/>
  <c r="AC90"/>
  <c r="AB93"/>
  <c r="U92"/>
  <c r="V91"/>
  <c r="BE85"/>
  <c r="BA85"/>
  <c r="BB85" s="1"/>
  <c r="BG85" s="1"/>
  <c r="AU85"/>
  <c r="AX85" s="1"/>
  <c r="AT85"/>
  <c r="AW85" s="1"/>
  <c r="AY85" s="1"/>
  <c r="AL89"/>
  <c r="AQ87" i="10"/>
  <c r="AE88"/>
  <c r="AV87"/>
  <c r="AB92"/>
  <c r="AL89"/>
  <c r="AA92"/>
  <c r="AC91"/>
  <c r="AW86"/>
  <c r="AY86" s="1"/>
  <c r="U91"/>
  <c r="V90"/>
  <c r="BC85"/>
  <c r="BH85" s="1"/>
  <c r="AP85"/>
  <c r="BF85" s="1"/>
  <c r="AZ85"/>
  <c r="AR87"/>
  <c r="AS87" s="1"/>
  <c r="BC84" i="9"/>
  <c r="BH84" s="1"/>
  <c r="AZ84"/>
  <c r="AP84"/>
  <c r="BF84" s="1"/>
  <c r="AB91"/>
  <c r="BA85"/>
  <c r="BB85" s="1"/>
  <c r="BG85" s="1"/>
  <c r="AU85"/>
  <c r="AX85" s="1"/>
  <c r="BE85"/>
  <c r="AT85"/>
  <c r="AW85" s="1"/>
  <c r="AY85" s="1"/>
  <c r="AC90"/>
  <c r="AA92"/>
  <c r="AC91"/>
  <c r="U91"/>
  <c r="V90"/>
  <c r="AE87"/>
  <c r="AV86"/>
  <c r="AQ86"/>
  <c r="AR86"/>
  <c r="AS86" s="1"/>
  <c r="AL89"/>
  <c r="AU87" i="8"/>
  <c r="AX87" s="1"/>
  <c r="BE87"/>
  <c r="BA87"/>
  <c r="BB87" s="1"/>
  <c r="BG87" s="1"/>
  <c r="AT87"/>
  <c r="AA91"/>
  <c r="AC90"/>
  <c r="BC86"/>
  <c r="BH86" s="1"/>
  <c r="AP86"/>
  <c r="BF86" s="1"/>
  <c r="AZ86"/>
  <c r="AL89"/>
  <c r="BC85"/>
  <c r="BH85" s="1"/>
  <c r="AP85"/>
  <c r="BF85" s="1"/>
  <c r="AZ85"/>
  <c r="AQ87"/>
  <c r="AE88"/>
  <c r="AV87"/>
  <c r="AB92"/>
  <c r="U91"/>
  <c r="V90"/>
  <c r="AC90" i="7"/>
  <c r="AA91"/>
  <c r="U91"/>
  <c r="V90"/>
  <c r="AQ86"/>
  <c r="AE87"/>
  <c r="AV86"/>
  <c r="AR86"/>
  <c r="AS86" s="1"/>
  <c r="BC83"/>
  <c r="BH83" s="1"/>
  <c r="AP83"/>
  <c r="BF83" s="1"/>
  <c r="AZ83"/>
  <c r="AL90"/>
  <c r="AB92"/>
  <c r="AU85"/>
  <c r="AX85" s="1"/>
  <c r="BE85"/>
  <c r="BA85"/>
  <c r="BB85" s="1"/>
  <c r="BG85" s="1"/>
  <c r="AT85"/>
  <c r="AW84"/>
  <c r="AY84" s="1"/>
  <c r="AC91" i="5"/>
  <c r="AA92"/>
  <c r="AQ87"/>
  <c r="AE88"/>
  <c r="AV87"/>
  <c r="U91"/>
  <c r="V90"/>
  <c r="BC86"/>
  <c r="BH86" s="1"/>
  <c r="AZ86"/>
  <c r="AP86"/>
  <c r="BF86" s="1"/>
  <c r="AB92"/>
  <c r="AR88"/>
  <c r="AS88" s="1"/>
  <c r="AL89"/>
  <c r="AR87"/>
  <c r="AS87" s="1"/>
  <c r="AU87" i="4"/>
  <c r="AX87" s="1"/>
  <c r="BE87"/>
  <c r="BA87"/>
  <c r="BB87" s="1"/>
  <c r="BG87" s="1"/>
  <c r="AT87"/>
  <c r="AA92"/>
  <c r="AC91"/>
  <c r="AU86"/>
  <c r="AX86" s="1"/>
  <c r="BE86"/>
  <c r="BA86"/>
  <c r="BB86" s="1"/>
  <c r="BG86" s="1"/>
  <c r="AT86"/>
  <c r="AL89"/>
  <c r="U91"/>
  <c r="V90"/>
  <c r="AQ87"/>
  <c r="AE88"/>
  <c r="AV87"/>
  <c r="BC85"/>
  <c r="BH85" s="1"/>
  <c r="AP85"/>
  <c r="BF85" s="1"/>
  <c r="AZ85"/>
  <c r="AB92"/>
  <c r="BC84" i="3"/>
  <c r="BH84" s="1"/>
  <c r="AZ84"/>
  <c r="AP84"/>
  <c r="BF84" s="1"/>
  <c r="AA93"/>
  <c r="AU85"/>
  <c r="AX85" s="1"/>
  <c r="BE85"/>
  <c r="BA85"/>
  <c r="BB85" s="1"/>
  <c r="BG85" s="1"/>
  <c r="AT85"/>
  <c r="AW85" s="1"/>
  <c r="AY85" s="1"/>
  <c r="AL90"/>
  <c r="AB92"/>
  <c r="AC92" s="1"/>
  <c r="U91"/>
  <c r="V90"/>
  <c r="BC83"/>
  <c r="BH83" s="1"/>
  <c r="AZ83"/>
  <c r="AP83"/>
  <c r="BF83" s="1"/>
  <c r="AQ86"/>
  <c r="AE87"/>
  <c r="AV86"/>
  <c r="AR86"/>
  <c r="AS86" s="1"/>
  <c r="U94" i="2"/>
  <c r="AC88" i="13"/>
  <c r="AB89"/>
  <c r="B92"/>
  <c r="AH91"/>
  <c r="V98"/>
  <c r="T98" s="1"/>
  <c r="U98"/>
  <c r="Y98"/>
  <c r="X98"/>
  <c r="Z98"/>
  <c r="W98"/>
  <c r="U93" i="11" l="1"/>
  <c r="V92"/>
  <c r="AQ87"/>
  <c r="AE88"/>
  <c r="AV87"/>
  <c r="AR87"/>
  <c r="AS87" s="1"/>
  <c r="AB94"/>
  <c r="AL90"/>
  <c r="BC85"/>
  <c r="BH85" s="1"/>
  <c r="AP85"/>
  <c r="BF85" s="1"/>
  <c r="AZ85"/>
  <c r="AA92"/>
  <c r="AC91"/>
  <c r="AU86"/>
  <c r="AX86" s="1"/>
  <c r="BE86"/>
  <c r="BA86"/>
  <c r="BB86" s="1"/>
  <c r="BG86" s="1"/>
  <c r="AT86"/>
  <c r="AW86" s="1"/>
  <c r="AY86" s="1"/>
  <c r="AU87" i="10"/>
  <c r="AX87" s="1"/>
  <c r="BA87"/>
  <c r="BB87" s="1"/>
  <c r="BG87" s="1"/>
  <c r="BE87"/>
  <c r="AT87"/>
  <c r="AB93"/>
  <c r="AQ88"/>
  <c r="AE89"/>
  <c r="AV88"/>
  <c r="BC86"/>
  <c r="BH86" s="1"/>
  <c r="AP86"/>
  <c r="BF86" s="1"/>
  <c r="AZ86"/>
  <c r="AL90"/>
  <c r="AC92"/>
  <c r="AA93"/>
  <c r="U92"/>
  <c r="V91"/>
  <c r="AR88"/>
  <c r="AS88" s="1"/>
  <c r="AL90" i="9"/>
  <c r="AQ87"/>
  <c r="AE88"/>
  <c r="AV87"/>
  <c r="AR87"/>
  <c r="AS87" s="1"/>
  <c r="U92"/>
  <c r="V91"/>
  <c r="BC85"/>
  <c r="BH85" s="1"/>
  <c r="AZ85"/>
  <c r="AP85"/>
  <c r="BF85" s="1"/>
  <c r="BE86"/>
  <c r="BA86"/>
  <c r="BB86" s="1"/>
  <c r="BG86" s="1"/>
  <c r="AU86"/>
  <c r="AX86" s="1"/>
  <c r="AT86"/>
  <c r="AA93"/>
  <c r="AC92"/>
  <c r="AB92"/>
  <c r="AB93" i="8"/>
  <c r="AQ88"/>
  <c r="AE89"/>
  <c r="AV88"/>
  <c r="AA92"/>
  <c r="AC91"/>
  <c r="U92"/>
  <c r="V91"/>
  <c r="AL90"/>
  <c r="AR88"/>
  <c r="AS88" s="1"/>
  <c r="AW87"/>
  <c r="AY87" s="1"/>
  <c r="AB93" i="7"/>
  <c r="BA86"/>
  <c r="BB86" s="1"/>
  <c r="BG86" s="1"/>
  <c r="AU86"/>
  <c r="AX86" s="1"/>
  <c r="BE86"/>
  <c r="AT86"/>
  <c r="AL91"/>
  <c r="AA92"/>
  <c r="AC91"/>
  <c r="AW85"/>
  <c r="AY85" s="1"/>
  <c r="BC84"/>
  <c r="BH84" s="1"/>
  <c r="AP84"/>
  <c r="BF84" s="1"/>
  <c r="AZ84"/>
  <c r="AE88"/>
  <c r="AV87"/>
  <c r="AQ87"/>
  <c r="AR87"/>
  <c r="AS87" s="1"/>
  <c r="U92"/>
  <c r="V91"/>
  <c r="BA87" i="5"/>
  <c r="BB87" s="1"/>
  <c r="BG87" s="1"/>
  <c r="AU87"/>
  <c r="AX87" s="1"/>
  <c r="BE87"/>
  <c r="AT87"/>
  <c r="U92"/>
  <c r="V91"/>
  <c r="AA93"/>
  <c r="AC92"/>
  <c r="BE88"/>
  <c r="BA88"/>
  <c r="BB88" s="1"/>
  <c r="BG88" s="1"/>
  <c r="AU88"/>
  <c r="AX88" s="1"/>
  <c r="AT88"/>
  <c r="AW88" s="1"/>
  <c r="AY88" s="1"/>
  <c r="AL90"/>
  <c r="AB93"/>
  <c r="AE89"/>
  <c r="AV88"/>
  <c r="AQ88"/>
  <c r="AQ88" i="4"/>
  <c r="AE89"/>
  <c r="AV88"/>
  <c r="U92"/>
  <c r="V91"/>
  <c r="AC92"/>
  <c r="AA93"/>
  <c r="AW86"/>
  <c r="AY86" s="1"/>
  <c r="AR89"/>
  <c r="AS89" s="1"/>
  <c r="AL90"/>
  <c r="AB93"/>
  <c r="AR88"/>
  <c r="AS88" s="1"/>
  <c r="AW87"/>
  <c r="AY87" s="1"/>
  <c r="BC85" i="3"/>
  <c r="BH85" s="1"/>
  <c r="AZ85"/>
  <c r="AP85"/>
  <c r="BF85" s="1"/>
  <c r="AL91"/>
  <c r="AB93"/>
  <c r="AE88"/>
  <c r="AV87"/>
  <c r="AQ87"/>
  <c r="AR87"/>
  <c r="AS87" s="1"/>
  <c r="U92"/>
  <c r="V91"/>
  <c r="BA86"/>
  <c r="BB86" s="1"/>
  <c r="BG86" s="1"/>
  <c r="AU86"/>
  <c r="AX86" s="1"/>
  <c r="BE86"/>
  <c r="AT86"/>
  <c r="AA94"/>
  <c r="AC93"/>
  <c r="U95" i="2"/>
  <c r="AH92" i="13"/>
  <c r="B93"/>
  <c r="AC89"/>
  <c r="AB90"/>
  <c r="U99"/>
  <c r="V99"/>
  <c r="T99" s="1"/>
  <c r="X99"/>
  <c r="W99"/>
  <c r="Z99"/>
  <c r="Y99"/>
  <c r="AB95" i="11" l="1"/>
  <c r="U94"/>
  <c r="V93"/>
  <c r="BC86"/>
  <c r="BH86" s="1"/>
  <c r="AP86"/>
  <c r="BF86" s="1"/>
  <c r="AZ86"/>
  <c r="AQ88"/>
  <c r="AE89"/>
  <c r="AV88"/>
  <c r="AR88"/>
  <c r="AS88" s="1"/>
  <c r="AU87"/>
  <c r="AX87" s="1"/>
  <c r="BE87"/>
  <c r="BA87"/>
  <c r="BB87" s="1"/>
  <c r="BG87" s="1"/>
  <c r="AT87"/>
  <c r="AW87" s="1"/>
  <c r="AY87" s="1"/>
  <c r="AC92"/>
  <c r="AA93"/>
  <c r="AL91"/>
  <c r="AA94" i="10"/>
  <c r="AC93"/>
  <c r="AE90"/>
  <c r="AV89"/>
  <c r="AQ89"/>
  <c r="AB94"/>
  <c r="AL91"/>
  <c r="AR90"/>
  <c r="AS90" s="1"/>
  <c r="AR89"/>
  <c r="AS89" s="1"/>
  <c r="BA88"/>
  <c r="BB88" s="1"/>
  <c r="BG88" s="1"/>
  <c r="AU88"/>
  <c r="AX88" s="1"/>
  <c r="BE88"/>
  <c r="AT88"/>
  <c r="U93"/>
  <c r="V92"/>
  <c r="AW87"/>
  <c r="AY87" s="1"/>
  <c r="AA94" i="9"/>
  <c r="AL91"/>
  <c r="AU87"/>
  <c r="AX87" s="1"/>
  <c r="BE87"/>
  <c r="BA87"/>
  <c r="BB87" s="1"/>
  <c r="BG87" s="1"/>
  <c r="AT87"/>
  <c r="V92"/>
  <c r="U93"/>
  <c r="AB93"/>
  <c r="AE89"/>
  <c r="AQ88"/>
  <c r="AV88"/>
  <c r="AR88"/>
  <c r="AS88" s="1"/>
  <c r="AW86"/>
  <c r="AY86" s="1"/>
  <c r="AL91" i="8"/>
  <c r="U93"/>
  <c r="V92"/>
  <c r="AE90"/>
  <c r="AV89"/>
  <c r="AQ89"/>
  <c r="AB94"/>
  <c r="BA88"/>
  <c r="BB88" s="1"/>
  <c r="BG88" s="1"/>
  <c r="AU88"/>
  <c r="AX88" s="1"/>
  <c r="BE88"/>
  <c r="AT88"/>
  <c r="AC92"/>
  <c r="AA93"/>
  <c r="BC87"/>
  <c r="BH87" s="1"/>
  <c r="AP87"/>
  <c r="BF87" s="1"/>
  <c r="AZ87"/>
  <c r="AR89"/>
  <c r="AS89" s="1"/>
  <c r="AA93" i="7"/>
  <c r="AC92"/>
  <c r="AB94"/>
  <c r="BE87"/>
  <c r="BA87"/>
  <c r="BB87" s="1"/>
  <c r="BG87" s="1"/>
  <c r="AU87"/>
  <c r="AX87" s="1"/>
  <c r="AT87"/>
  <c r="AW86"/>
  <c r="AY86" s="1"/>
  <c r="U93"/>
  <c r="V92"/>
  <c r="AQ88"/>
  <c r="AE89"/>
  <c r="AV88"/>
  <c r="AR88"/>
  <c r="AS88" s="1"/>
  <c r="BC85"/>
  <c r="BH85" s="1"/>
  <c r="AP85"/>
  <c r="BF85" s="1"/>
  <c r="AZ85"/>
  <c r="AL92"/>
  <c r="BC88" i="5"/>
  <c r="BH88" s="1"/>
  <c r="AZ88"/>
  <c r="AP88"/>
  <c r="BF88" s="1"/>
  <c r="U93"/>
  <c r="V92"/>
  <c r="AL91"/>
  <c r="AB94"/>
  <c r="AQ89"/>
  <c r="AE90"/>
  <c r="AV89"/>
  <c r="AA94"/>
  <c r="AC93"/>
  <c r="AR89"/>
  <c r="AS89" s="1"/>
  <c r="AW87"/>
  <c r="AY87" s="1"/>
  <c r="AE90" i="4"/>
  <c r="AV89"/>
  <c r="AQ89"/>
  <c r="BC86"/>
  <c r="BH86" s="1"/>
  <c r="AP86"/>
  <c r="BF86" s="1"/>
  <c r="AZ86"/>
  <c r="BE89"/>
  <c r="BA89"/>
  <c r="BB89" s="1"/>
  <c r="BG89" s="1"/>
  <c r="AU89"/>
  <c r="AX89" s="1"/>
  <c r="AT89"/>
  <c r="BA88"/>
  <c r="BB88" s="1"/>
  <c r="BG88" s="1"/>
  <c r="AU88"/>
  <c r="AX88" s="1"/>
  <c r="BE88"/>
  <c r="AT88"/>
  <c r="AW88" s="1"/>
  <c r="AY88" s="1"/>
  <c r="AL91"/>
  <c r="BC87"/>
  <c r="BH87" s="1"/>
  <c r="AP87"/>
  <c r="BF87" s="1"/>
  <c r="AZ87"/>
  <c r="AB94"/>
  <c r="AA94"/>
  <c r="AC93"/>
  <c r="U93"/>
  <c r="V92"/>
  <c r="U93" i="3"/>
  <c r="V92"/>
  <c r="AB94"/>
  <c r="AC94" s="1"/>
  <c r="AQ88"/>
  <c r="AE89"/>
  <c r="AV88"/>
  <c r="AR88"/>
  <c r="AS88" s="1"/>
  <c r="AA95"/>
  <c r="BE87"/>
  <c r="BA87"/>
  <c r="BB87" s="1"/>
  <c r="BG87" s="1"/>
  <c r="AU87"/>
  <c r="AX87" s="1"/>
  <c r="AT87"/>
  <c r="AL92"/>
  <c r="AW86"/>
  <c r="AY86" s="1"/>
  <c r="U96" i="2"/>
  <c r="U100" i="13"/>
  <c r="V100"/>
  <c r="T100" s="1"/>
  <c r="AH93"/>
  <c r="B94"/>
  <c r="AC90"/>
  <c r="AB91"/>
  <c r="Y100"/>
  <c r="W100"/>
  <c r="X100"/>
  <c r="Z100"/>
  <c r="BC87" i="11" l="1"/>
  <c r="BH87" s="1"/>
  <c r="AP87"/>
  <c r="BF87" s="1"/>
  <c r="AZ87"/>
  <c r="AB96"/>
  <c r="AL92"/>
  <c r="BA88"/>
  <c r="BB88" s="1"/>
  <c r="BG88" s="1"/>
  <c r="AU88"/>
  <c r="AX88" s="1"/>
  <c r="BE88"/>
  <c r="AT88"/>
  <c r="AA94"/>
  <c r="AC93"/>
  <c r="AE90"/>
  <c r="AV89"/>
  <c r="AQ89"/>
  <c r="AR89"/>
  <c r="AS89" s="1"/>
  <c r="U95"/>
  <c r="V94"/>
  <c r="AA95" i="10"/>
  <c r="AC94"/>
  <c r="AU90"/>
  <c r="AX90" s="1"/>
  <c r="BE90"/>
  <c r="BA90"/>
  <c r="BB90" s="1"/>
  <c r="BG90" s="1"/>
  <c r="AT90"/>
  <c r="AW90" s="1"/>
  <c r="AY90" s="1"/>
  <c r="BC87"/>
  <c r="BH87" s="1"/>
  <c r="AP87"/>
  <c r="BF87" s="1"/>
  <c r="AZ87"/>
  <c r="BE89"/>
  <c r="BA89"/>
  <c r="BB89" s="1"/>
  <c r="BG89" s="1"/>
  <c r="AU89"/>
  <c r="AX89" s="1"/>
  <c r="AT89"/>
  <c r="AW89" s="1"/>
  <c r="AY89" s="1"/>
  <c r="AB95"/>
  <c r="AQ90"/>
  <c r="AE91"/>
  <c r="AV90"/>
  <c r="AW88"/>
  <c r="AY88" s="1"/>
  <c r="AL92"/>
  <c r="AR91"/>
  <c r="AS91" s="1"/>
  <c r="U94"/>
  <c r="V93"/>
  <c r="AA95" i="9"/>
  <c r="AU88"/>
  <c r="AX88" s="1"/>
  <c r="BE88"/>
  <c r="BA88"/>
  <c r="BB88" s="1"/>
  <c r="BG88" s="1"/>
  <c r="AT88"/>
  <c r="AW88" s="1"/>
  <c r="AY88" s="1"/>
  <c r="AB94"/>
  <c r="U94"/>
  <c r="V93"/>
  <c r="AC93"/>
  <c r="BC86"/>
  <c r="BH86" s="1"/>
  <c r="AP86"/>
  <c r="BF86" s="1"/>
  <c r="AZ86"/>
  <c r="AQ89"/>
  <c r="AE90"/>
  <c r="AV89"/>
  <c r="AR89"/>
  <c r="AS89" s="1"/>
  <c r="AL92"/>
  <c r="AW87"/>
  <c r="AY87" s="1"/>
  <c r="AA94" i="8"/>
  <c r="AC93"/>
  <c r="AL92"/>
  <c r="BE89"/>
  <c r="BA89"/>
  <c r="BB89" s="1"/>
  <c r="BG89" s="1"/>
  <c r="AU89"/>
  <c r="AX89" s="1"/>
  <c r="AT89"/>
  <c r="AW89" s="1"/>
  <c r="AY89" s="1"/>
  <c r="AB95"/>
  <c r="AQ90"/>
  <c r="AE91"/>
  <c r="AV90"/>
  <c r="AR90"/>
  <c r="AS90" s="1"/>
  <c r="U94"/>
  <c r="V93"/>
  <c r="AW88"/>
  <c r="AY88" s="1"/>
  <c r="AU88" i="7"/>
  <c r="AX88" s="1"/>
  <c r="BE88"/>
  <c r="BA88"/>
  <c r="BB88" s="1"/>
  <c r="BG88" s="1"/>
  <c r="AT88"/>
  <c r="AB95"/>
  <c r="AA94"/>
  <c r="AC93"/>
  <c r="AW87"/>
  <c r="AY87" s="1"/>
  <c r="AL93"/>
  <c r="BC86"/>
  <c r="BH86" s="1"/>
  <c r="AZ86"/>
  <c r="AP86"/>
  <c r="BF86" s="1"/>
  <c r="AQ89"/>
  <c r="AE90"/>
  <c r="AV89"/>
  <c r="AR89"/>
  <c r="AS89" s="1"/>
  <c r="U94"/>
  <c r="V93"/>
  <c r="AQ90" i="5"/>
  <c r="AE91"/>
  <c r="AV90"/>
  <c r="AU89"/>
  <c r="AX89" s="1"/>
  <c r="BE89"/>
  <c r="BA89"/>
  <c r="BB89" s="1"/>
  <c r="BG89" s="1"/>
  <c r="AT89"/>
  <c r="AW89" s="1"/>
  <c r="AY89" s="1"/>
  <c r="BC87"/>
  <c r="BH87" s="1"/>
  <c r="AZ87"/>
  <c r="AP87"/>
  <c r="BF87" s="1"/>
  <c r="AB95"/>
  <c r="AA95"/>
  <c r="AC94"/>
  <c r="AL92"/>
  <c r="AR91"/>
  <c r="AS91" s="1"/>
  <c r="U94"/>
  <c r="V93"/>
  <c r="AR90"/>
  <c r="AS90" s="1"/>
  <c r="AQ90" i="4"/>
  <c r="AE91"/>
  <c r="AV90"/>
  <c r="BC88"/>
  <c r="BH88" s="1"/>
  <c r="AZ88"/>
  <c r="AP88"/>
  <c r="BF88" s="1"/>
  <c r="AW89"/>
  <c r="AY89" s="1"/>
  <c r="U94"/>
  <c r="V93"/>
  <c r="AB95"/>
  <c r="AA95"/>
  <c r="AC94"/>
  <c r="AL92"/>
  <c r="AR91"/>
  <c r="AS91" s="1"/>
  <c r="AR90"/>
  <c r="AS90" s="1"/>
  <c r="U94" i="3"/>
  <c r="V93"/>
  <c r="AU88"/>
  <c r="AX88" s="1"/>
  <c r="BE88"/>
  <c r="BA88"/>
  <c r="BB88" s="1"/>
  <c r="BG88" s="1"/>
  <c r="AT88"/>
  <c r="AW88" s="1"/>
  <c r="AY88" s="1"/>
  <c r="AL93"/>
  <c r="BC86"/>
  <c r="BH86" s="1"/>
  <c r="AZ86"/>
  <c r="AP86"/>
  <c r="BF86" s="1"/>
  <c r="AB95"/>
  <c r="AA96"/>
  <c r="AQ89"/>
  <c r="AE90"/>
  <c r="AV89"/>
  <c r="AR89"/>
  <c r="AS89" s="1"/>
  <c r="AW87"/>
  <c r="AY87" s="1"/>
  <c r="U97" i="2"/>
  <c r="AC91" i="13"/>
  <c r="AB92"/>
  <c r="AH94"/>
  <c r="B95"/>
  <c r="U101"/>
  <c r="V101"/>
  <c r="T101" s="1"/>
  <c r="Y101"/>
  <c r="Z101"/>
  <c r="X101"/>
  <c r="W101"/>
  <c r="BE89" i="11" l="1"/>
  <c r="BA89"/>
  <c r="BB89" s="1"/>
  <c r="BG89" s="1"/>
  <c r="AU89"/>
  <c r="AX89" s="1"/>
  <c r="AT89"/>
  <c r="AW89" s="1"/>
  <c r="AY89" s="1"/>
  <c r="AL93"/>
  <c r="AA95"/>
  <c r="AC94"/>
  <c r="AB97"/>
  <c r="U96"/>
  <c r="V95"/>
  <c r="AQ90"/>
  <c r="AE91"/>
  <c r="AV90"/>
  <c r="AR90"/>
  <c r="AS90" s="1"/>
  <c r="AW88"/>
  <c r="AY88" s="1"/>
  <c r="BC89" i="10"/>
  <c r="BH89" s="1"/>
  <c r="AP89"/>
  <c r="BF89" s="1"/>
  <c r="AZ89"/>
  <c r="AA96"/>
  <c r="AC95"/>
  <c r="AU91"/>
  <c r="AX91" s="1"/>
  <c r="BE91"/>
  <c r="BA91"/>
  <c r="BB91" s="1"/>
  <c r="BG91" s="1"/>
  <c r="AT91"/>
  <c r="AW91" s="1"/>
  <c r="AY91" s="1"/>
  <c r="AQ91"/>
  <c r="AE92"/>
  <c r="AV91"/>
  <c r="U95"/>
  <c r="V94"/>
  <c r="AB96"/>
  <c r="AL93"/>
  <c r="BC90"/>
  <c r="BH90" s="1"/>
  <c r="AZ90"/>
  <c r="AP90"/>
  <c r="BF90" s="1"/>
  <c r="BC88"/>
  <c r="BH88" s="1"/>
  <c r="AZ88"/>
  <c r="AP88"/>
  <c r="BF88" s="1"/>
  <c r="AB95" i="9"/>
  <c r="AC94"/>
  <c r="AL93"/>
  <c r="AQ90"/>
  <c r="AE91"/>
  <c r="AV90"/>
  <c r="AR90"/>
  <c r="AS90" s="1"/>
  <c r="U95"/>
  <c r="V94"/>
  <c r="BC88"/>
  <c r="BH88" s="1"/>
  <c r="AP88"/>
  <c r="BF88" s="1"/>
  <c r="AZ88"/>
  <c r="AA96"/>
  <c r="AC95"/>
  <c r="BC87"/>
  <c r="BH87" s="1"/>
  <c r="AP87"/>
  <c r="BF87" s="1"/>
  <c r="AZ87"/>
  <c r="AU89"/>
  <c r="AX89" s="1"/>
  <c r="BA89"/>
  <c r="BB89" s="1"/>
  <c r="BG89" s="1"/>
  <c r="BE89"/>
  <c r="AT89"/>
  <c r="U95" i="8"/>
  <c r="V94"/>
  <c r="BC89"/>
  <c r="BH89" s="1"/>
  <c r="AP89"/>
  <c r="BF89" s="1"/>
  <c r="AZ89"/>
  <c r="AA95"/>
  <c r="AC94"/>
  <c r="AQ91"/>
  <c r="AE92"/>
  <c r="AV91"/>
  <c r="AB96"/>
  <c r="AL93"/>
  <c r="AR92"/>
  <c r="AS92" s="1"/>
  <c r="BC88"/>
  <c r="BH88" s="1"/>
  <c r="AP88"/>
  <c r="BF88" s="1"/>
  <c r="AZ88"/>
  <c r="AU90"/>
  <c r="AX90" s="1"/>
  <c r="BE90"/>
  <c r="BA90"/>
  <c r="BB90" s="1"/>
  <c r="BG90" s="1"/>
  <c r="AT90"/>
  <c r="AR91"/>
  <c r="AS91" s="1"/>
  <c r="AQ90" i="7"/>
  <c r="AE91"/>
  <c r="AV90"/>
  <c r="AR90"/>
  <c r="AS90" s="1"/>
  <c r="AB96"/>
  <c r="BC87"/>
  <c r="BH87" s="1"/>
  <c r="AP87"/>
  <c r="BF87" s="1"/>
  <c r="AZ87"/>
  <c r="AU89"/>
  <c r="AX89" s="1"/>
  <c r="BE89"/>
  <c r="BA89"/>
  <c r="BB89" s="1"/>
  <c r="BG89" s="1"/>
  <c r="AT89"/>
  <c r="AW89" s="1"/>
  <c r="AY89" s="1"/>
  <c r="AL94"/>
  <c r="U95"/>
  <c r="V94"/>
  <c r="AC94"/>
  <c r="AA95"/>
  <c r="AW88"/>
  <c r="AY88" s="1"/>
  <c r="AU90" i="5"/>
  <c r="AX90" s="1"/>
  <c r="BE90"/>
  <c r="BA90"/>
  <c r="BB90" s="1"/>
  <c r="BG90" s="1"/>
  <c r="AT90"/>
  <c r="BA91"/>
  <c r="BB91" s="1"/>
  <c r="BG91" s="1"/>
  <c r="AU91"/>
  <c r="AX91" s="1"/>
  <c r="BE91"/>
  <c r="AT91"/>
  <c r="AB96"/>
  <c r="U95"/>
  <c r="V94"/>
  <c r="AC95"/>
  <c r="AA96"/>
  <c r="AQ91"/>
  <c r="AE92"/>
  <c r="AV91"/>
  <c r="BC89"/>
  <c r="BH89" s="1"/>
  <c r="AP89"/>
  <c r="BF89" s="1"/>
  <c r="AZ89"/>
  <c r="AL93"/>
  <c r="AU91" i="4"/>
  <c r="AX91" s="1"/>
  <c r="BE91"/>
  <c r="BA91"/>
  <c r="BB91" s="1"/>
  <c r="BG91" s="1"/>
  <c r="AT91"/>
  <c r="AU90"/>
  <c r="AX90" s="1"/>
  <c r="BE90"/>
  <c r="BA90"/>
  <c r="BB90" s="1"/>
  <c r="BG90" s="1"/>
  <c r="AT90"/>
  <c r="AQ91"/>
  <c r="AE92"/>
  <c r="AV91"/>
  <c r="BC89"/>
  <c r="BH89" s="1"/>
  <c r="AP89"/>
  <c r="BF89" s="1"/>
  <c r="AZ89"/>
  <c r="AA96"/>
  <c r="AC95"/>
  <c r="AL93"/>
  <c r="AR92"/>
  <c r="AS92" s="1"/>
  <c r="AB96"/>
  <c r="U95"/>
  <c r="V94"/>
  <c r="U95" i="3"/>
  <c r="V94"/>
  <c r="AB96"/>
  <c r="BC88"/>
  <c r="BH88" s="1"/>
  <c r="AZ88"/>
  <c r="AP88"/>
  <c r="BF88" s="1"/>
  <c r="AU89"/>
  <c r="AX89" s="1"/>
  <c r="BE89"/>
  <c r="BA89"/>
  <c r="BB89" s="1"/>
  <c r="BG89" s="1"/>
  <c r="AT89"/>
  <c r="AW89" s="1"/>
  <c r="AY89" s="1"/>
  <c r="BC87"/>
  <c r="BH87" s="1"/>
  <c r="AZ87"/>
  <c r="AP87"/>
  <c r="BF87" s="1"/>
  <c r="AQ90"/>
  <c r="AE91"/>
  <c r="AV90"/>
  <c r="AR90"/>
  <c r="AS90" s="1"/>
  <c r="AA97"/>
  <c r="AC96"/>
  <c r="AL94"/>
  <c r="AC95"/>
  <c r="U98" i="2"/>
  <c r="U102" i="13"/>
  <c r="V102"/>
  <c r="T102" s="1"/>
  <c r="AC92"/>
  <c r="AB93"/>
  <c r="B96"/>
  <c r="AH95"/>
  <c r="Y102"/>
  <c r="X102"/>
  <c r="W102"/>
  <c r="Z102"/>
  <c r="U97" i="11" l="1"/>
  <c r="V96"/>
  <c r="AB98"/>
  <c r="AQ91"/>
  <c r="AE92"/>
  <c r="AV91"/>
  <c r="AR91"/>
  <c r="AS91" s="1"/>
  <c r="AL94"/>
  <c r="AU90"/>
  <c r="AX90" s="1"/>
  <c r="BE90"/>
  <c r="BA90"/>
  <c r="BB90" s="1"/>
  <c r="BG90" s="1"/>
  <c r="AT90"/>
  <c r="AA96"/>
  <c r="AC95"/>
  <c r="BC88"/>
  <c r="BH88" s="1"/>
  <c r="AP88"/>
  <c r="BF88" s="1"/>
  <c r="AZ88"/>
  <c r="BC89"/>
  <c r="BH89" s="1"/>
  <c r="AP89"/>
  <c r="BF89" s="1"/>
  <c r="AZ89"/>
  <c r="U96" i="10"/>
  <c r="V95"/>
  <c r="AL94"/>
  <c r="AQ92"/>
  <c r="AE93"/>
  <c r="AV92"/>
  <c r="BC91"/>
  <c r="BH91" s="1"/>
  <c r="AP91"/>
  <c r="BF91" s="1"/>
  <c r="AZ91"/>
  <c r="AB97"/>
  <c r="AC96"/>
  <c r="AA97"/>
  <c r="AR92"/>
  <c r="AS92" s="1"/>
  <c r="AA97" i="9"/>
  <c r="AL94"/>
  <c r="AB96"/>
  <c r="AW89"/>
  <c r="AY89" s="1"/>
  <c r="BA90"/>
  <c r="BB90" s="1"/>
  <c r="BG90" s="1"/>
  <c r="AU90"/>
  <c r="AX90" s="1"/>
  <c r="BE90"/>
  <c r="AT90"/>
  <c r="AW90" s="1"/>
  <c r="AY90" s="1"/>
  <c r="U96"/>
  <c r="V95"/>
  <c r="AE92"/>
  <c r="AV91"/>
  <c r="AQ91"/>
  <c r="AR91"/>
  <c r="AS91" s="1"/>
  <c r="U96" i="8"/>
  <c r="V95"/>
  <c r="AB97"/>
  <c r="AQ92"/>
  <c r="AE93"/>
  <c r="AV92"/>
  <c r="AR93"/>
  <c r="AS93" s="1"/>
  <c r="AL94"/>
  <c r="AA96"/>
  <c r="AC95"/>
  <c r="AW90"/>
  <c r="AY90" s="1"/>
  <c r="AU91"/>
  <c r="AX91" s="1"/>
  <c r="BE91"/>
  <c r="BA91"/>
  <c r="BB91" s="1"/>
  <c r="BG91" s="1"/>
  <c r="AT91"/>
  <c r="BA92"/>
  <c r="BB92" s="1"/>
  <c r="BG92" s="1"/>
  <c r="AU92"/>
  <c r="AX92" s="1"/>
  <c r="BE92"/>
  <c r="AT92"/>
  <c r="AW92" s="1"/>
  <c r="AY92" s="1"/>
  <c r="AA96" i="7"/>
  <c r="AC95"/>
  <c r="U96"/>
  <c r="V95"/>
  <c r="BC88"/>
  <c r="BH88" s="1"/>
  <c r="AP88"/>
  <c r="BF88" s="1"/>
  <c r="AZ88"/>
  <c r="BC89"/>
  <c r="BH89" s="1"/>
  <c r="AP89"/>
  <c r="BF89" s="1"/>
  <c r="AZ89"/>
  <c r="AB97"/>
  <c r="AE92"/>
  <c r="AV91"/>
  <c r="AQ91"/>
  <c r="AR91"/>
  <c r="AS91" s="1"/>
  <c r="AL95"/>
  <c r="BA90"/>
  <c r="BB90" s="1"/>
  <c r="BG90" s="1"/>
  <c r="AU90"/>
  <c r="AX90" s="1"/>
  <c r="BE90"/>
  <c r="AT90"/>
  <c r="AB97" i="5"/>
  <c r="AE93"/>
  <c r="AV92"/>
  <c r="AQ92"/>
  <c r="AR92"/>
  <c r="AS92" s="1"/>
  <c r="AL94"/>
  <c r="AR93"/>
  <c r="AS93" s="1"/>
  <c r="AA97"/>
  <c r="AC96"/>
  <c r="U96"/>
  <c r="V95"/>
  <c r="AW91"/>
  <c r="AY91" s="1"/>
  <c r="AW90"/>
  <c r="AY90" s="1"/>
  <c r="U96" i="4"/>
  <c r="V95"/>
  <c r="BA92"/>
  <c r="BB92" s="1"/>
  <c r="BG92" s="1"/>
  <c r="AU92"/>
  <c r="AX92" s="1"/>
  <c r="BE92"/>
  <c r="AT92"/>
  <c r="AW92" s="1"/>
  <c r="AY92" s="1"/>
  <c r="AQ92"/>
  <c r="AE93"/>
  <c r="AV92"/>
  <c r="AR93"/>
  <c r="AS93" s="1"/>
  <c r="AL94"/>
  <c r="AC96"/>
  <c r="AA97"/>
  <c r="AB97"/>
  <c r="AW90"/>
  <c r="AY90" s="1"/>
  <c r="AW91"/>
  <c r="AY91" s="1"/>
  <c r="AB97" i="3"/>
  <c r="U96"/>
  <c r="V95"/>
  <c r="AA98"/>
  <c r="BC89"/>
  <c r="BH89" s="1"/>
  <c r="AZ89"/>
  <c r="AP89"/>
  <c r="BF89" s="1"/>
  <c r="AL95"/>
  <c r="AE92"/>
  <c r="AV91"/>
  <c r="AQ91"/>
  <c r="AR91"/>
  <c r="AS91" s="1"/>
  <c r="BA90"/>
  <c r="BB90" s="1"/>
  <c r="BG90" s="1"/>
  <c r="AU90"/>
  <c r="AX90" s="1"/>
  <c r="BE90"/>
  <c r="AT90"/>
  <c r="AW90" s="1"/>
  <c r="AY90" s="1"/>
  <c r="U99" i="2"/>
  <c r="AC93" i="13"/>
  <c r="AB94"/>
  <c r="B97"/>
  <c r="AH96"/>
  <c r="U103"/>
  <c r="V103"/>
  <c r="T103" s="1"/>
  <c r="Y103"/>
  <c r="X103"/>
  <c r="W103"/>
  <c r="Z103"/>
  <c r="AU91" i="11" l="1"/>
  <c r="AX91" s="1"/>
  <c r="BE91"/>
  <c r="BA91"/>
  <c r="BB91" s="1"/>
  <c r="BG91" s="1"/>
  <c r="AT91"/>
  <c r="AC96"/>
  <c r="AA97"/>
  <c r="U98"/>
  <c r="V97"/>
  <c r="AB99"/>
  <c r="AL95"/>
  <c r="AQ92"/>
  <c r="AE93"/>
  <c r="AV92"/>
  <c r="AR92"/>
  <c r="AS92" s="1"/>
  <c r="AW90"/>
  <c r="AY90" s="1"/>
  <c r="AL95" i="10"/>
  <c r="U97"/>
  <c r="V96"/>
  <c r="AE94"/>
  <c r="AV93"/>
  <c r="AQ93"/>
  <c r="BA92"/>
  <c r="BB92" s="1"/>
  <c r="BG92" s="1"/>
  <c r="AU92"/>
  <c r="AX92" s="1"/>
  <c r="BE92"/>
  <c r="AT92"/>
  <c r="AA98"/>
  <c r="AC97"/>
  <c r="AB98"/>
  <c r="AR93"/>
  <c r="AS93" s="1"/>
  <c r="V96" i="9"/>
  <c r="U97"/>
  <c r="AA98"/>
  <c r="AC97"/>
  <c r="AB97"/>
  <c r="AC96"/>
  <c r="BE91"/>
  <c r="BA91"/>
  <c r="BB91" s="1"/>
  <c r="BG91" s="1"/>
  <c r="AU91"/>
  <c r="AX91" s="1"/>
  <c r="AT91"/>
  <c r="AW91" s="1"/>
  <c r="AY91" s="1"/>
  <c r="AL95"/>
  <c r="AQ92"/>
  <c r="AE93"/>
  <c r="AV92"/>
  <c r="AR92"/>
  <c r="AS92" s="1"/>
  <c r="BC90"/>
  <c r="BH90" s="1"/>
  <c r="AZ90"/>
  <c r="AP90"/>
  <c r="BF90" s="1"/>
  <c r="BC89"/>
  <c r="BH89" s="1"/>
  <c r="AZ89"/>
  <c r="AP89"/>
  <c r="BF89" s="1"/>
  <c r="U97" i="8"/>
  <c r="V96"/>
  <c r="BC92"/>
  <c r="BH92" s="1"/>
  <c r="AP92"/>
  <c r="BF92" s="1"/>
  <c r="AZ92"/>
  <c r="BC90"/>
  <c r="BH90" s="1"/>
  <c r="AP90"/>
  <c r="BF90" s="1"/>
  <c r="AZ90"/>
  <c r="BE93"/>
  <c r="BA93"/>
  <c r="BB93" s="1"/>
  <c r="BG93" s="1"/>
  <c r="AU93"/>
  <c r="AX93" s="1"/>
  <c r="AT93"/>
  <c r="AW93" s="1"/>
  <c r="AY93" s="1"/>
  <c r="AW91"/>
  <c r="AY91" s="1"/>
  <c r="AL95"/>
  <c r="AR94"/>
  <c r="AS94" s="1"/>
  <c r="AC96"/>
  <c r="AA97"/>
  <c r="AE94"/>
  <c r="AV93"/>
  <c r="AQ93"/>
  <c r="AB98"/>
  <c r="AA97" i="7"/>
  <c r="AC96"/>
  <c r="AW90"/>
  <c r="AY90" s="1"/>
  <c r="AB98"/>
  <c r="BE91"/>
  <c r="BA91"/>
  <c r="BB91" s="1"/>
  <c r="BG91" s="1"/>
  <c r="AU91"/>
  <c r="AX91" s="1"/>
  <c r="AT91"/>
  <c r="U97"/>
  <c r="V96"/>
  <c r="AL96"/>
  <c r="AQ92"/>
  <c r="AE93"/>
  <c r="AV92"/>
  <c r="AR92"/>
  <c r="AS92" s="1"/>
  <c r="AU93" i="5"/>
  <c r="AX93" s="1"/>
  <c r="BE93"/>
  <c r="BA93"/>
  <c r="BB93" s="1"/>
  <c r="BG93" s="1"/>
  <c r="AT93"/>
  <c r="AA98"/>
  <c r="AC97"/>
  <c r="AB98"/>
  <c r="BC91"/>
  <c r="BH91" s="1"/>
  <c r="AZ91"/>
  <c r="AP91"/>
  <c r="BF91" s="1"/>
  <c r="BE92"/>
  <c r="BA92"/>
  <c r="BB92" s="1"/>
  <c r="BG92" s="1"/>
  <c r="AU92"/>
  <c r="AX92" s="1"/>
  <c r="AT92"/>
  <c r="AW92" s="1"/>
  <c r="AY92" s="1"/>
  <c r="BC90"/>
  <c r="BH90" s="1"/>
  <c r="AP90"/>
  <c r="BF90" s="1"/>
  <c r="AZ90"/>
  <c r="U97"/>
  <c r="V96"/>
  <c r="AL95"/>
  <c r="AQ93"/>
  <c r="AE94"/>
  <c r="AV93"/>
  <c r="AE94" i="4"/>
  <c r="AV93"/>
  <c r="AQ93"/>
  <c r="U97"/>
  <c r="V96"/>
  <c r="BC90"/>
  <c r="BH90" s="1"/>
  <c r="AZ90"/>
  <c r="AP90"/>
  <c r="BF90" s="1"/>
  <c r="AA98"/>
  <c r="AC97"/>
  <c r="BC91"/>
  <c r="BH91" s="1"/>
  <c r="AP91"/>
  <c r="BF91" s="1"/>
  <c r="AZ91"/>
  <c r="BE93"/>
  <c r="BA93"/>
  <c r="BB93" s="1"/>
  <c r="BG93" s="1"/>
  <c r="AU93"/>
  <c r="AX93" s="1"/>
  <c r="AT93"/>
  <c r="BC92"/>
  <c r="BH92" s="1"/>
  <c r="AZ92"/>
  <c r="AP92"/>
  <c r="BF92" s="1"/>
  <c r="AB98"/>
  <c r="AL95"/>
  <c r="AR94"/>
  <c r="AS94" s="1"/>
  <c r="BE91" i="3"/>
  <c r="BA91"/>
  <c r="BB91" s="1"/>
  <c r="BG91" s="1"/>
  <c r="AU91"/>
  <c r="AX91" s="1"/>
  <c r="AT91"/>
  <c r="AW91" s="1"/>
  <c r="AY91" s="1"/>
  <c r="AQ92"/>
  <c r="AE93"/>
  <c r="AV92"/>
  <c r="AR92"/>
  <c r="AS92" s="1"/>
  <c r="AB98"/>
  <c r="AC98"/>
  <c r="AA99"/>
  <c r="BC90"/>
  <c r="BH90" s="1"/>
  <c r="AP90"/>
  <c r="BF90" s="1"/>
  <c r="AZ90"/>
  <c r="AL96"/>
  <c r="U97"/>
  <c r="V96"/>
  <c r="AC97"/>
  <c r="U100" i="2"/>
  <c r="AH97" i="13"/>
  <c r="B98"/>
  <c r="U104"/>
  <c r="V104"/>
  <c r="T104" s="1"/>
  <c r="AC94"/>
  <c r="AB95"/>
  <c r="Y104"/>
  <c r="W104"/>
  <c r="X104"/>
  <c r="Z104"/>
  <c r="AE94" i="11" l="1"/>
  <c r="AV93"/>
  <c r="AQ93"/>
  <c r="AR93"/>
  <c r="AS93" s="1"/>
  <c r="AL96"/>
  <c r="AA98"/>
  <c r="AC97"/>
  <c r="BA92"/>
  <c r="BB92" s="1"/>
  <c r="BG92" s="1"/>
  <c r="AU92"/>
  <c r="AX92" s="1"/>
  <c r="BE92"/>
  <c r="AT92"/>
  <c r="AW92" s="1"/>
  <c r="AY92" s="1"/>
  <c r="BC90"/>
  <c r="BH90" s="1"/>
  <c r="AP90"/>
  <c r="BF90" s="1"/>
  <c r="AZ90"/>
  <c r="AB100"/>
  <c r="U99"/>
  <c r="V98"/>
  <c r="AW91"/>
  <c r="AY91" s="1"/>
  <c r="AA99" i="10"/>
  <c r="AC98"/>
  <c r="AL96"/>
  <c r="BE93"/>
  <c r="BA93"/>
  <c r="BB93" s="1"/>
  <c r="BG93" s="1"/>
  <c r="AU93"/>
  <c r="AX93" s="1"/>
  <c r="AT93"/>
  <c r="AQ94"/>
  <c r="AE95"/>
  <c r="AV94"/>
  <c r="U98"/>
  <c r="V97"/>
  <c r="AB99"/>
  <c r="AR94"/>
  <c r="AS94" s="1"/>
  <c r="AW92"/>
  <c r="AY92" s="1"/>
  <c r="AQ93" i="9"/>
  <c r="AE94"/>
  <c r="AV93"/>
  <c r="AR93"/>
  <c r="AS93" s="1"/>
  <c r="BC91"/>
  <c r="BH91" s="1"/>
  <c r="AZ91"/>
  <c r="AP91"/>
  <c r="BF91" s="1"/>
  <c r="AL96"/>
  <c r="U98"/>
  <c r="V97"/>
  <c r="AU92"/>
  <c r="AX92" s="1"/>
  <c r="BE92"/>
  <c r="BA92"/>
  <c r="BB92" s="1"/>
  <c r="BG92" s="1"/>
  <c r="AT92"/>
  <c r="AB98"/>
  <c r="AA99"/>
  <c r="BC93" i="8"/>
  <c r="BH93" s="1"/>
  <c r="AP93"/>
  <c r="BF93" s="1"/>
  <c r="AZ93"/>
  <c r="U98"/>
  <c r="V97"/>
  <c r="AA98"/>
  <c r="AC97"/>
  <c r="BC91"/>
  <c r="BH91" s="1"/>
  <c r="AP91"/>
  <c r="BF91" s="1"/>
  <c r="AZ91"/>
  <c r="AB99"/>
  <c r="AQ94"/>
  <c r="AE95"/>
  <c r="AV94"/>
  <c r="AL96"/>
  <c r="AR95"/>
  <c r="AS95" s="1"/>
  <c r="AU94"/>
  <c r="AX94" s="1"/>
  <c r="BE94"/>
  <c r="BA94"/>
  <c r="BB94" s="1"/>
  <c r="BG94" s="1"/>
  <c r="AT94"/>
  <c r="AW94" s="1"/>
  <c r="AY94" s="1"/>
  <c r="AQ93" i="7"/>
  <c r="AE94"/>
  <c r="AV93"/>
  <c r="AR93"/>
  <c r="AS93" s="1"/>
  <c r="AA98"/>
  <c r="AC97"/>
  <c r="AB99"/>
  <c r="AW91"/>
  <c r="AY91" s="1"/>
  <c r="AU92"/>
  <c r="AX92" s="1"/>
  <c r="BE92"/>
  <c r="BA92"/>
  <c r="BB92" s="1"/>
  <c r="BG92" s="1"/>
  <c r="AT92"/>
  <c r="AW92" s="1"/>
  <c r="AY92" s="1"/>
  <c r="AL97"/>
  <c r="U98"/>
  <c r="V97"/>
  <c r="BC90"/>
  <c r="BH90" s="1"/>
  <c r="AP90"/>
  <c r="BF90" s="1"/>
  <c r="AZ90"/>
  <c r="AA99" i="5"/>
  <c r="AC98"/>
  <c r="AQ94"/>
  <c r="AE95"/>
  <c r="AV94"/>
  <c r="AL96"/>
  <c r="AR95"/>
  <c r="AS95" s="1"/>
  <c r="U98"/>
  <c r="V97"/>
  <c r="BC92"/>
  <c r="BH92" s="1"/>
  <c r="AZ92"/>
  <c r="AP92"/>
  <c r="BF92" s="1"/>
  <c r="AB99"/>
  <c r="AR94"/>
  <c r="AS94" s="1"/>
  <c r="AW93"/>
  <c r="AY93" s="1"/>
  <c r="AQ94" i="4"/>
  <c r="AE95"/>
  <c r="AV94"/>
  <c r="AU94"/>
  <c r="AX94" s="1"/>
  <c r="BE94"/>
  <c r="BA94"/>
  <c r="BB94" s="1"/>
  <c r="BG94" s="1"/>
  <c r="AT94"/>
  <c r="AW94" s="1"/>
  <c r="AY94" s="1"/>
  <c r="AA99"/>
  <c r="AC98"/>
  <c r="AW93"/>
  <c r="AY93" s="1"/>
  <c r="AL96"/>
  <c r="AB99"/>
  <c r="U98"/>
  <c r="V97"/>
  <c r="AA100" i="3"/>
  <c r="AC99"/>
  <c r="AQ93"/>
  <c r="AE94"/>
  <c r="AV93"/>
  <c r="AR93"/>
  <c r="AS93" s="1"/>
  <c r="AL97"/>
  <c r="U98"/>
  <c r="V97"/>
  <c r="AB99"/>
  <c r="AU92"/>
  <c r="AX92" s="1"/>
  <c r="BE92"/>
  <c r="BA92"/>
  <c r="BB92" s="1"/>
  <c r="BG92" s="1"/>
  <c r="AT92"/>
  <c r="AW92" s="1"/>
  <c r="AY92" s="1"/>
  <c r="BC91"/>
  <c r="BH91" s="1"/>
  <c r="AZ91"/>
  <c r="AP91"/>
  <c r="BF91" s="1"/>
  <c r="U101" i="2"/>
  <c r="V105" i="13"/>
  <c r="T105" s="1"/>
  <c r="U105"/>
  <c r="AC95"/>
  <c r="AB96"/>
  <c r="AH98"/>
  <c r="B99"/>
  <c r="Y105"/>
  <c r="W105"/>
  <c r="X105"/>
  <c r="Z105"/>
  <c r="BC92" i="11" l="1"/>
  <c r="BH92" s="1"/>
  <c r="AP92"/>
  <c r="BF92" s="1"/>
  <c r="AZ92"/>
  <c r="AL97"/>
  <c r="AQ94"/>
  <c r="AE95"/>
  <c r="AV94"/>
  <c r="AR94"/>
  <c r="AS94" s="1"/>
  <c r="AB101"/>
  <c r="AA99"/>
  <c r="AC98"/>
  <c r="BC91"/>
  <c r="BH91" s="1"/>
  <c r="AP91"/>
  <c r="BF91" s="1"/>
  <c r="AZ91"/>
  <c r="U100"/>
  <c r="V99"/>
  <c r="BE93"/>
  <c r="BA93"/>
  <c r="BB93" s="1"/>
  <c r="BG93" s="1"/>
  <c r="AU93"/>
  <c r="AX93" s="1"/>
  <c r="AT93"/>
  <c r="AW93" s="1"/>
  <c r="AY93" s="1"/>
  <c r="AA100" i="10"/>
  <c r="AC99"/>
  <c r="BC92"/>
  <c r="BH92" s="1"/>
  <c r="AZ92"/>
  <c r="AP92"/>
  <c r="BF92" s="1"/>
  <c r="AL97"/>
  <c r="AU94"/>
  <c r="AX94" s="1"/>
  <c r="BE94"/>
  <c r="BA94"/>
  <c r="BB94" s="1"/>
  <c r="BG94" s="1"/>
  <c r="AT94"/>
  <c r="AW94" s="1"/>
  <c r="AY94" s="1"/>
  <c r="AQ95"/>
  <c r="AE96"/>
  <c r="AV95"/>
  <c r="AB100"/>
  <c r="U99"/>
  <c r="V98"/>
  <c r="AW93"/>
  <c r="AY93" s="1"/>
  <c r="AR95"/>
  <c r="AS95" s="1"/>
  <c r="AA100" i="9"/>
  <c r="AC99"/>
  <c r="AL97"/>
  <c r="U99"/>
  <c r="V98"/>
  <c r="AQ94"/>
  <c r="AE95"/>
  <c r="AV94"/>
  <c r="AR94"/>
  <c r="AS94" s="1"/>
  <c r="AB99"/>
  <c r="AU93"/>
  <c r="AX93" s="1"/>
  <c r="BE93"/>
  <c r="BA93"/>
  <c r="BB93" s="1"/>
  <c r="BG93" s="1"/>
  <c r="AT93"/>
  <c r="AC98"/>
  <c r="AW92"/>
  <c r="AY92" s="1"/>
  <c r="AB100" i="8"/>
  <c r="AL97"/>
  <c r="AR96"/>
  <c r="AS96" s="1"/>
  <c r="BC94"/>
  <c r="BH94" s="1"/>
  <c r="AP94"/>
  <c r="BF94" s="1"/>
  <c r="AZ94"/>
  <c r="AU95"/>
  <c r="AX95" s="1"/>
  <c r="BE95"/>
  <c r="BA95"/>
  <c r="BB95" s="1"/>
  <c r="BG95" s="1"/>
  <c r="AT95"/>
  <c r="AA99"/>
  <c r="AC98"/>
  <c r="AQ95"/>
  <c r="AE96"/>
  <c r="AV95"/>
  <c r="U99"/>
  <c r="V98"/>
  <c r="U99" i="7"/>
  <c r="V98"/>
  <c r="AC98"/>
  <c r="AA99"/>
  <c r="BC92"/>
  <c r="BH92" s="1"/>
  <c r="AP92"/>
  <c r="BF92" s="1"/>
  <c r="AZ92"/>
  <c r="BC91"/>
  <c r="BH91" s="1"/>
  <c r="AZ91"/>
  <c r="AP91"/>
  <c r="BF91" s="1"/>
  <c r="AQ94"/>
  <c r="AE95"/>
  <c r="AV94"/>
  <c r="AR94"/>
  <c r="AS94" s="1"/>
  <c r="AL98"/>
  <c r="AB100"/>
  <c r="AU93"/>
  <c r="AX93" s="1"/>
  <c r="BE93"/>
  <c r="BA93"/>
  <c r="BB93" s="1"/>
  <c r="BG93" s="1"/>
  <c r="AT93"/>
  <c r="AU94" i="5"/>
  <c r="AX94" s="1"/>
  <c r="BE94"/>
  <c r="BA94"/>
  <c r="BB94" s="1"/>
  <c r="BG94" s="1"/>
  <c r="AT94"/>
  <c r="AC99"/>
  <c r="AA100"/>
  <c r="BC93"/>
  <c r="BH93" s="1"/>
  <c r="AP93"/>
  <c r="BF93" s="1"/>
  <c r="AZ93"/>
  <c r="AR96"/>
  <c r="AS96" s="1"/>
  <c r="AL97"/>
  <c r="BA95"/>
  <c r="BB95" s="1"/>
  <c r="BG95" s="1"/>
  <c r="AU95"/>
  <c r="AX95" s="1"/>
  <c r="BE95"/>
  <c r="AT95"/>
  <c r="AB100"/>
  <c r="U99"/>
  <c r="V98"/>
  <c r="AQ95"/>
  <c r="AE96"/>
  <c r="AV95"/>
  <c r="AQ95" i="4"/>
  <c r="AE96"/>
  <c r="AV95"/>
  <c r="AB100"/>
  <c r="BC94"/>
  <c r="BH94" s="1"/>
  <c r="AZ94"/>
  <c r="AP94"/>
  <c r="BF94" s="1"/>
  <c r="BC93"/>
  <c r="BH93" s="1"/>
  <c r="AZ93"/>
  <c r="AP93"/>
  <c r="BF93" s="1"/>
  <c r="AL97"/>
  <c r="AR96"/>
  <c r="AS96" s="1"/>
  <c r="U99"/>
  <c r="V98"/>
  <c r="AA100"/>
  <c r="AC99"/>
  <c r="AR95"/>
  <c r="AS95" s="1"/>
  <c r="AA101" i="3"/>
  <c r="AC100"/>
  <c r="U99"/>
  <c r="V98"/>
  <c r="AU93"/>
  <c r="AX93" s="1"/>
  <c r="BE93"/>
  <c r="BA93"/>
  <c r="BB93" s="1"/>
  <c r="BG93" s="1"/>
  <c r="AT93"/>
  <c r="AW93" s="1"/>
  <c r="AY93" s="1"/>
  <c r="BC92"/>
  <c r="BH92" s="1"/>
  <c r="AP92"/>
  <c r="BF92" s="1"/>
  <c r="AZ92"/>
  <c r="AL98"/>
  <c r="AB100"/>
  <c r="AQ94"/>
  <c r="AE95"/>
  <c r="AV94"/>
  <c r="AR94"/>
  <c r="AS94" s="1"/>
  <c r="U102" i="2"/>
  <c r="AH99" i="13"/>
  <c r="B100"/>
  <c r="U106"/>
  <c r="V106"/>
  <c r="T106" s="1"/>
  <c r="AC96"/>
  <c r="AB97"/>
  <c r="Y106"/>
  <c r="X106"/>
  <c r="W106"/>
  <c r="Z106"/>
  <c r="AA100" i="11" l="1"/>
  <c r="AC99"/>
  <c r="AU94"/>
  <c r="AX94" s="1"/>
  <c r="BE94"/>
  <c r="BA94"/>
  <c r="BB94" s="1"/>
  <c r="BG94" s="1"/>
  <c r="AT94"/>
  <c r="AW94" s="1"/>
  <c r="AY94" s="1"/>
  <c r="AB102"/>
  <c r="U101"/>
  <c r="V100"/>
  <c r="AQ95"/>
  <c r="AE96"/>
  <c r="AV95"/>
  <c r="AR95"/>
  <c r="AS95" s="1"/>
  <c r="BC93"/>
  <c r="BH93" s="1"/>
  <c r="AP93"/>
  <c r="BF93" s="1"/>
  <c r="AZ93"/>
  <c r="AL98"/>
  <c r="AU95" i="10"/>
  <c r="AX95" s="1"/>
  <c r="BE95"/>
  <c r="BA95"/>
  <c r="BB95" s="1"/>
  <c r="BG95" s="1"/>
  <c r="AT95"/>
  <c r="AW95" s="1"/>
  <c r="AY95" s="1"/>
  <c r="U100"/>
  <c r="V99"/>
  <c r="AR97"/>
  <c r="AS97" s="1"/>
  <c r="AL98"/>
  <c r="BC93"/>
  <c r="BH93" s="1"/>
  <c r="AP93"/>
  <c r="BF93" s="1"/>
  <c r="AZ93"/>
  <c r="AB101"/>
  <c r="AQ96"/>
  <c r="AE97"/>
  <c r="AV96"/>
  <c r="AC100"/>
  <c r="AA101"/>
  <c r="BC94"/>
  <c r="BH94" s="1"/>
  <c r="AP94"/>
  <c r="BF94" s="1"/>
  <c r="AZ94"/>
  <c r="AR96"/>
  <c r="AS96" s="1"/>
  <c r="AE96" i="9"/>
  <c r="AV95"/>
  <c r="AQ95"/>
  <c r="AR95"/>
  <c r="AS95" s="1"/>
  <c r="U100"/>
  <c r="V99"/>
  <c r="AA101"/>
  <c r="AW93"/>
  <c r="AY93" s="1"/>
  <c r="BA94"/>
  <c r="BB94" s="1"/>
  <c r="BG94" s="1"/>
  <c r="AU94"/>
  <c r="AX94" s="1"/>
  <c r="BE94"/>
  <c r="AT94"/>
  <c r="AW94" s="1"/>
  <c r="AY94" s="1"/>
  <c r="AL98"/>
  <c r="BC92"/>
  <c r="BH92" s="1"/>
  <c r="AZ92"/>
  <c r="AP92"/>
  <c r="BF92" s="1"/>
  <c r="AB100"/>
  <c r="AA100" i="8"/>
  <c r="AC99"/>
  <c r="BA96"/>
  <c r="BB96" s="1"/>
  <c r="BG96" s="1"/>
  <c r="AU96"/>
  <c r="AX96" s="1"/>
  <c r="BE96"/>
  <c r="AT96"/>
  <c r="AW96" s="1"/>
  <c r="AY96" s="1"/>
  <c r="U100"/>
  <c r="V99"/>
  <c r="AB101"/>
  <c r="AQ96"/>
  <c r="AE97"/>
  <c r="AV96"/>
  <c r="AR97"/>
  <c r="AS97" s="1"/>
  <c r="AL98"/>
  <c r="AW95"/>
  <c r="AY95" s="1"/>
  <c r="AE96" i="7"/>
  <c r="AV95"/>
  <c r="AQ95"/>
  <c r="AR95"/>
  <c r="AS95" s="1"/>
  <c r="AA100"/>
  <c r="AC99"/>
  <c r="U100"/>
  <c r="V99"/>
  <c r="AB101"/>
  <c r="BA94"/>
  <c r="BB94" s="1"/>
  <c r="BG94" s="1"/>
  <c r="AU94"/>
  <c r="AX94" s="1"/>
  <c r="BE94"/>
  <c r="AT94"/>
  <c r="AL99"/>
  <c r="AW93"/>
  <c r="AY93" s="1"/>
  <c r="BE96" i="5"/>
  <c r="BA96"/>
  <c r="BB96" s="1"/>
  <c r="BG96" s="1"/>
  <c r="AU96"/>
  <c r="AX96" s="1"/>
  <c r="AT96"/>
  <c r="AA101"/>
  <c r="AC100"/>
  <c r="AE97"/>
  <c r="AV96"/>
  <c r="AQ96"/>
  <c r="U100"/>
  <c r="V99"/>
  <c r="AL98"/>
  <c r="AR97"/>
  <c r="AS97" s="1"/>
  <c r="AW95"/>
  <c r="AY95" s="1"/>
  <c r="AB101"/>
  <c r="AW94"/>
  <c r="AY94" s="1"/>
  <c r="AL98" i="4"/>
  <c r="AC100"/>
  <c r="AA101"/>
  <c r="BA96"/>
  <c r="BB96" s="1"/>
  <c r="BG96" s="1"/>
  <c r="AU96"/>
  <c r="AX96" s="1"/>
  <c r="BE96"/>
  <c r="AT96"/>
  <c r="AB101"/>
  <c r="AQ96"/>
  <c r="AE97"/>
  <c r="AR97" s="1"/>
  <c r="AS97" s="1"/>
  <c r="AV96"/>
  <c r="U100"/>
  <c r="V99"/>
  <c r="AU95"/>
  <c r="AX95" s="1"/>
  <c r="BE95"/>
  <c r="BA95"/>
  <c r="BB95" s="1"/>
  <c r="BG95" s="1"/>
  <c r="AT95"/>
  <c r="AW95" s="1"/>
  <c r="AY95" s="1"/>
  <c r="AL99" i="3"/>
  <c r="AA102"/>
  <c r="BA94"/>
  <c r="BB94" s="1"/>
  <c r="BG94" s="1"/>
  <c r="AU94"/>
  <c r="AX94" s="1"/>
  <c r="BE94"/>
  <c r="AT94"/>
  <c r="U100"/>
  <c r="V99"/>
  <c r="BC93"/>
  <c r="BH93" s="1"/>
  <c r="AP93"/>
  <c r="BF93" s="1"/>
  <c r="AZ93"/>
  <c r="AE96"/>
  <c r="AV95"/>
  <c r="AQ95"/>
  <c r="AR95"/>
  <c r="AS95" s="1"/>
  <c r="AB101"/>
  <c r="U103" i="2"/>
  <c r="U107" i="13"/>
  <c r="V107"/>
  <c r="T107" s="1"/>
  <c r="AC97"/>
  <c r="AB98"/>
  <c r="AH100"/>
  <c r="B101"/>
  <c r="Z107"/>
  <c r="X107"/>
  <c r="W107"/>
  <c r="Y107"/>
  <c r="AU95" i="11" l="1"/>
  <c r="AX95" s="1"/>
  <c r="BE95"/>
  <c r="BA95"/>
  <c r="BB95" s="1"/>
  <c r="BG95" s="1"/>
  <c r="AT95"/>
  <c r="AB103"/>
  <c r="AC100"/>
  <c r="AA101"/>
  <c r="AL99"/>
  <c r="AQ96"/>
  <c r="AE97"/>
  <c r="AV96"/>
  <c r="AR96"/>
  <c r="AS96" s="1"/>
  <c r="U102"/>
  <c r="V101"/>
  <c r="BC94"/>
  <c r="BH94" s="1"/>
  <c r="AP94"/>
  <c r="BF94" s="1"/>
  <c r="AZ94"/>
  <c r="BA96" i="10"/>
  <c r="BB96" s="1"/>
  <c r="BG96" s="1"/>
  <c r="AU96"/>
  <c r="AX96" s="1"/>
  <c r="BE96"/>
  <c r="AT96"/>
  <c r="BC95"/>
  <c r="BH95" s="1"/>
  <c r="AP95"/>
  <c r="BF95" s="1"/>
  <c r="AZ95"/>
  <c r="AE98"/>
  <c r="AV97"/>
  <c r="AQ97"/>
  <c r="AL99"/>
  <c r="AR98"/>
  <c r="AS98" s="1"/>
  <c r="U101"/>
  <c r="V100"/>
  <c r="AA102"/>
  <c r="AC101"/>
  <c r="BE97"/>
  <c r="BA97"/>
  <c r="BB97" s="1"/>
  <c r="BG97" s="1"/>
  <c r="AU97"/>
  <c r="AX97" s="1"/>
  <c r="AT97"/>
  <c r="AW97" s="1"/>
  <c r="AY97" s="1"/>
  <c r="AB102"/>
  <c r="AB101" i="9"/>
  <c r="V100"/>
  <c r="U101"/>
  <c r="AQ96"/>
  <c r="AE97"/>
  <c r="AV96"/>
  <c r="AR96"/>
  <c r="AS96" s="1"/>
  <c r="AC100"/>
  <c r="BC94"/>
  <c r="BH94" s="1"/>
  <c r="AZ94"/>
  <c r="AP94"/>
  <c r="BF94" s="1"/>
  <c r="BC93"/>
  <c r="BH93" s="1"/>
  <c r="AZ93"/>
  <c r="AP93"/>
  <c r="BF93" s="1"/>
  <c r="AL99"/>
  <c r="AA102"/>
  <c r="AC101"/>
  <c r="BE95"/>
  <c r="BA95"/>
  <c r="BB95" s="1"/>
  <c r="BG95" s="1"/>
  <c r="AU95"/>
  <c r="AX95" s="1"/>
  <c r="AT95"/>
  <c r="AW95" s="1"/>
  <c r="AY95" s="1"/>
  <c r="BE97" i="8"/>
  <c r="BA97"/>
  <c r="BB97" s="1"/>
  <c r="BG97" s="1"/>
  <c r="AU97"/>
  <c r="AX97" s="1"/>
  <c r="AT97"/>
  <c r="AC100"/>
  <c r="AA101"/>
  <c r="AL99"/>
  <c r="BC96"/>
  <c r="BH96" s="1"/>
  <c r="AZ96"/>
  <c r="AP96"/>
  <c r="BF96" s="1"/>
  <c r="BC95"/>
  <c r="BH95" s="1"/>
  <c r="AP95"/>
  <c r="BF95" s="1"/>
  <c r="AZ95"/>
  <c r="AE98"/>
  <c r="AV97"/>
  <c r="AQ97"/>
  <c r="AB102"/>
  <c r="U101"/>
  <c r="V100"/>
  <c r="AL100" i="7"/>
  <c r="AA101"/>
  <c r="AC100"/>
  <c r="AQ96"/>
  <c r="AE97"/>
  <c r="AV96"/>
  <c r="AR96"/>
  <c r="AS96" s="1"/>
  <c r="BC93"/>
  <c r="BH93" s="1"/>
  <c r="AP93"/>
  <c r="BF93" s="1"/>
  <c r="AZ93"/>
  <c r="AB102"/>
  <c r="U101"/>
  <c r="V100"/>
  <c r="BE95"/>
  <c r="BA95"/>
  <c r="BB95" s="1"/>
  <c r="BG95" s="1"/>
  <c r="AU95"/>
  <c r="AX95" s="1"/>
  <c r="AT95"/>
  <c r="AW95" s="1"/>
  <c r="AY95" s="1"/>
  <c r="AW94"/>
  <c r="AY94" s="1"/>
  <c r="AB102" i="5"/>
  <c r="AL99"/>
  <c r="AR98"/>
  <c r="AS98" s="1"/>
  <c r="AA102"/>
  <c r="AC101"/>
  <c r="AU97"/>
  <c r="AX97" s="1"/>
  <c r="BE97"/>
  <c r="BA97"/>
  <c r="BB97" s="1"/>
  <c r="BG97" s="1"/>
  <c r="AT97"/>
  <c r="AW97" s="1"/>
  <c r="AY97" s="1"/>
  <c r="U101"/>
  <c r="V100"/>
  <c r="BC94"/>
  <c r="BH94" s="1"/>
  <c r="AZ94"/>
  <c r="AP94"/>
  <c r="BF94" s="1"/>
  <c r="BC95"/>
  <c r="BH95" s="1"/>
  <c r="AZ95"/>
  <c r="AP95"/>
  <c r="BF95" s="1"/>
  <c r="AQ97"/>
  <c r="AE98"/>
  <c r="AV97"/>
  <c r="AW96"/>
  <c r="AY96" s="1"/>
  <c r="BE97" i="4"/>
  <c r="BA97"/>
  <c r="BB97" s="1"/>
  <c r="BG97" s="1"/>
  <c r="AU97"/>
  <c r="AX97" s="1"/>
  <c r="AT97"/>
  <c r="AL99"/>
  <c r="AR98"/>
  <c r="AS98" s="1"/>
  <c r="BC95"/>
  <c r="BH95" s="1"/>
  <c r="AZ95"/>
  <c r="AP95"/>
  <c r="BF95" s="1"/>
  <c r="AB102"/>
  <c r="U101"/>
  <c r="V100"/>
  <c r="AE98"/>
  <c r="AV97"/>
  <c r="AQ97"/>
  <c r="AA102"/>
  <c r="AC101"/>
  <c r="AW96"/>
  <c r="AY96" s="1"/>
  <c r="AL100" i="3"/>
  <c r="U101"/>
  <c r="V100"/>
  <c r="AQ96"/>
  <c r="AE97"/>
  <c r="AV96"/>
  <c r="AR96"/>
  <c r="AS96" s="1"/>
  <c r="AA103"/>
  <c r="BE95"/>
  <c r="BA95"/>
  <c r="BB95" s="1"/>
  <c r="BG95" s="1"/>
  <c r="AU95"/>
  <c r="AX95" s="1"/>
  <c r="AT95"/>
  <c r="AB102"/>
  <c r="AW94"/>
  <c r="AY94" s="1"/>
  <c r="AC101"/>
  <c r="U104" i="2"/>
  <c r="AH101" i="13"/>
  <c r="B102"/>
  <c r="AC98"/>
  <c r="AB99"/>
  <c r="U108"/>
  <c r="V108"/>
  <c r="T108" s="1"/>
  <c r="Y108"/>
  <c r="Z108"/>
  <c r="X108"/>
  <c r="W108"/>
  <c r="U103" i="11" l="1"/>
  <c r="V102"/>
  <c r="AA102"/>
  <c r="AC101"/>
  <c r="AE98"/>
  <c r="AV97"/>
  <c r="AQ97"/>
  <c r="AR97"/>
  <c r="AS97" s="1"/>
  <c r="AB104"/>
  <c r="AL100"/>
  <c r="BA96"/>
  <c r="BB96" s="1"/>
  <c r="BG96" s="1"/>
  <c r="AU96"/>
  <c r="AX96" s="1"/>
  <c r="BE96"/>
  <c r="AT96"/>
  <c r="AW96" s="1"/>
  <c r="AY96" s="1"/>
  <c r="AW95"/>
  <c r="AY95" s="1"/>
  <c r="BC97" i="10"/>
  <c r="BH97" s="1"/>
  <c r="AZ97"/>
  <c r="AP97"/>
  <c r="BF97" s="1"/>
  <c r="U102"/>
  <c r="V101"/>
  <c r="AB103"/>
  <c r="AL100"/>
  <c r="AA103"/>
  <c r="AC102"/>
  <c r="AU98"/>
  <c r="AX98" s="1"/>
  <c r="BE98"/>
  <c r="BA98"/>
  <c r="BB98" s="1"/>
  <c r="BG98" s="1"/>
  <c r="AT98"/>
  <c r="AW98" s="1"/>
  <c r="AY98" s="1"/>
  <c r="AQ98"/>
  <c r="AE99"/>
  <c r="AV98"/>
  <c r="AW96"/>
  <c r="AY96" s="1"/>
  <c r="BC95" i="9"/>
  <c r="BH95" s="1"/>
  <c r="AP95"/>
  <c r="BF95" s="1"/>
  <c r="AZ95"/>
  <c r="AL100"/>
  <c r="AU96"/>
  <c r="AX96" s="1"/>
  <c r="BE96"/>
  <c r="BA96"/>
  <c r="BB96" s="1"/>
  <c r="BG96" s="1"/>
  <c r="AT96"/>
  <c r="AW96" s="1"/>
  <c r="AY96" s="1"/>
  <c r="U102"/>
  <c r="V101"/>
  <c r="AB102"/>
  <c r="AA103"/>
  <c r="AQ97"/>
  <c r="AE98"/>
  <c r="AV97"/>
  <c r="AR97"/>
  <c r="AS97" s="1"/>
  <c r="U102" i="8"/>
  <c r="V101"/>
  <c r="AA102"/>
  <c r="AC101"/>
  <c r="AB103"/>
  <c r="AQ98"/>
  <c r="AE99"/>
  <c r="AV98"/>
  <c r="AL100"/>
  <c r="AR99"/>
  <c r="AS99" s="1"/>
  <c r="AR98"/>
  <c r="AS98" s="1"/>
  <c r="AW97"/>
  <c r="AY97" s="1"/>
  <c r="BC95" i="7"/>
  <c r="BH95" s="1"/>
  <c r="AP95"/>
  <c r="BF95" s="1"/>
  <c r="AZ95"/>
  <c r="AQ97"/>
  <c r="AE98"/>
  <c r="AV97"/>
  <c r="AR97"/>
  <c r="AS97" s="1"/>
  <c r="AL101"/>
  <c r="AB103"/>
  <c r="AA102"/>
  <c r="AC101"/>
  <c r="BC94"/>
  <c r="BH94" s="1"/>
  <c r="AZ94"/>
  <c r="AP94"/>
  <c r="BF94" s="1"/>
  <c r="U102"/>
  <c r="V101"/>
  <c r="AU96"/>
  <c r="AX96" s="1"/>
  <c r="BE96"/>
  <c r="BA96"/>
  <c r="BB96" s="1"/>
  <c r="BG96" s="1"/>
  <c r="AT96"/>
  <c r="AU98" i="5"/>
  <c r="AX98" s="1"/>
  <c r="BE98"/>
  <c r="BA98"/>
  <c r="BB98" s="1"/>
  <c r="BG98" s="1"/>
  <c r="AT98"/>
  <c r="AQ98"/>
  <c r="AE99"/>
  <c r="AR99" s="1"/>
  <c r="AS99" s="1"/>
  <c r="AV98"/>
  <c r="AA103"/>
  <c r="AC102"/>
  <c r="AB103"/>
  <c r="BC97"/>
  <c r="BH97" s="1"/>
  <c r="AZ97"/>
  <c r="AP97"/>
  <c r="BF97" s="1"/>
  <c r="BC96"/>
  <c r="BH96" s="1"/>
  <c r="AP96"/>
  <c r="BF96" s="1"/>
  <c r="AZ96"/>
  <c r="U102"/>
  <c r="V101"/>
  <c r="AL100"/>
  <c r="BC96" i="4"/>
  <c r="BH96" s="1"/>
  <c r="AP96"/>
  <c r="BF96" s="1"/>
  <c r="AZ96"/>
  <c r="U102"/>
  <c r="V101"/>
  <c r="AL100"/>
  <c r="AU98"/>
  <c r="AX98" s="1"/>
  <c r="BE98"/>
  <c r="BA98"/>
  <c r="BB98" s="1"/>
  <c r="BG98" s="1"/>
  <c r="AT98"/>
  <c r="AA103"/>
  <c r="AC102"/>
  <c r="AB103"/>
  <c r="AQ98"/>
  <c r="AE99"/>
  <c r="AV98"/>
  <c r="AW97"/>
  <c r="AY97" s="1"/>
  <c r="AB103" i="3"/>
  <c r="AL101"/>
  <c r="AU96"/>
  <c r="AX96" s="1"/>
  <c r="BE96"/>
  <c r="BA96"/>
  <c r="BB96" s="1"/>
  <c r="BG96" s="1"/>
  <c r="AT96"/>
  <c r="AW96" s="1"/>
  <c r="AY96" s="1"/>
  <c r="AA104"/>
  <c r="AQ97"/>
  <c r="AE98"/>
  <c r="AV97"/>
  <c r="AR97"/>
  <c r="AS97" s="1"/>
  <c r="U102"/>
  <c r="V101"/>
  <c r="AW95"/>
  <c r="AY95" s="1"/>
  <c r="BC94"/>
  <c r="BH94" s="1"/>
  <c r="AZ94"/>
  <c r="AP94"/>
  <c r="BF94" s="1"/>
  <c r="AC102"/>
  <c r="U105" i="2"/>
  <c r="AC99" i="13"/>
  <c r="AB100"/>
  <c r="U109"/>
  <c r="V109"/>
  <c r="T109" s="1"/>
  <c r="AH102"/>
  <c r="B103"/>
  <c r="Y109"/>
  <c r="W109"/>
  <c r="Z109"/>
  <c r="X109"/>
  <c r="AB105" i="11" l="1"/>
  <c r="U104"/>
  <c r="V103"/>
  <c r="AL101"/>
  <c r="BE97"/>
  <c r="BA97"/>
  <c r="BB97" s="1"/>
  <c r="BG97" s="1"/>
  <c r="AU97"/>
  <c r="AX97" s="1"/>
  <c r="AT97"/>
  <c r="BC96"/>
  <c r="BH96" s="1"/>
  <c r="AP96"/>
  <c r="BF96" s="1"/>
  <c r="AZ96"/>
  <c r="AQ98"/>
  <c r="AE99"/>
  <c r="AV98"/>
  <c r="AR98"/>
  <c r="AS98" s="1"/>
  <c r="BC95"/>
  <c r="BH95" s="1"/>
  <c r="AP95"/>
  <c r="BF95" s="1"/>
  <c r="AZ95"/>
  <c r="AA103"/>
  <c r="AC102"/>
  <c r="BC96" i="10"/>
  <c r="BH96" s="1"/>
  <c r="AP96"/>
  <c r="BF96" s="1"/>
  <c r="AZ96"/>
  <c r="BC98"/>
  <c r="BH98" s="1"/>
  <c r="AP98"/>
  <c r="BF98" s="1"/>
  <c r="AZ98"/>
  <c r="AL101"/>
  <c r="AQ99"/>
  <c r="AE100"/>
  <c r="AV99"/>
  <c r="AR99"/>
  <c r="AS99" s="1"/>
  <c r="AA104"/>
  <c r="AC103"/>
  <c r="AB104"/>
  <c r="U103"/>
  <c r="V102"/>
  <c r="AU97" i="9"/>
  <c r="AX97" s="1"/>
  <c r="BE97"/>
  <c r="BA97"/>
  <c r="BB97" s="1"/>
  <c r="BG97" s="1"/>
  <c r="AT97"/>
  <c r="BC96"/>
  <c r="BH96" s="1"/>
  <c r="AP96"/>
  <c r="BF96" s="1"/>
  <c r="AZ96"/>
  <c r="AL101"/>
  <c r="AA104"/>
  <c r="U103"/>
  <c r="V102"/>
  <c r="AQ98"/>
  <c r="AE99"/>
  <c r="AV98"/>
  <c r="AR98"/>
  <c r="AS98" s="1"/>
  <c r="AB103"/>
  <c r="AC102"/>
  <c r="AU99" i="8"/>
  <c r="AX99" s="1"/>
  <c r="BE99"/>
  <c r="BA99"/>
  <c r="BB99" s="1"/>
  <c r="BG99" s="1"/>
  <c r="AT99"/>
  <c r="U103"/>
  <c r="V102"/>
  <c r="AB104"/>
  <c r="AU98"/>
  <c r="AX98" s="1"/>
  <c r="BE98"/>
  <c r="BA98"/>
  <c r="BB98" s="1"/>
  <c r="BG98" s="1"/>
  <c r="AT98"/>
  <c r="AW98" s="1"/>
  <c r="AY98" s="1"/>
  <c r="AQ99"/>
  <c r="AE100"/>
  <c r="AV99"/>
  <c r="BC97"/>
  <c r="BH97" s="1"/>
  <c r="AP97"/>
  <c r="BF97" s="1"/>
  <c r="AZ97"/>
  <c r="AL101"/>
  <c r="AR100"/>
  <c r="AS100" s="1"/>
  <c r="AA103"/>
  <c r="AC102"/>
  <c r="AC102" i="7"/>
  <c r="AA103"/>
  <c r="AQ98"/>
  <c r="AE99"/>
  <c r="AV98"/>
  <c r="AR98"/>
  <c r="AS98" s="1"/>
  <c r="U103"/>
  <c r="V102"/>
  <c r="AB104"/>
  <c r="AU97"/>
  <c r="AX97" s="1"/>
  <c r="BE97"/>
  <c r="BA97"/>
  <c r="BB97" s="1"/>
  <c r="BG97" s="1"/>
  <c r="AT97"/>
  <c r="AL102"/>
  <c r="AW96"/>
  <c r="AY96" s="1"/>
  <c r="BA99" i="5"/>
  <c r="BB99" s="1"/>
  <c r="BG99" s="1"/>
  <c r="AU99"/>
  <c r="AX99" s="1"/>
  <c r="BE99"/>
  <c r="AT99"/>
  <c r="AR100"/>
  <c r="AS100" s="1"/>
  <c r="AL101"/>
  <c r="AQ99"/>
  <c r="AE100"/>
  <c r="AV99"/>
  <c r="U103"/>
  <c r="V102"/>
  <c r="AB104"/>
  <c r="AC103"/>
  <c r="AA104"/>
  <c r="AW98"/>
  <c r="AY98" s="1"/>
  <c r="BC97" i="4"/>
  <c r="BH97" s="1"/>
  <c r="AP97"/>
  <c r="BF97" s="1"/>
  <c r="AZ97"/>
  <c r="AA104"/>
  <c r="AC103"/>
  <c r="AQ99"/>
  <c r="AE100"/>
  <c r="AV99"/>
  <c r="AL101"/>
  <c r="AR100"/>
  <c r="AS100" s="1"/>
  <c r="AB104"/>
  <c r="U103"/>
  <c r="V102"/>
  <c r="AW98"/>
  <c r="AY98" s="1"/>
  <c r="AR99"/>
  <c r="AS99" s="1"/>
  <c r="AQ98" i="3"/>
  <c r="AE99"/>
  <c r="AV98"/>
  <c r="AR98"/>
  <c r="AS98" s="1"/>
  <c r="BC96"/>
  <c r="BH96" s="1"/>
  <c r="AP96"/>
  <c r="BF96" s="1"/>
  <c r="AZ96"/>
  <c r="AB104"/>
  <c r="BC95"/>
  <c r="BH95" s="1"/>
  <c r="AZ95"/>
  <c r="AP95"/>
  <c r="BF95" s="1"/>
  <c r="AU97"/>
  <c r="AX97" s="1"/>
  <c r="BE97"/>
  <c r="BA97"/>
  <c r="BB97" s="1"/>
  <c r="BG97" s="1"/>
  <c r="AT97"/>
  <c r="AW97" s="1"/>
  <c r="AY97" s="1"/>
  <c r="AC103"/>
  <c r="AA105"/>
  <c r="U103"/>
  <c r="V102"/>
  <c r="AL102"/>
  <c r="U106" i="2"/>
  <c r="AC100" i="13"/>
  <c r="AB101"/>
  <c r="AH103"/>
  <c r="B104"/>
  <c r="U110"/>
  <c r="V110"/>
  <c r="T110" s="1"/>
  <c r="Y110"/>
  <c r="W110"/>
  <c r="X110"/>
  <c r="Z110"/>
  <c r="AQ99" i="11" l="1"/>
  <c r="AE100"/>
  <c r="AV99"/>
  <c r="AR99"/>
  <c r="AS99" s="1"/>
  <c r="AB106"/>
  <c r="AA104"/>
  <c r="AC103"/>
  <c r="AU98"/>
  <c r="AX98" s="1"/>
  <c r="BE98"/>
  <c r="BA98"/>
  <c r="BB98" s="1"/>
  <c r="BG98" s="1"/>
  <c r="AT98"/>
  <c r="AW98" s="1"/>
  <c r="AY98" s="1"/>
  <c r="AL102"/>
  <c r="U105"/>
  <c r="V104"/>
  <c r="AW97"/>
  <c r="AY97" s="1"/>
  <c r="U104" i="10"/>
  <c r="V103"/>
  <c r="AQ100"/>
  <c r="AE101"/>
  <c r="AV100"/>
  <c r="AC104"/>
  <c r="AA105"/>
  <c r="AR101"/>
  <c r="AS101" s="1"/>
  <c r="AL102"/>
  <c r="AB105"/>
  <c r="AU99"/>
  <c r="AX99" s="1"/>
  <c r="BE99"/>
  <c r="BA99"/>
  <c r="BB99" s="1"/>
  <c r="BG99" s="1"/>
  <c r="AT99"/>
  <c r="AW99" s="1"/>
  <c r="AY99" s="1"/>
  <c r="AR100"/>
  <c r="AS100" s="1"/>
  <c r="BA98" i="9"/>
  <c r="BB98" s="1"/>
  <c r="BG98" s="1"/>
  <c r="AU98"/>
  <c r="AX98" s="1"/>
  <c r="BE98"/>
  <c r="AT98"/>
  <c r="AA105"/>
  <c r="AC104"/>
  <c r="AB104"/>
  <c r="AC103"/>
  <c r="AE100"/>
  <c r="AV99"/>
  <c r="AQ99"/>
  <c r="AR99"/>
  <c r="AS99" s="1"/>
  <c r="U104"/>
  <c r="V103"/>
  <c r="AL102"/>
  <c r="AW97"/>
  <c r="AY97" s="1"/>
  <c r="AR101" i="8"/>
  <c r="AS101" s="1"/>
  <c r="AL102"/>
  <c r="U104"/>
  <c r="V103"/>
  <c r="BA100"/>
  <c r="BB100" s="1"/>
  <c r="BG100" s="1"/>
  <c r="AU100"/>
  <c r="AX100" s="1"/>
  <c r="BE100"/>
  <c r="AT100"/>
  <c r="AW100" s="1"/>
  <c r="AY100" s="1"/>
  <c r="BC98"/>
  <c r="BH98" s="1"/>
  <c r="AP98"/>
  <c r="BF98" s="1"/>
  <c r="AZ98"/>
  <c r="AB105"/>
  <c r="AA104"/>
  <c r="AC103"/>
  <c r="AQ100"/>
  <c r="AE101"/>
  <c r="AV100"/>
  <c r="AW99"/>
  <c r="AY99" s="1"/>
  <c r="AL103" i="7"/>
  <c r="BA98"/>
  <c r="BB98" s="1"/>
  <c r="BG98" s="1"/>
  <c r="AU98"/>
  <c r="AX98" s="1"/>
  <c r="BE98"/>
  <c r="AT98"/>
  <c r="AW98" s="1"/>
  <c r="AY98" s="1"/>
  <c r="AA104"/>
  <c r="AC103"/>
  <c r="BC96"/>
  <c r="BH96" s="1"/>
  <c r="AP96"/>
  <c r="BF96" s="1"/>
  <c r="AZ96"/>
  <c r="AB105"/>
  <c r="U104"/>
  <c r="V103"/>
  <c r="AE100"/>
  <c r="AV99"/>
  <c r="AQ99"/>
  <c r="AR99"/>
  <c r="AS99" s="1"/>
  <c r="AW97"/>
  <c r="AY97" s="1"/>
  <c r="AB105" i="5"/>
  <c r="BE100"/>
  <c r="BA100"/>
  <c r="BB100" s="1"/>
  <c r="BG100" s="1"/>
  <c r="AU100"/>
  <c r="AX100" s="1"/>
  <c r="AT100"/>
  <c r="BC98"/>
  <c r="BH98" s="1"/>
  <c r="AZ98"/>
  <c r="AP98"/>
  <c r="BF98" s="1"/>
  <c r="U104"/>
  <c r="V103"/>
  <c r="AA105"/>
  <c r="AC104"/>
  <c r="AL102"/>
  <c r="AR101"/>
  <c r="AS101" s="1"/>
  <c r="AE101"/>
  <c r="AV100"/>
  <c r="AQ100"/>
  <c r="AW99"/>
  <c r="AY99" s="1"/>
  <c r="AB105" i="4"/>
  <c r="U104"/>
  <c r="V103"/>
  <c r="AQ100"/>
  <c r="AE101"/>
  <c r="AV100"/>
  <c r="BC98"/>
  <c r="BH98" s="1"/>
  <c r="AP98"/>
  <c r="BF98" s="1"/>
  <c r="AZ98"/>
  <c r="AR101"/>
  <c r="AS101" s="1"/>
  <c r="AL102"/>
  <c r="AU99"/>
  <c r="AX99" s="1"/>
  <c r="BE99"/>
  <c r="BA99"/>
  <c r="BB99" s="1"/>
  <c r="BG99" s="1"/>
  <c r="AT99"/>
  <c r="AW99" s="1"/>
  <c r="AY99" s="1"/>
  <c r="BA100"/>
  <c r="BB100" s="1"/>
  <c r="BG100" s="1"/>
  <c r="AU100"/>
  <c r="AX100" s="1"/>
  <c r="BE100"/>
  <c r="AT100"/>
  <c r="AW100" s="1"/>
  <c r="AY100" s="1"/>
  <c r="AC104"/>
  <c r="AA105"/>
  <c r="AB105" i="3"/>
  <c r="AE100"/>
  <c r="AV99"/>
  <c r="AQ99"/>
  <c r="AR99"/>
  <c r="AS99" s="1"/>
  <c r="BC97"/>
  <c r="BH97" s="1"/>
  <c r="AZ97"/>
  <c r="AP97"/>
  <c r="BF97" s="1"/>
  <c r="AA106"/>
  <c r="U104"/>
  <c r="V103"/>
  <c r="AL103"/>
  <c r="BA98"/>
  <c r="BB98" s="1"/>
  <c r="BG98" s="1"/>
  <c r="AU98"/>
  <c r="AX98" s="1"/>
  <c r="BE98"/>
  <c r="AT98"/>
  <c r="AW98" s="1"/>
  <c r="AY98" s="1"/>
  <c r="AC104"/>
  <c r="U107" i="2"/>
  <c r="AH104" i="13"/>
  <c r="B105"/>
  <c r="U111"/>
  <c r="V111"/>
  <c r="T111" s="1"/>
  <c r="AC101"/>
  <c r="AB102"/>
  <c r="Y111"/>
  <c r="X111"/>
  <c r="Z111"/>
  <c r="W111"/>
  <c r="U106" i="11" l="1"/>
  <c r="V105"/>
  <c r="BC98"/>
  <c r="BH98" s="1"/>
  <c r="AP98"/>
  <c r="BF98" s="1"/>
  <c r="AZ98"/>
  <c r="AB107"/>
  <c r="AQ100"/>
  <c r="AE101"/>
  <c r="AV100"/>
  <c r="AR100"/>
  <c r="AS100" s="1"/>
  <c r="BC97"/>
  <c r="BH97" s="1"/>
  <c r="AP97"/>
  <c r="BF97" s="1"/>
  <c r="AZ97"/>
  <c r="AL103"/>
  <c r="AC104"/>
  <c r="AA105"/>
  <c r="AU99"/>
  <c r="AX99" s="1"/>
  <c r="BE99"/>
  <c r="BA99"/>
  <c r="BB99" s="1"/>
  <c r="BG99" s="1"/>
  <c r="AT99"/>
  <c r="AW99" s="1"/>
  <c r="AY99" s="1"/>
  <c r="BC99" i="10"/>
  <c r="BH99" s="1"/>
  <c r="AZ99"/>
  <c r="AP99"/>
  <c r="BF99" s="1"/>
  <c r="BE101"/>
  <c r="BA101"/>
  <c r="BB101" s="1"/>
  <c r="BG101" s="1"/>
  <c r="AU101"/>
  <c r="AX101" s="1"/>
  <c r="AT101"/>
  <c r="AW101" s="1"/>
  <c r="AY101" s="1"/>
  <c r="AE102"/>
  <c r="AV101"/>
  <c r="AQ101"/>
  <c r="U105"/>
  <c r="V104"/>
  <c r="BA100"/>
  <c r="BB100" s="1"/>
  <c r="BG100" s="1"/>
  <c r="AU100"/>
  <c r="AX100" s="1"/>
  <c r="BE100"/>
  <c r="AT100"/>
  <c r="AL103"/>
  <c r="AR102"/>
  <c r="AS102" s="1"/>
  <c r="AB106"/>
  <c r="AA106"/>
  <c r="AC105"/>
  <c r="AA106" i="9"/>
  <c r="AL103"/>
  <c r="BE99"/>
  <c r="BA99"/>
  <c r="BB99" s="1"/>
  <c r="BG99" s="1"/>
  <c r="AU99"/>
  <c r="AX99" s="1"/>
  <c r="AT99"/>
  <c r="U105"/>
  <c r="V104"/>
  <c r="AQ100"/>
  <c r="AE101"/>
  <c r="AV100"/>
  <c r="AR100"/>
  <c r="AS100" s="1"/>
  <c r="BC97"/>
  <c r="BH97" s="1"/>
  <c r="AZ97"/>
  <c r="AP97"/>
  <c r="BF97" s="1"/>
  <c r="AB105"/>
  <c r="AC105" s="1"/>
  <c r="AW98"/>
  <c r="AY98" s="1"/>
  <c r="BC99" i="8"/>
  <c r="BH99" s="1"/>
  <c r="AP99"/>
  <c r="BF99" s="1"/>
  <c r="AZ99"/>
  <c r="AC104"/>
  <c r="AA105"/>
  <c r="AB106"/>
  <c r="BC100"/>
  <c r="BH100" s="1"/>
  <c r="AP100"/>
  <c r="BF100" s="1"/>
  <c r="AZ100"/>
  <c r="BE101"/>
  <c r="BA101"/>
  <c r="BB101" s="1"/>
  <c r="BG101" s="1"/>
  <c r="AU101"/>
  <c r="AX101" s="1"/>
  <c r="AT101"/>
  <c r="AL103"/>
  <c r="AR102"/>
  <c r="AS102" s="1"/>
  <c r="AE102"/>
  <c r="AV101"/>
  <c r="AQ101"/>
  <c r="U105"/>
  <c r="V104"/>
  <c r="AB106" i="7"/>
  <c r="AL104"/>
  <c r="BC97"/>
  <c r="BH97" s="1"/>
  <c r="AP97"/>
  <c r="BF97" s="1"/>
  <c r="AZ97"/>
  <c r="AQ100"/>
  <c r="AE101"/>
  <c r="AV100"/>
  <c r="AR100"/>
  <c r="AS100" s="1"/>
  <c r="BC98"/>
  <c r="BH98" s="1"/>
  <c r="AP98"/>
  <c r="BF98" s="1"/>
  <c r="AZ98"/>
  <c r="BE99"/>
  <c r="BA99"/>
  <c r="BB99" s="1"/>
  <c r="BG99" s="1"/>
  <c r="AU99"/>
  <c r="AX99" s="1"/>
  <c r="AT99"/>
  <c r="U105"/>
  <c r="V104"/>
  <c r="AA105"/>
  <c r="AC104"/>
  <c r="BC99" i="5"/>
  <c r="BH99" s="1"/>
  <c r="AZ99"/>
  <c r="AP99"/>
  <c r="BF99" s="1"/>
  <c r="AU101"/>
  <c r="AX101" s="1"/>
  <c r="BE101"/>
  <c r="BA101"/>
  <c r="BB101" s="1"/>
  <c r="BG101" s="1"/>
  <c r="AT101"/>
  <c r="AW101" s="1"/>
  <c r="AY101" s="1"/>
  <c r="AB106"/>
  <c r="U105"/>
  <c r="V104"/>
  <c r="AW100"/>
  <c r="AY100" s="1"/>
  <c r="AQ101"/>
  <c r="AE102"/>
  <c r="AV101"/>
  <c r="AA106"/>
  <c r="AC105"/>
  <c r="AL103"/>
  <c r="AR102"/>
  <c r="AS102" s="1"/>
  <c r="BE101" i="4"/>
  <c r="BA101"/>
  <c r="BB101" s="1"/>
  <c r="BG101" s="1"/>
  <c r="AU101"/>
  <c r="AX101" s="1"/>
  <c r="AT101"/>
  <c r="AB106"/>
  <c r="BC99"/>
  <c r="BH99" s="1"/>
  <c r="AP99"/>
  <c r="BF99" s="1"/>
  <c r="AZ99"/>
  <c r="BC100"/>
  <c r="BH100" s="1"/>
  <c r="AZ100"/>
  <c r="AP100"/>
  <c r="BF100" s="1"/>
  <c r="AL103"/>
  <c r="AA106"/>
  <c r="AC105"/>
  <c r="AE102"/>
  <c r="AV101"/>
  <c r="AQ101"/>
  <c r="U105"/>
  <c r="V104"/>
  <c r="BC98" i="3"/>
  <c r="BH98" s="1"/>
  <c r="AZ98"/>
  <c r="AP98"/>
  <c r="BF98" s="1"/>
  <c r="U105"/>
  <c r="V104"/>
  <c r="AB106"/>
  <c r="AA107"/>
  <c r="BE99"/>
  <c r="BA99"/>
  <c r="BB99" s="1"/>
  <c r="BG99" s="1"/>
  <c r="AU99"/>
  <c r="AX99" s="1"/>
  <c r="AT99"/>
  <c r="AW99" s="1"/>
  <c r="AY99" s="1"/>
  <c r="AL104"/>
  <c r="AQ100"/>
  <c r="AE101"/>
  <c r="AV100"/>
  <c r="AR100"/>
  <c r="AS100" s="1"/>
  <c r="AC105"/>
  <c r="U108" i="2"/>
  <c r="AC102" i="13"/>
  <c r="AB103"/>
  <c r="AH105"/>
  <c r="B106"/>
  <c r="U112"/>
  <c r="V112"/>
  <c r="T112" s="1"/>
  <c r="Y112"/>
  <c r="W112"/>
  <c r="Z112"/>
  <c r="X112"/>
  <c r="BC99" i="11" l="1"/>
  <c r="BH99" s="1"/>
  <c r="AP99"/>
  <c r="BF99" s="1"/>
  <c r="AZ99"/>
  <c r="AL104"/>
  <c r="BA100"/>
  <c r="BB100" s="1"/>
  <c r="BG100" s="1"/>
  <c r="AU100"/>
  <c r="AX100" s="1"/>
  <c r="BE100"/>
  <c r="AT100"/>
  <c r="AW100" s="1"/>
  <c r="AY100" s="1"/>
  <c r="U107"/>
  <c r="V106"/>
  <c r="AE102"/>
  <c r="AV101"/>
  <c r="AQ101"/>
  <c r="AR101"/>
  <c r="AS101" s="1"/>
  <c r="AA106"/>
  <c r="AC105"/>
  <c r="AB108"/>
  <c r="AB107" i="10"/>
  <c r="AW100"/>
  <c r="AY100" s="1"/>
  <c r="AL104"/>
  <c r="AA107"/>
  <c r="AC106"/>
  <c r="AU102"/>
  <c r="AX102" s="1"/>
  <c r="BE102"/>
  <c r="BA102"/>
  <c r="BB102" s="1"/>
  <c r="BG102" s="1"/>
  <c r="AT102"/>
  <c r="U106"/>
  <c r="V105"/>
  <c r="BC101"/>
  <c r="BH101" s="1"/>
  <c r="AP101"/>
  <c r="BF101" s="1"/>
  <c r="AZ101"/>
  <c r="AQ102"/>
  <c r="AE103"/>
  <c r="AR103" s="1"/>
  <c r="AS103" s="1"/>
  <c r="AV102"/>
  <c r="AQ101" i="9"/>
  <c r="AE102"/>
  <c r="AV101"/>
  <c r="AR101"/>
  <c r="AS101" s="1"/>
  <c r="U106"/>
  <c r="V105"/>
  <c r="AA107"/>
  <c r="BC98"/>
  <c r="BH98" s="1"/>
  <c r="AZ98"/>
  <c r="AP98"/>
  <c r="BF98" s="1"/>
  <c r="AU100"/>
  <c r="AX100" s="1"/>
  <c r="BE100"/>
  <c r="BA100"/>
  <c r="BB100" s="1"/>
  <c r="BG100" s="1"/>
  <c r="AT100"/>
  <c r="AW100" s="1"/>
  <c r="AY100" s="1"/>
  <c r="AL104"/>
  <c r="AB106"/>
  <c r="AW99"/>
  <c r="AY99" s="1"/>
  <c r="U106" i="8"/>
  <c r="V105"/>
  <c r="AU102"/>
  <c r="AX102" s="1"/>
  <c r="BE102"/>
  <c r="BA102"/>
  <c r="BB102" s="1"/>
  <c r="BG102" s="1"/>
  <c r="AT102"/>
  <c r="AW102" s="1"/>
  <c r="AY102" s="1"/>
  <c r="AA106"/>
  <c r="AC105"/>
  <c r="AQ102"/>
  <c r="AE103"/>
  <c r="AV102"/>
  <c r="AB107"/>
  <c r="AW101"/>
  <c r="AY101" s="1"/>
  <c r="AL104"/>
  <c r="AR103"/>
  <c r="AS103" s="1"/>
  <c r="AL105" i="7"/>
  <c r="AQ101"/>
  <c r="AE102"/>
  <c r="AV101"/>
  <c r="AR101"/>
  <c r="AS101" s="1"/>
  <c r="AB107"/>
  <c r="AA106"/>
  <c r="AC105"/>
  <c r="U106"/>
  <c r="V105"/>
  <c r="AU100"/>
  <c r="AX100" s="1"/>
  <c r="BE100"/>
  <c r="BA100"/>
  <c r="BB100" s="1"/>
  <c r="BG100" s="1"/>
  <c r="AT100"/>
  <c r="AW100" s="1"/>
  <c r="AY100" s="1"/>
  <c r="AW99"/>
  <c r="AY99" s="1"/>
  <c r="AU102" i="5"/>
  <c r="AX102" s="1"/>
  <c r="BE102"/>
  <c r="BA102"/>
  <c r="BB102" s="1"/>
  <c r="BG102" s="1"/>
  <c r="AT102"/>
  <c r="AA107"/>
  <c r="AC106"/>
  <c r="BC101"/>
  <c r="BH101" s="1"/>
  <c r="AZ101"/>
  <c r="AP101"/>
  <c r="BF101" s="1"/>
  <c r="AB107"/>
  <c r="BC100"/>
  <c r="BH100" s="1"/>
  <c r="AZ100"/>
  <c r="AP100"/>
  <c r="BF100" s="1"/>
  <c r="U106"/>
  <c r="V105"/>
  <c r="AL104"/>
  <c r="AR103"/>
  <c r="AS103" s="1"/>
  <c r="AQ102"/>
  <c r="AE103"/>
  <c r="AV102"/>
  <c r="AQ102" i="4"/>
  <c r="AE103"/>
  <c r="AV102"/>
  <c r="AL104"/>
  <c r="AR103"/>
  <c r="AS103" s="1"/>
  <c r="AB107"/>
  <c r="U106"/>
  <c r="V105"/>
  <c r="AA107"/>
  <c r="AC106"/>
  <c r="AR102"/>
  <c r="AS102" s="1"/>
  <c r="AW101"/>
  <c r="AY101" s="1"/>
  <c r="AB107" i="3"/>
  <c r="AU100"/>
  <c r="AX100" s="1"/>
  <c r="BE100"/>
  <c r="BA100"/>
  <c r="BB100" s="1"/>
  <c r="BG100" s="1"/>
  <c r="AT100"/>
  <c r="AW100" s="1"/>
  <c r="AY100" s="1"/>
  <c r="AL105"/>
  <c r="AC106"/>
  <c r="AQ101"/>
  <c r="AE102"/>
  <c r="AV101"/>
  <c r="AR101"/>
  <c r="AS101" s="1"/>
  <c r="AA108"/>
  <c r="BC99"/>
  <c r="BH99" s="1"/>
  <c r="AZ99"/>
  <c r="AP99"/>
  <c r="BF99" s="1"/>
  <c r="U106"/>
  <c r="V105"/>
  <c r="U109" i="2"/>
  <c r="B107" i="13"/>
  <c r="AH106"/>
  <c r="U113"/>
  <c r="V113"/>
  <c r="T113" s="1"/>
  <c r="AC103"/>
  <c r="AB104"/>
  <c r="Y113"/>
  <c r="X113"/>
  <c r="W113"/>
  <c r="Z113"/>
  <c r="AA107" i="11" l="1"/>
  <c r="AC106"/>
  <c r="AQ102"/>
  <c r="AE103"/>
  <c r="AV102"/>
  <c r="AR102"/>
  <c r="AS102" s="1"/>
  <c r="BC100"/>
  <c r="BH100" s="1"/>
  <c r="AP100"/>
  <c r="BF100" s="1"/>
  <c r="AZ100"/>
  <c r="AB109"/>
  <c r="U108"/>
  <c r="V107"/>
  <c r="BE101"/>
  <c r="BA101"/>
  <c r="BB101" s="1"/>
  <c r="BG101" s="1"/>
  <c r="AU101"/>
  <c r="AX101" s="1"/>
  <c r="AT101"/>
  <c r="AW101" s="1"/>
  <c r="AY101" s="1"/>
  <c r="AL105"/>
  <c r="AU103" i="10"/>
  <c r="AX103" s="1"/>
  <c r="BE103"/>
  <c r="BA103"/>
  <c r="BB103" s="1"/>
  <c r="BG103" s="1"/>
  <c r="AT103"/>
  <c r="U107"/>
  <c r="V106"/>
  <c r="AL105"/>
  <c r="AR104"/>
  <c r="AS104" s="1"/>
  <c r="AB108"/>
  <c r="AA108"/>
  <c r="AC107"/>
  <c r="AQ103"/>
  <c r="AE104"/>
  <c r="AV103"/>
  <c r="BC100"/>
  <c r="BH100" s="1"/>
  <c r="AZ100"/>
  <c r="AP100"/>
  <c r="BF100" s="1"/>
  <c r="AW102"/>
  <c r="AY102" s="1"/>
  <c r="AB107" i="9"/>
  <c r="AA108"/>
  <c r="AC107"/>
  <c r="U107"/>
  <c r="V106"/>
  <c r="BC99"/>
  <c r="BH99" s="1"/>
  <c r="AZ99"/>
  <c r="AP99"/>
  <c r="BF99" s="1"/>
  <c r="AL105"/>
  <c r="AQ102"/>
  <c r="AV102"/>
  <c r="AE103"/>
  <c r="AR102"/>
  <c r="AS102" s="1"/>
  <c r="BC100"/>
  <c r="BH100" s="1"/>
  <c r="AP100"/>
  <c r="BF100" s="1"/>
  <c r="AZ100"/>
  <c r="AU101"/>
  <c r="AX101" s="1"/>
  <c r="BE101"/>
  <c r="BA101"/>
  <c r="BB101" s="1"/>
  <c r="BG101" s="1"/>
  <c r="AT101"/>
  <c r="AC106"/>
  <c r="AL105" i="8"/>
  <c r="U107"/>
  <c r="V106"/>
  <c r="AU103"/>
  <c r="AX103" s="1"/>
  <c r="BE103"/>
  <c r="BA103"/>
  <c r="BB103" s="1"/>
  <c r="BG103" s="1"/>
  <c r="AT103"/>
  <c r="BC102"/>
  <c r="BH102" s="1"/>
  <c r="AP102"/>
  <c r="BF102" s="1"/>
  <c r="AZ102"/>
  <c r="AB108"/>
  <c r="AQ103"/>
  <c r="AE104"/>
  <c r="AV103"/>
  <c r="BC101"/>
  <c r="BH101" s="1"/>
  <c r="AP101"/>
  <c r="BF101" s="1"/>
  <c r="AZ101"/>
  <c r="AA107"/>
  <c r="AC106"/>
  <c r="U107" i="7"/>
  <c r="V106"/>
  <c r="AQ102"/>
  <c r="AE103"/>
  <c r="AV102"/>
  <c r="AR102"/>
  <c r="AS102" s="1"/>
  <c r="AL106"/>
  <c r="BC100"/>
  <c r="BH100" s="1"/>
  <c r="AP100"/>
  <c r="BF100" s="1"/>
  <c r="AZ100"/>
  <c r="AC106"/>
  <c r="AA107"/>
  <c r="AU101"/>
  <c r="AX101" s="1"/>
  <c r="BE101"/>
  <c r="BA101"/>
  <c r="BB101" s="1"/>
  <c r="BG101" s="1"/>
  <c r="AT101"/>
  <c r="BC99"/>
  <c r="BH99" s="1"/>
  <c r="AP99"/>
  <c r="BF99" s="1"/>
  <c r="AZ99"/>
  <c r="AB108"/>
  <c r="AC107" i="5"/>
  <c r="AA108"/>
  <c r="AQ103"/>
  <c r="AE104"/>
  <c r="AV103"/>
  <c r="AR104"/>
  <c r="AS104" s="1"/>
  <c r="AL105"/>
  <c r="BA103"/>
  <c r="BB103" s="1"/>
  <c r="BG103" s="1"/>
  <c r="AU103"/>
  <c r="AX103" s="1"/>
  <c r="BE103"/>
  <c r="AT103"/>
  <c r="U107"/>
  <c r="V106"/>
  <c r="AB108"/>
  <c r="AW102"/>
  <c r="AY102" s="1"/>
  <c r="U107" i="4"/>
  <c r="V106"/>
  <c r="AU102"/>
  <c r="AX102" s="1"/>
  <c r="BE102"/>
  <c r="BA102"/>
  <c r="BB102" s="1"/>
  <c r="BG102" s="1"/>
  <c r="AT102"/>
  <c r="AW102" s="1"/>
  <c r="AY102" s="1"/>
  <c r="AQ103"/>
  <c r="AE104"/>
  <c r="AV103"/>
  <c r="AU103"/>
  <c r="AX103" s="1"/>
  <c r="BE103"/>
  <c r="BA103"/>
  <c r="BB103" s="1"/>
  <c r="BG103" s="1"/>
  <c r="AT103"/>
  <c r="AW103" s="1"/>
  <c r="AY103" s="1"/>
  <c r="BC101"/>
  <c r="BH101" s="1"/>
  <c r="AP101"/>
  <c r="BF101" s="1"/>
  <c r="AZ101"/>
  <c r="AB108"/>
  <c r="AA108"/>
  <c r="AC107"/>
  <c r="AL105"/>
  <c r="AB108" i="3"/>
  <c r="BC100"/>
  <c r="BH100" s="1"/>
  <c r="AZ100"/>
  <c r="AP100"/>
  <c r="BF100" s="1"/>
  <c r="AU101"/>
  <c r="AX101" s="1"/>
  <c r="BE101"/>
  <c r="BA101"/>
  <c r="BB101" s="1"/>
  <c r="BG101" s="1"/>
  <c r="AT101"/>
  <c r="AW101" s="1"/>
  <c r="AY101" s="1"/>
  <c r="AA109"/>
  <c r="U107"/>
  <c r="V106"/>
  <c r="AQ102"/>
  <c r="AE103"/>
  <c r="AV102"/>
  <c r="AR102"/>
  <c r="AS102" s="1"/>
  <c r="AL106"/>
  <c r="AC107"/>
  <c r="U110" i="2"/>
  <c r="U114" i="13"/>
  <c r="V114"/>
  <c r="T114" s="1"/>
  <c r="AC104"/>
  <c r="AB105"/>
  <c r="AH107"/>
  <c r="B108"/>
  <c r="Y114"/>
  <c r="W114"/>
  <c r="X114"/>
  <c r="Z114"/>
  <c r="AL106" i="11" l="1"/>
  <c r="AQ103"/>
  <c r="AE104"/>
  <c r="AV103"/>
  <c r="AR103"/>
  <c r="AS103" s="1"/>
  <c r="AA108"/>
  <c r="AC107"/>
  <c r="U109"/>
  <c r="V108"/>
  <c r="AB110"/>
  <c r="AU102"/>
  <c r="AX102" s="1"/>
  <c r="BE102"/>
  <c r="BA102"/>
  <c r="BB102" s="1"/>
  <c r="BG102" s="1"/>
  <c r="AT102"/>
  <c r="AW102" s="1"/>
  <c r="AY102" s="1"/>
  <c r="BC101"/>
  <c r="BH101" s="1"/>
  <c r="AP101"/>
  <c r="BF101" s="1"/>
  <c r="AZ101"/>
  <c r="BC102" i="10"/>
  <c r="BH102" s="1"/>
  <c r="AZ102"/>
  <c r="AP102"/>
  <c r="BF102" s="1"/>
  <c r="AC108"/>
  <c r="AA109"/>
  <c r="BA104"/>
  <c r="BB104" s="1"/>
  <c r="BG104" s="1"/>
  <c r="AU104"/>
  <c r="AX104" s="1"/>
  <c r="BE104"/>
  <c r="AT104"/>
  <c r="AW104" s="1"/>
  <c r="AY104" s="1"/>
  <c r="U108"/>
  <c r="V107"/>
  <c r="AQ104"/>
  <c r="AE105"/>
  <c r="AV104"/>
  <c r="AB109"/>
  <c r="AL106"/>
  <c r="AW103"/>
  <c r="AY103" s="1"/>
  <c r="BA102" i="9"/>
  <c r="BB102" s="1"/>
  <c r="BG102" s="1"/>
  <c r="AU102"/>
  <c r="AX102" s="1"/>
  <c r="BE102"/>
  <c r="AT102"/>
  <c r="AB108"/>
  <c r="U108"/>
  <c r="V107"/>
  <c r="AE104"/>
  <c r="AV103"/>
  <c r="AQ103"/>
  <c r="AR103"/>
  <c r="AS103" s="1"/>
  <c r="AL106"/>
  <c r="AA109"/>
  <c r="AC108"/>
  <c r="AW101"/>
  <c r="AY101" s="1"/>
  <c r="AA108" i="8"/>
  <c r="AC107"/>
  <c r="AQ104"/>
  <c r="AE105"/>
  <c r="AV104"/>
  <c r="AR105"/>
  <c r="AS105" s="1"/>
  <c r="AL106"/>
  <c r="AW103"/>
  <c r="AY103" s="1"/>
  <c r="AR104"/>
  <c r="AS104" s="1"/>
  <c r="AB109"/>
  <c r="U108"/>
  <c r="V107"/>
  <c r="AL107" i="7"/>
  <c r="AE104"/>
  <c r="AV103"/>
  <c r="AQ103"/>
  <c r="AR103"/>
  <c r="AS103" s="1"/>
  <c r="U108"/>
  <c r="V107"/>
  <c r="AA108"/>
  <c r="AC107"/>
  <c r="AW101"/>
  <c r="AY101" s="1"/>
  <c r="AB109"/>
  <c r="BA102"/>
  <c r="BB102" s="1"/>
  <c r="BG102" s="1"/>
  <c r="AU102"/>
  <c r="AX102" s="1"/>
  <c r="BE102"/>
  <c r="AT102"/>
  <c r="BC102" i="5"/>
  <c r="BH102" s="1"/>
  <c r="AZ102"/>
  <c r="AP102"/>
  <c r="BF102" s="1"/>
  <c r="BE104"/>
  <c r="BA104"/>
  <c r="BB104" s="1"/>
  <c r="BG104" s="1"/>
  <c r="AU104"/>
  <c r="AX104" s="1"/>
  <c r="AT104"/>
  <c r="AW104" s="1"/>
  <c r="AY104" s="1"/>
  <c r="AA109"/>
  <c r="AC108"/>
  <c r="AB109"/>
  <c r="AL106"/>
  <c r="AW103"/>
  <c r="AY103" s="1"/>
  <c r="U108"/>
  <c r="V107"/>
  <c r="AE105"/>
  <c r="AR105" s="1"/>
  <c r="AS105" s="1"/>
  <c r="AV104"/>
  <c r="AQ104"/>
  <c r="AQ104" i="4"/>
  <c r="AE105"/>
  <c r="AV104"/>
  <c r="U108"/>
  <c r="V107"/>
  <c r="BC103"/>
  <c r="BH103" s="1"/>
  <c r="AZ103"/>
  <c r="AP103"/>
  <c r="BF103" s="1"/>
  <c r="BC102"/>
  <c r="BH102" s="1"/>
  <c r="AZ102"/>
  <c r="AP102"/>
  <c r="BF102" s="1"/>
  <c r="AC108"/>
  <c r="AA109"/>
  <c r="AR105"/>
  <c r="AS105" s="1"/>
  <c r="AL106"/>
  <c r="AB109"/>
  <c r="AR104"/>
  <c r="AS104" s="1"/>
  <c r="U108" i="3"/>
  <c r="V107"/>
  <c r="AB109"/>
  <c r="AA110"/>
  <c r="AE104"/>
  <c r="AV103"/>
  <c r="AQ103"/>
  <c r="AR103"/>
  <c r="AS103" s="1"/>
  <c r="BC101"/>
  <c r="BH101" s="1"/>
  <c r="AP101"/>
  <c r="BF101" s="1"/>
  <c r="AZ101"/>
  <c r="BA102"/>
  <c r="BB102" s="1"/>
  <c r="BG102" s="1"/>
  <c r="AU102"/>
  <c r="AX102" s="1"/>
  <c r="BE102"/>
  <c r="AT102"/>
  <c r="AL107"/>
  <c r="AC108"/>
  <c r="U111" i="2"/>
  <c r="AC105" i="13"/>
  <c r="AB106"/>
  <c r="U115"/>
  <c r="V115"/>
  <c r="T115" s="1"/>
  <c r="B109"/>
  <c r="AH108"/>
  <c r="Y115"/>
  <c r="X115"/>
  <c r="W115"/>
  <c r="Z115"/>
  <c r="U110" i="11" l="1"/>
  <c r="V109"/>
  <c r="AU103"/>
  <c r="AX103" s="1"/>
  <c r="BE103"/>
  <c r="BA103"/>
  <c r="BB103" s="1"/>
  <c r="BG103" s="1"/>
  <c r="AT103"/>
  <c r="AW103" s="1"/>
  <c r="AY103" s="1"/>
  <c r="AL107"/>
  <c r="BC102"/>
  <c r="BH102" s="1"/>
  <c r="AP102"/>
  <c r="BF102" s="1"/>
  <c r="AZ102"/>
  <c r="AB111"/>
  <c r="AC108"/>
  <c r="AA109"/>
  <c r="AQ104"/>
  <c r="AE105"/>
  <c r="AV104"/>
  <c r="AR104"/>
  <c r="AS104" s="1"/>
  <c r="BC103" i="10"/>
  <c r="BH103" s="1"/>
  <c r="AZ103"/>
  <c r="AP103"/>
  <c r="BF103" s="1"/>
  <c r="BC104"/>
  <c r="BH104" s="1"/>
  <c r="AP104"/>
  <c r="BF104" s="1"/>
  <c r="AZ104"/>
  <c r="AA110"/>
  <c r="AC109"/>
  <c r="AE106"/>
  <c r="AV105"/>
  <c r="AQ105"/>
  <c r="U109"/>
  <c r="V108"/>
  <c r="AR105"/>
  <c r="AS105" s="1"/>
  <c r="AL107"/>
  <c r="AR106"/>
  <c r="AS106" s="1"/>
  <c r="AB110"/>
  <c r="AA110" i="9"/>
  <c r="AC109"/>
  <c r="BE103"/>
  <c r="BA103"/>
  <c r="BB103" s="1"/>
  <c r="BG103" s="1"/>
  <c r="AU103"/>
  <c r="AX103" s="1"/>
  <c r="AT103"/>
  <c r="AB109"/>
  <c r="BC101"/>
  <c r="BH101" s="1"/>
  <c r="AP101"/>
  <c r="BF101" s="1"/>
  <c r="AZ101"/>
  <c r="AL107"/>
  <c r="AQ104"/>
  <c r="AE105"/>
  <c r="AV104"/>
  <c r="AR104"/>
  <c r="AS104" s="1"/>
  <c r="U109"/>
  <c r="V108"/>
  <c r="AW102"/>
  <c r="AY102" s="1"/>
  <c r="AC108" i="8"/>
  <c r="AA109"/>
  <c r="U109"/>
  <c r="V108"/>
  <c r="BA104"/>
  <c r="BB104" s="1"/>
  <c r="BG104" s="1"/>
  <c r="AU104"/>
  <c r="AX104" s="1"/>
  <c r="BE104"/>
  <c r="AT104"/>
  <c r="AW104" s="1"/>
  <c r="AY104" s="1"/>
  <c r="BE105"/>
  <c r="BA105"/>
  <c r="BB105" s="1"/>
  <c r="BG105" s="1"/>
  <c r="AU105"/>
  <c r="AX105" s="1"/>
  <c r="AT105"/>
  <c r="AW105" s="1"/>
  <c r="AY105" s="1"/>
  <c r="AB110"/>
  <c r="AL107"/>
  <c r="BC103"/>
  <c r="BH103" s="1"/>
  <c r="AP103"/>
  <c r="BF103" s="1"/>
  <c r="AZ103"/>
  <c r="AE106"/>
  <c r="AV105"/>
  <c r="AQ105"/>
  <c r="AB110" i="7"/>
  <c r="AL108"/>
  <c r="AC108"/>
  <c r="AA109"/>
  <c r="BE103"/>
  <c r="BA103"/>
  <c r="BB103" s="1"/>
  <c r="BG103" s="1"/>
  <c r="AU103"/>
  <c r="AX103" s="1"/>
  <c r="AT103"/>
  <c r="U109"/>
  <c r="V108"/>
  <c r="AQ104"/>
  <c r="AE105"/>
  <c r="AV104"/>
  <c r="AR104"/>
  <c r="AS104" s="1"/>
  <c r="AW102"/>
  <c r="AY102" s="1"/>
  <c r="BC101"/>
  <c r="BH101" s="1"/>
  <c r="AZ101"/>
  <c r="AP101"/>
  <c r="BF101" s="1"/>
  <c r="AU105" i="5"/>
  <c r="AX105" s="1"/>
  <c r="BE105"/>
  <c r="BA105"/>
  <c r="BB105" s="1"/>
  <c r="BG105" s="1"/>
  <c r="AT105"/>
  <c r="AL107"/>
  <c r="AR106"/>
  <c r="AS106" s="1"/>
  <c r="AQ105"/>
  <c r="AE106"/>
  <c r="AV105"/>
  <c r="BC103"/>
  <c r="BH103" s="1"/>
  <c r="AZ103"/>
  <c r="AP103"/>
  <c r="BF103" s="1"/>
  <c r="AB110"/>
  <c r="BC104"/>
  <c r="BH104" s="1"/>
  <c r="AZ104"/>
  <c r="AP104"/>
  <c r="BF104" s="1"/>
  <c r="U109"/>
  <c r="V108"/>
  <c r="AA110"/>
  <c r="AC109"/>
  <c r="AB110" i="4"/>
  <c r="AA110"/>
  <c r="AC109"/>
  <c r="AE106"/>
  <c r="AV105"/>
  <c r="AQ105"/>
  <c r="BE105"/>
  <c r="BA105"/>
  <c r="BB105" s="1"/>
  <c r="BG105" s="1"/>
  <c r="AU105"/>
  <c r="AX105" s="1"/>
  <c r="AT105"/>
  <c r="BA104"/>
  <c r="BB104" s="1"/>
  <c r="BG104" s="1"/>
  <c r="AU104"/>
  <c r="AX104" s="1"/>
  <c r="BE104"/>
  <c r="AT104"/>
  <c r="AL107"/>
  <c r="AR106"/>
  <c r="AS106" s="1"/>
  <c r="U109"/>
  <c r="V108"/>
  <c r="AQ104" i="3"/>
  <c r="AE105"/>
  <c r="AV104"/>
  <c r="AR104"/>
  <c r="AS104" s="1"/>
  <c r="AB110"/>
  <c r="U109"/>
  <c r="V108"/>
  <c r="AA111"/>
  <c r="AW102"/>
  <c r="AY102" s="1"/>
  <c r="AL108"/>
  <c r="BE103"/>
  <c r="BA103"/>
  <c r="BB103" s="1"/>
  <c r="BG103" s="1"/>
  <c r="AU103"/>
  <c r="AX103" s="1"/>
  <c r="AT103"/>
  <c r="AC109"/>
  <c r="U112" i="2"/>
  <c r="AH109" i="13"/>
  <c r="B110"/>
  <c r="AC106"/>
  <c r="AB107"/>
  <c r="U116"/>
  <c r="V116"/>
  <c r="T116" s="1"/>
  <c r="Z116"/>
  <c r="X116"/>
  <c r="Y116"/>
  <c r="W116"/>
  <c r="AA110" i="11" l="1"/>
  <c r="AC109"/>
  <c r="U111"/>
  <c r="V110"/>
  <c r="BA104"/>
  <c r="BB104" s="1"/>
  <c r="BG104" s="1"/>
  <c r="AU104"/>
  <c r="AX104" s="1"/>
  <c r="BE104"/>
  <c r="AT104"/>
  <c r="AW104" s="1"/>
  <c r="AY104" s="1"/>
  <c r="AB112"/>
  <c r="BC103"/>
  <c r="BH103" s="1"/>
  <c r="AP103"/>
  <c r="BF103" s="1"/>
  <c r="AZ103"/>
  <c r="AE106"/>
  <c r="AV105"/>
  <c r="AQ105"/>
  <c r="AR105"/>
  <c r="AS105" s="1"/>
  <c r="AL108"/>
  <c r="AU106" i="10"/>
  <c r="AX106" s="1"/>
  <c r="BE106"/>
  <c r="BA106"/>
  <c r="BB106" s="1"/>
  <c r="BG106" s="1"/>
  <c r="AT106"/>
  <c r="AQ106"/>
  <c r="AE107"/>
  <c r="AV106"/>
  <c r="AB111"/>
  <c r="BE105"/>
  <c r="BA105"/>
  <c r="BB105" s="1"/>
  <c r="BG105" s="1"/>
  <c r="AU105"/>
  <c r="AX105" s="1"/>
  <c r="AT105"/>
  <c r="AA111"/>
  <c r="AC110"/>
  <c r="AL108"/>
  <c r="AR107"/>
  <c r="AS107" s="1"/>
  <c r="U110"/>
  <c r="V109"/>
  <c r="AL108" i="9"/>
  <c r="AA111"/>
  <c r="BC102"/>
  <c r="BH102" s="1"/>
  <c r="AP102"/>
  <c r="BF102" s="1"/>
  <c r="AZ102"/>
  <c r="AU104"/>
  <c r="AX104" s="1"/>
  <c r="BE104"/>
  <c r="BA104"/>
  <c r="BB104" s="1"/>
  <c r="BG104" s="1"/>
  <c r="AT104"/>
  <c r="AW104" s="1"/>
  <c r="AY104" s="1"/>
  <c r="AW103"/>
  <c r="AY103" s="1"/>
  <c r="U110"/>
  <c r="V109"/>
  <c r="AQ105"/>
  <c r="AE106"/>
  <c r="AV105"/>
  <c r="AR105"/>
  <c r="AS105" s="1"/>
  <c r="AB110"/>
  <c r="AL108" i="8"/>
  <c r="BC105"/>
  <c r="BH105" s="1"/>
  <c r="AP105"/>
  <c r="BF105" s="1"/>
  <c r="AZ105"/>
  <c r="BC104"/>
  <c r="BH104" s="1"/>
  <c r="AP104"/>
  <c r="BF104" s="1"/>
  <c r="AZ104"/>
  <c r="AQ106"/>
  <c r="AE107"/>
  <c r="AV106"/>
  <c r="AA110"/>
  <c r="AC109"/>
  <c r="AR106"/>
  <c r="AS106" s="1"/>
  <c r="AB111"/>
  <c r="U110"/>
  <c r="V109"/>
  <c r="AU104" i="7"/>
  <c r="AX104" s="1"/>
  <c r="BE104"/>
  <c r="BA104"/>
  <c r="BB104" s="1"/>
  <c r="BG104" s="1"/>
  <c r="AT104"/>
  <c r="AW104" s="1"/>
  <c r="AY104" s="1"/>
  <c r="AB111"/>
  <c r="BC102"/>
  <c r="BH102" s="1"/>
  <c r="AP102"/>
  <c r="BF102" s="1"/>
  <c r="AZ102"/>
  <c r="AA110"/>
  <c r="AC109"/>
  <c r="AQ105"/>
  <c r="AE106"/>
  <c r="AV105"/>
  <c r="AR105"/>
  <c r="AS105" s="1"/>
  <c r="U110"/>
  <c r="V109"/>
  <c r="AL109"/>
  <c r="AW103"/>
  <c r="AY103" s="1"/>
  <c r="AL108" i="5"/>
  <c r="AR107"/>
  <c r="AS107" s="1"/>
  <c r="AA111"/>
  <c r="AC110"/>
  <c r="AB111"/>
  <c r="AU106"/>
  <c r="AX106" s="1"/>
  <c r="BE106"/>
  <c r="BA106"/>
  <c r="BB106" s="1"/>
  <c r="BG106" s="1"/>
  <c r="AT106"/>
  <c r="AW106" s="1"/>
  <c r="AY106" s="1"/>
  <c r="U110"/>
  <c r="V109"/>
  <c r="AQ106"/>
  <c r="AE107"/>
  <c r="AV106"/>
  <c r="AW105"/>
  <c r="AY105" s="1"/>
  <c r="AU106" i="4"/>
  <c r="AX106" s="1"/>
  <c r="BE106"/>
  <c r="BA106"/>
  <c r="BB106" s="1"/>
  <c r="BG106" s="1"/>
  <c r="AT106"/>
  <c r="AQ106"/>
  <c r="AE107"/>
  <c r="AV106"/>
  <c r="AB111"/>
  <c r="AL108"/>
  <c r="U110"/>
  <c r="V109"/>
  <c r="AA111"/>
  <c r="AC110"/>
  <c r="AW104"/>
  <c r="AY104" s="1"/>
  <c r="AW105"/>
  <c r="AY105" s="1"/>
  <c r="AB111" i="3"/>
  <c r="AQ105"/>
  <c r="AE106"/>
  <c r="AV105"/>
  <c r="AR105"/>
  <c r="AS105" s="1"/>
  <c r="BC102"/>
  <c r="BH102" s="1"/>
  <c r="AZ102"/>
  <c r="AP102"/>
  <c r="BF102" s="1"/>
  <c r="AL109"/>
  <c r="AA112"/>
  <c r="AC111"/>
  <c r="AW103"/>
  <c r="AY103" s="1"/>
  <c r="U110"/>
  <c r="V109"/>
  <c r="AU104"/>
  <c r="AX104" s="1"/>
  <c r="BE104"/>
  <c r="BA104"/>
  <c r="BB104" s="1"/>
  <c r="BG104" s="1"/>
  <c r="AT104"/>
  <c r="AW104" s="1"/>
  <c r="AY104" s="1"/>
  <c r="AC110"/>
  <c r="U113" i="2"/>
  <c r="AC107" i="13"/>
  <c r="AB108"/>
  <c r="V117"/>
  <c r="T117" s="1"/>
  <c r="U117"/>
  <c r="AH110"/>
  <c r="B111"/>
  <c r="Y117"/>
  <c r="Z117"/>
  <c r="X117"/>
  <c r="W117"/>
  <c r="AL109" i="11" l="1"/>
  <c r="AQ106"/>
  <c r="AE107"/>
  <c r="AV106"/>
  <c r="AR106"/>
  <c r="AS106" s="1"/>
  <c r="AA111"/>
  <c r="AC110"/>
  <c r="BC104"/>
  <c r="BH104" s="1"/>
  <c r="AP104"/>
  <c r="BF104" s="1"/>
  <c r="AZ104"/>
  <c r="BE105"/>
  <c r="BA105"/>
  <c r="BB105" s="1"/>
  <c r="BG105" s="1"/>
  <c r="AU105"/>
  <c r="AX105" s="1"/>
  <c r="AT105"/>
  <c r="AB113"/>
  <c r="U112"/>
  <c r="V111"/>
  <c r="AL109" i="10"/>
  <c r="AR108"/>
  <c r="AS108" s="1"/>
  <c r="AB112"/>
  <c r="AU107"/>
  <c r="AX107" s="1"/>
  <c r="BE107"/>
  <c r="BA107"/>
  <c r="BB107" s="1"/>
  <c r="BG107" s="1"/>
  <c r="AT107"/>
  <c r="AQ107"/>
  <c r="AE108"/>
  <c r="AV107"/>
  <c r="AW105"/>
  <c r="AY105" s="1"/>
  <c r="U111"/>
  <c r="V110"/>
  <c r="AA112"/>
  <c r="AC111"/>
  <c r="AW106"/>
  <c r="AY106" s="1"/>
  <c r="AQ106" i="9"/>
  <c r="AV106"/>
  <c r="AE107"/>
  <c r="AR106"/>
  <c r="AS106" s="1"/>
  <c r="U111"/>
  <c r="V110"/>
  <c r="AB111"/>
  <c r="AL109"/>
  <c r="BC104"/>
  <c r="BH104" s="1"/>
  <c r="AZ104"/>
  <c r="AP104"/>
  <c r="BF104" s="1"/>
  <c r="AC110"/>
  <c r="AU105"/>
  <c r="AX105" s="1"/>
  <c r="BE105"/>
  <c r="BA105"/>
  <c r="BB105" s="1"/>
  <c r="BG105" s="1"/>
  <c r="AT105"/>
  <c r="BC103"/>
  <c r="BH103" s="1"/>
  <c r="AZ103"/>
  <c r="AP103"/>
  <c r="BF103" s="1"/>
  <c r="AA112"/>
  <c r="AC111"/>
  <c r="AL109" i="8"/>
  <c r="U111"/>
  <c r="V110"/>
  <c r="AU106"/>
  <c r="AX106" s="1"/>
  <c r="BE106"/>
  <c r="BA106"/>
  <c r="BB106" s="1"/>
  <c r="BG106" s="1"/>
  <c r="AT106"/>
  <c r="AW106" s="1"/>
  <c r="AY106" s="1"/>
  <c r="AQ107"/>
  <c r="AE108"/>
  <c r="AR108" s="1"/>
  <c r="AS108" s="1"/>
  <c r="AV107"/>
  <c r="AR107"/>
  <c r="AS107" s="1"/>
  <c r="AB112"/>
  <c r="AA111"/>
  <c r="AC110"/>
  <c r="AU105" i="7"/>
  <c r="AX105" s="1"/>
  <c r="BE105"/>
  <c r="BA105"/>
  <c r="BB105" s="1"/>
  <c r="BG105" s="1"/>
  <c r="AT105"/>
  <c r="BC104"/>
  <c r="BH104" s="1"/>
  <c r="AP104"/>
  <c r="BF104" s="1"/>
  <c r="AZ104"/>
  <c r="U111"/>
  <c r="V110"/>
  <c r="AL110"/>
  <c r="BC103"/>
  <c r="BH103" s="1"/>
  <c r="AP103"/>
  <c r="BF103" s="1"/>
  <c r="AZ103"/>
  <c r="AQ106"/>
  <c r="AE107"/>
  <c r="AV106"/>
  <c r="AR106"/>
  <c r="AS106" s="1"/>
  <c r="AB112"/>
  <c r="AA111"/>
  <c r="AC110"/>
  <c r="AL109" i="5"/>
  <c r="BA107"/>
  <c r="BB107" s="1"/>
  <c r="BG107" s="1"/>
  <c r="AU107"/>
  <c r="AX107" s="1"/>
  <c r="BE107"/>
  <c r="AT107"/>
  <c r="AW107" s="1"/>
  <c r="AY107" s="1"/>
  <c r="BC105"/>
  <c r="BH105" s="1"/>
  <c r="AZ105"/>
  <c r="AP105"/>
  <c r="BF105" s="1"/>
  <c r="BC106"/>
  <c r="BH106" s="1"/>
  <c r="AZ106"/>
  <c r="AP106"/>
  <c r="BF106" s="1"/>
  <c r="AB112"/>
  <c r="AC111"/>
  <c r="AA112"/>
  <c r="AQ107"/>
  <c r="AE108"/>
  <c r="AR108" s="1"/>
  <c r="AS108" s="1"/>
  <c r="AV107"/>
  <c r="U111"/>
  <c r="V110"/>
  <c r="U111" i="4"/>
  <c r="V110"/>
  <c r="AB112"/>
  <c r="BC104"/>
  <c r="BH104" s="1"/>
  <c r="AZ104"/>
  <c r="AP104"/>
  <c r="BF104" s="1"/>
  <c r="AQ107"/>
  <c r="AE108"/>
  <c r="AV107"/>
  <c r="AL109"/>
  <c r="AR108"/>
  <c r="AS108" s="1"/>
  <c r="BC105"/>
  <c r="BH105" s="1"/>
  <c r="AP105"/>
  <c r="BF105" s="1"/>
  <c r="AZ105"/>
  <c r="AA112"/>
  <c r="AC111"/>
  <c r="AR107"/>
  <c r="AS107" s="1"/>
  <c r="AW106"/>
  <c r="AY106" s="1"/>
  <c r="AA113" i="3"/>
  <c r="AQ106"/>
  <c r="AE107"/>
  <c r="AV106"/>
  <c r="AR106"/>
  <c r="AS106" s="1"/>
  <c r="AB112"/>
  <c r="BC104"/>
  <c r="BH104" s="1"/>
  <c r="AP104"/>
  <c r="BF104" s="1"/>
  <c r="AZ104"/>
  <c r="BC103"/>
  <c r="BH103" s="1"/>
  <c r="AZ103"/>
  <c r="AP103"/>
  <c r="BF103" s="1"/>
  <c r="AL110"/>
  <c r="AU105"/>
  <c r="AX105" s="1"/>
  <c r="BE105"/>
  <c r="BA105"/>
  <c r="BB105" s="1"/>
  <c r="BG105" s="1"/>
  <c r="AT105"/>
  <c r="U111"/>
  <c r="V110"/>
  <c r="U114" i="2"/>
  <c r="U118" i="13"/>
  <c r="V118"/>
  <c r="T118" s="1"/>
  <c r="AH111"/>
  <c r="B112"/>
  <c r="AC108"/>
  <c r="AB109"/>
  <c r="Y118"/>
  <c r="Z118"/>
  <c r="W118"/>
  <c r="X118"/>
  <c r="AL110" i="11" l="1"/>
  <c r="AU106"/>
  <c r="AX106" s="1"/>
  <c r="BE106"/>
  <c r="BA106"/>
  <c r="BB106" s="1"/>
  <c r="BG106" s="1"/>
  <c r="AT106"/>
  <c r="AW106" s="1"/>
  <c r="AY106" s="1"/>
  <c r="AB114"/>
  <c r="AA112"/>
  <c r="AC111"/>
  <c r="U113"/>
  <c r="V112"/>
  <c r="AQ107"/>
  <c r="AE108"/>
  <c r="AV107"/>
  <c r="AR107"/>
  <c r="AS107" s="1"/>
  <c r="AW105"/>
  <c r="AY105" s="1"/>
  <c r="AC112" i="10"/>
  <c r="AA113"/>
  <c r="BC105"/>
  <c r="BH105" s="1"/>
  <c r="AZ105"/>
  <c r="AP105"/>
  <c r="BF105" s="1"/>
  <c r="AB113"/>
  <c r="AR109"/>
  <c r="AS109" s="1"/>
  <c r="AL110"/>
  <c r="AW107"/>
  <c r="AY107" s="1"/>
  <c r="U112"/>
  <c r="V111"/>
  <c r="BA108"/>
  <c r="BB108" s="1"/>
  <c r="BG108" s="1"/>
  <c r="AU108"/>
  <c r="AX108" s="1"/>
  <c r="BE108"/>
  <c r="AT108"/>
  <c r="AW108" s="1"/>
  <c r="AY108" s="1"/>
  <c r="BC106"/>
  <c r="BH106" s="1"/>
  <c r="AP106"/>
  <c r="BF106" s="1"/>
  <c r="AZ106"/>
  <c r="AQ108"/>
  <c r="AE109"/>
  <c r="AV108"/>
  <c r="U112" i="9"/>
  <c r="V111"/>
  <c r="AL110"/>
  <c r="AE108"/>
  <c r="AV107"/>
  <c r="AQ107"/>
  <c r="AR107"/>
  <c r="AS107" s="1"/>
  <c r="AA113"/>
  <c r="AB112"/>
  <c r="BA106"/>
  <c r="BB106" s="1"/>
  <c r="BG106" s="1"/>
  <c r="AU106"/>
  <c r="AX106" s="1"/>
  <c r="BE106"/>
  <c r="AT106"/>
  <c r="AW106" s="1"/>
  <c r="AY106" s="1"/>
  <c r="AW105"/>
  <c r="AY105" s="1"/>
  <c r="BA108" i="8"/>
  <c r="BB108" s="1"/>
  <c r="BG108" s="1"/>
  <c r="AU108"/>
  <c r="AX108" s="1"/>
  <c r="BE108"/>
  <c r="AT108"/>
  <c r="AA112"/>
  <c r="AC111"/>
  <c r="AU107"/>
  <c r="AX107" s="1"/>
  <c r="BE107"/>
  <c r="BA107"/>
  <c r="BB107" s="1"/>
  <c r="BG107" s="1"/>
  <c r="AT107"/>
  <c r="AW107" s="1"/>
  <c r="AY107" s="1"/>
  <c r="BC106"/>
  <c r="BH106" s="1"/>
  <c r="AP106"/>
  <c r="BF106" s="1"/>
  <c r="AZ106"/>
  <c r="AR109"/>
  <c r="AS109" s="1"/>
  <c r="AL110"/>
  <c r="AE109"/>
  <c r="AV108"/>
  <c r="AQ108"/>
  <c r="U112"/>
  <c r="V111"/>
  <c r="AB113"/>
  <c r="AV107" i="7"/>
  <c r="AE108"/>
  <c r="AQ107"/>
  <c r="AR107"/>
  <c r="AS107" s="1"/>
  <c r="AB113"/>
  <c r="AA112"/>
  <c r="AC111"/>
  <c r="BA106"/>
  <c r="BB106" s="1"/>
  <c r="BG106" s="1"/>
  <c r="AU106"/>
  <c r="AX106" s="1"/>
  <c r="BE106"/>
  <c r="AT106"/>
  <c r="AW106" s="1"/>
  <c r="AY106" s="1"/>
  <c r="AL111"/>
  <c r="U112"/>
  <c r="V111"/>
  <c r="AW105"/>
  <c r="AY105" s="1"/>
  <c r="BE108" i="5"/>
  <c r="BA108"/>
  <c r="BB108" s="1"/>
  <c r="BG108" s="1"/>
  <c r="AU108"/>
  <c r="AX108" s="1"/>
  <c r="AT108"/>
  <c r="U112"/>
  <c r="V111"/>
  <c r="AA113"/>
  <c r="AC112"/>
  <c r="BC107"/>
  <c r="BH107" s="1"/>
  <c r="AP107"/>
  <c r="BF107" s="1"/>
  <c r="AZ107"/>
  <c r="AL110"/>
  <c r="AB113"/>
  <c r="AE109"/>
  <c r="AV108"/>
  <c r="AQ108"/>
  <c r="BC106" i="4"/>
  <c r="BH106" s="1"/>
  <c r="AP106"/>
  <c r="BF106" s="1"/>
  <c r="AZ106"/>
  <c r="AL110"/>
  <c r="U112"/>
  <c r="V111"/>
  <c r="AC112"/>
  <c r="AA113"/>
  <c r="BA108"/>
  <c r="BB108" s="1"/>
  <c r="BG108" s="1"/>
  <c r="AU108"/>
  <c r="AX108" s="1"/>
  <c r="BE108"/>
  <c r="AT108"/>
  <c r="AW108" s="1"/>
  <c r="AY108" s="1"/>
  <c r="AB113"/>
  <c r="AQ108"/>
  <c r="AE109"/>
  <c r="AV108"/>
  <c r="AU107"/>
  <c r="AX107" s="1"/>
  <c r="BE107"/>
  <c r="BA107"/>
  <c r="BB107" s="1"/>
  <c r="BG107" s="1"/>
  <c r="AT107"/>
  <c r="AB113" i="3"/>
  <c r="AW105"/>
  <c r="AY105" s="1"/>
  <c r="AC112"/>
  <c r="AA114"/>
  <c r="AC113"/>
  <c r="U112"/>
  <c r="V111"/>
  <c r="BA106"/>
  <c r="BB106" s="1"/>
  <c r="BG106" s="1"/>
  <c r="AU106"/>
  <c r="AX106" s="1"/>
  <c r="BE106"/>
  <c r="AT106"/>
  <c r="AW106" s="1"/>
  <c r="AY106" s="1"/>
  <c r="AL111"/>
  <c r="AE108"/>
  <c r="AV107"/>
  <c r="AQ107"/>
  <c r="AR107"/>
  <c r="AS107" s="1"/>
  <c r="U115" i="2"/>
  <c r="AC109" i="13"/>
  <c r="AB110"/>
  <c r="AH112"/>
  <c r="B113"/>
  <c r="V119"/>
  <c r="T119" s="1"/>
  <c r="U119"/>
  <c r="Y119"/>
  <c r="Z119"/>
  <c r="X119"/>
  <c r="W119"/>
  <c r="AQ108" i="11" l="1"/>
  <c r="AE109"/>
  <c r="AV108"/>
  <c r="AR108"/>
  <c r="AS108" s="1"/>
  <c r="U114"/>
  <c r="V113"/>
  <c r="AL111"/>
  <c r="AA113"/>
  <c r="AC112"/>
  <c r="BC106"/>
  <c r="BH106" s="1"/>
  <c r="AP106"/>
  <c r="BF106" s="1"/>
  <c r="AZ106"/>
  <c r="AU107"/>
  <c r="AX107" s="1"/>
  <c r="BE107"/>
  <c r="BA107"/>
  <c r="BB107" s="1"/>
  <c r="BG107" s="1"/>
  <c r="AT107"/>
  <c r="AW107" s="1"/>
  <c r="AY107" s="1"/>
  <c r="AB115"/>
  <c r="BC105"/>
  <c r="BH105" s="1"/>
  <c r="AP105"/>
  <c r="BF105" s="1"/>
  <c r="AZ105"/>
  <c r="BE109" i="10"/>
  <c r="BA109"/>
  <c r="BB109" s="1"/>
  <c r="BG109" s="1"/>
  <c r="AU109"/>
  <c r="AX109" s="1"/>
  <c r="AT109"/>
  <c r="BC108"/>
  <c r="BH108" s="1"/>
  <c r="AZ108"/>
  <c r="AP108"/>
  <c r="BF108" s="1"/>
  <c r="AL111"/>
  <c r="AB114"/>
  <c r="AA114"/>
  <c r="AC113"/>
  <c r="AE110"/>
  <c r="AR110" s="1"/>
  <c r="AS110" s="1"/>
  <c r="AV109"/>
  <c r="AQ109"/>
  <c r="BC107"/>
  <c r="BH107" s="1"/>
  <c r="AZ107"/>
  <c r="AP107"/>
  <c r="BF107" s="1"/>
  <c r="U113"/>
  <c r="V112"/>
  <c r="AB113" i="9"/>
  <c r="BE107"/>
  <c r="BA107"/>
  <c r="BB107" s="1"/>
  <c r="BG107" s="1"/>
  <c r="AU107"/>
  <c r="AX107" s="1"/>
  <c r="AT107"/>
  <c r="V112"/>
  <c r="U113"/>
  <c r="BC106"/>
  <c r="BH106" s="1"/>
  <c r="AZ106"/>
  <c r="AP106"/>
  <c r="BF106" s="1"/>
  <c r="AA114"/>
  <c r="AC113"/>
  <c r="AQ108"/>
  <c r="AE109"/>
  <c r="AV108"/>
  <c r="AR108"/>
  <c r="AS108" s="1"/>
  <c r="BC105"/>
  <c r="BH105" s="1"/>
  <c r="AZ105"/>
  <c r="AP105"/>
  <c r="BF105" s="1"/>
  <c r="AC112"/>
  <c r="AL111"/>
  <c r="AC112" i="8"/>
  <c r="AA113"/>
  <c r="BE109"/>
  <c r="BA109"/>
  <c r="BB109" s="1"/>
  <c r="BG109" s="1"/>
  <c r="AU109"/>
  <c r="AX109" s="1"/>
  <c r="AT109"/>
  <c r="AW109" s="1"/>
  <c r="AY109" s="1"/>
  <c r="BC107"/>
  <c r="BH107" s="1"/>
  <c r="AP107"/>
  <c r="BF107" s="1"/>
  <c r="AZ107"/>
  <c r="AB114"/>
  <c r="U113"/>
  <c r="V112"/>
  <c r="AL111"/>
  <c r="AE110"/>
  <c r="AR110" s="1"/>
  <c r="AS110" s="1"/>
  <c r="AV109"/>
  <c r="AQ109"/>
  <c r="AW108"/>
  <c r="AY108" s="1"/>
  <c r="BC106" i="7"/>
  <c r="BH106" s="1"/>
  <c r="AP106"/>
  <c r="BF106" s="1"/>
  <c r="AZ106"/>
  <c r="AB114"/>
  <c r="AE109"/>
  <c r="AQ108"/>
  <c r="AV108"/>
  <c r="AR108"/>
  <c r="AS108" s="1"/>
  <c r="AL112"/>
  <c r="BC105"/>
  <c r="BH105" s="1"/>
  <c r="AP105"/>
  <c r="BF105" s="1"/>
  <c r="AZ105"/>
  <c r="U113"/>
  <c r="V112"/>
  <c r="AC112"/>
  <c r="AA113"/>
  <c r="BE107"/>
  <c r="BA107"/>
  <c r="BB107" s="1"/>
  <c r="BG107" s="1"/>
  <c r="AU107"/>
  <c r="AX107" s="1"/>
  <c r="AT107"/>
  <c r="AW107" s="1"/>
  <c r="AY107" s="1"/>
  <c r="AL111" i="5"/>
  <c r="AR110"/>
  <c r="AS110" s="1"/>
  <c r="U113"/>
  <c r="V112"/>
  <c r="AQ109"/>
  <c r="AE110"/>
  <c r="AV109"/>
  <c r="AR109"/>
  <c r="AS109" s="1"/>
  <c r="AB114"/>
  <c r="AA114"/>
  <c r="AC113"/>
  <c r="AW108"/>
  <c r="AY108" s="1"/>
  <c r="AL111" i="4"/>
  <c r="BC108"/>
  <c r="BH108" s="1"/>
  <c r="AZ108"/>
  <c r="AP108"/>
  <c r="BF108" s="1"/>
  <c r="AA114"/>
  <c r="AC113"/>
  <c r="U113"/>
  <c r="V112"/>
  <c r="AE110"/>
  <c r="AR110" s="1"/>
  <c r="AS110" s="1"/>
  <c r="AV109"/>
  <c r="AQ109"/>
  <c r="AB114"/>
  <c r="AW107"/>
  <c r="AY107" s="1"/>
  <c r="AR109"/>
  <c r="AS109" s="1"/>
  <c r="BC106" i="3"/>
  <c r="BH106" s="1"/>
  <c r="AZ106"/>
  <c r="AP106"/>
  <c r="BF106" s="1"/>
  <c r="AE109"/>
  <c r="AQ108"/>
  <c r="AV108"/>
  <c r="AR108"/>
  <c r="AS108" s="1"/>
  <c r="AB114"/>
  <c r="AA115"/>
  <c r="AL112"/>
  <c r="BE107"/>
  <c r="BA107"/>
  <c r="BB107" s="1"/>
  <c r="BG107" s="1"/>
  <c r="AU107"/>
  <c r="AX107" s="1"/>
  <c r="AT107"/>
  <c r="U113"/>
  <c r="V112"/>
  <c r="BC105"/>
  <c r="BH105" s="1"/>
  <c r="AZ105"/>
  <c r="AP105"/>
  <c r="BF105" s="1"/>
  <c r="U116" i="2"/>
  <c r="AC110" i="13"/>
  <c r="AB111"/>
  <c r="V120"/>
  <c r="T120" s="1"/>
  <c r="U120"/>
  <c r="AH113"/>
  <c r="B114"/>
  <c r="Y120"/>
  <c r="W120"/>
  <c r="X120"/>
  <c r="Z120"/>
  <c r="AB116" i="11" l="1"/>
  <c r="U115"/>
  <c r="V114"/>
  <c r="AC113"/>
  <c r="AA114"/>
  <c r="AQ109"/>
  <c r="AE110"/>
  <c r="AV109"/>
  <c r="AR109"/>
  <c r="AS109" s="1"/>
  <c r="BC107"/>
  <c r="BH107" s="1"/>
  <c r="AP107"/>
  <c r="BF107" s="1"/>
  <c r="AZ107"/>
  <c r="AL112"/>
  <c r="BA108"/>
  <c r="BB108" s="1"/>
  <c r="BG108" s="1"/>
  <c r="AU108"/>
  <c r="AX108" s="1"/>
  <c r="BE108"/>
  <c r="AT108"/>
  <c r="AW108" s="1"/>
  <c r="AY108" s="1"/>
  <c r="AU110" i="10"/>
  <c r="AX110" s="1"/>
  <c r="BE110"/>
  <c r="BA110"/>
  <c r="BB110" s="1"/>
  <c r="BG110" s="1"/>
  <c r="AT110"/>
  <c r="U114"/>
  <c r="V113"/>
  <c r="AA115"/>
  <c r="AC114"/>
  <c r="AQ110"/>
  <c r="AE111"/>
  <c r="AV110"/>
  <c r="AB115"/>
  <c r="AL112"/>
  <c r="AR111"/>
  <c r="AS111" s="1"/>
  <c r="AW109"/>
  <c r="AY109" s="1"/>
  <c r="AQ109" i="9"/>
  <c r="AE110"/>
  <c r="AV109"/>
  <c r="AR109"/>
  <c r="AS109" s="1"/>
  <c r="U114"/>
  <c r="V113"/>
  <c r="AA115"/>
  <c r="AB114"/>
  <c r="AU108"/>
  <c r="AX108" s="1"/>
  <c r="BE108"/>
  <c r="BA108"/>
  <c r="BB108" s="1"/>
  <c r="BG108" s="1"/>
  <c r="AT108"/>
  <c r="AW107"/>
  <c r="AY107" s="1"/>
  <c r="AL112"/>
  <c r="AU110" i="8"/>
  <c r="AX110" s="1"/>
  <c r="BE110"/>
  <c r="BA110"/>
  <c r="BB110" s="1"/>
  <c r="BG110" s="1"/>
  <c r="AT110"/>
  <c r="BC108"/>
  <c r="BH108" s="1"/>
  <c r="AP108"/>
  <c r="BF108" s="1"/>
  <c r="AZ108"/>
  <c r="U114"/>
  <c r="V113"/>
  <c r="AQ110"/>
  <c r="AE111"/>
  <c r="AV110"/>
  <c r="BC109"/>
  <c r="BH109" s="1"/>
  <c r="AP109"/>
  <c r="BF109" s="1"/>
  <c r="AZ109"/>
  <c r="AA114"/>
  <c r="AC113"/>
  <c r="AB115"/>
  <c r="AL112"/>
  <c r="AR111"/>
  <c r="AS111" s="1"/>
  <c r="AB115" i="7"/>
  <c r="BA108"/>
  <c r="BB108" s="1"/>
  <c r="BG108" s="1"/>
  <c r="AU108"/>
  <c r="AX108" s="1"/>
  <c r="BE108"/>
  <c r="AT108"/>
  <c r="AW108" s="1"/>
  <c r="AY108" s="1"/>
  <c r="BC107"/>
  <c r="BH107" s="1"/>
  <c r="AZ107"/>
  <c r="AP107"/>
  <c r="BF107" s="1"/>
  <c r="AL113"/>
  <c r="AE110"/>
  <c r="AV109"/>
  <c r="AQ109"/>
  <c r="AR109"/>
  <c r="AS109" s="1"/>
  <c r="AA114"/>
  <c r="AC113"/>
  <c r="U114"/>
  <c r="V113"/>
  <c r="AL112" i="5"/>
  <c r="AA115"/>
  <c r="AC114"/>
  <c r="AU110"/>
  <c r="AX110" s="1"/>
  <c r="BE110"/>
  <c r="BA110"/>
  <c r="BB110" s="1"/>
  <c r="BG110" s="1"/>
  <c r="AT110"/>
  <c r="U114"/>
  <c r="V113"/>
  <c r="AU109"/>
  <c r="AX109" s="1"/>
  <c r="BE109"/>
  <c r="BA109"/>
  <c r="BB109" s="1"/>
  <c r="BG109" s="1"/>
  <c r="AT109"/>
  <c r="AW109" s="1"/>
  <c r="AY109" s="1"/>
  <c r="BC108"/>
  <c r="BH108" s="1"/>
  <c r="AP108"/>
  <c r="BF108" s="1"/>
  <c r="AZ108"/>
  <c r="AB115"/>
  <c r="AQ110"/>
  <c r="AE111"/>
  <c r="AR111" s="1"/>
  <c r="AS111" s="1"/>
  <c r="AV110"/>
  <c r="AU110" i="4"/>
  <c r="AX110" s="1"/>
  <c r="BE110"/>
  <c r="BA110"/>
  <c r="BB110" s="1"/>
  <c r="BG110" s="1"/>
  <c r="AT110"/>
  <c r="AL112"/>
  <c r="AR111"/>
  <c r="AS111" s="1"/>
  <c r="BC107"/>
  <c r="BH107" s="1"/>
  <c r="AZ107"/>
  <c r="AP107"/>
  <c r="BF107" s="1"/>
  <c r="BE109"/>
  <c r="BA109"/>
  <c r="BB109" s="1"/>
  <c r="BG109" s="1"/>
  <c r="AU109"/>
  <c r="AX109" s="1"/>
  <c r="AT109"/>
  <c r="AW109" s="1"/>
  <c r="AY109" s="1"/>
  <c r="AA115"/>
  <c r="AC114"/>
  <c r="AB115"/>
  <c r="AQ110"/>
  <c r="AE111"/>
  <c r="AV110"/>
  <c r="U114"/>
  <c r="V113"/>
  <c r="U114" i="3"/>
  <c r="V113"/>
  <c r="AL113"/>
  <c r="AB115"/>
  <c r="AW107"/>
  <c r="AY107" s="1"/>
  <c r="AA116"/>
  <c r="AC115"/>
  <c r="BE108"/>
  <c r="AU108"/>
  <c r="AX108" s="1"/>
  <c r="BA108"/>
  <c r="BB108" s="1"/>
  <c r="BG108" s="1"/>
  <c r="AT108"/>
  <c r="AE110"/>
  <c r="AQ109"/>
  <c r="AV109"/>
  <c r="AR109"/>
  <c r="AS109" s="1"/>
  <c r="AC114"/>
  <c r="U117" i="2"/>
  <c r="AC111" i="13"/>
  <c r="AB112"/>
  <c r="B115"/>
  <c r="AH114"/>
  <c r="U121"/>
  <c r="V121"/>
  <c r="T121" s="1"/>
  <c r="Y121"/>
  <c r="X121"/>
  <c r="Z121"/>
  <c r="W121"/>
  <c r="AL113" i="11" l="1"/>
  <c r="AU109"/>
  <c r="AX109" s="1"/>
  <c r="BE109"/>
  <c r="BA109"/>
  <c r="BB109" s="1"/>
  <c r="BG109" s="1"/>
  <c r="AT109"/>
  <c r="BC108"/>
  <c r="BH108" s="1"/>
  <c r="AP108"/>
  <c r="BF108" s="1"/>
  <c r="AZ108"/>
  <c r="AB117"/>
  <c r="AE111"/>
  <c r="AQ110"/>
  <c r="AV110"/>
  <c r="AR110"/>
  <c r="AS110" s="1"/>
  <c r="AA115"/>
  <c r="AC114"/>
  <c r="U116"/>
  <c r="V115"/>
  <c r="AU111" i="10"/>
  <c r="AX111" s="1"/>
  <c r="BE111"/>
  <c r="BA111"/>
  <c r="BB111" s="1"/>
  <c r="BG111" s="1"/>
  <c r="AT111"/>
  <c r="U115"/>
  <c r="V114"/>
  <c r="BC109"/>
  <c r="BH109" s="1"/>
  <c r="AP109"/>
  <c r="BF109" s="1"/>
  <c r="AZ109"/>
  <c r="AB116"/>
  <c r="AQ111"/>
  <c r="AE112"/>
  <c r="AV111"/>
  <c r="AL113"/>
  <c r="AR112"/>
  <c r="AS112" s="1"/>
  <c r="AA116"/>
  <c r="AC115"/>
  <c r="AW110"/>
  <c r="AY110" s="1"/>
  <c r="BC107" i="9"/>
  <c r="BH107" s="1"/>
  <c r="AP107"/>
  <c r="BF107" s="1"/>
  <c r="AZ107"/>
  <c r="AA116"/>
  <c r="AC115"/>
  <c r="U115"/>
  <c r="V114"/>
  <c r="AQ110"/>
  <c r="AE111"/>
  <c r="AV110"/>
  <c r="AR110"/>
  <c r="AS110" s="1"/>
  <c r="AL113"/>
  <c r="AB115"/>
  <c r="AU109"/>
  <c r="AX109" s="1"/>
  <c r="BE109"/>
  <c r="BA109"/>
  <c r="BB109" s="1"/>
  <c r="BG109" s="1"/>
  <c r="AT109"/>
  <c r="AW108"/>
  <c r="AY108" s="1"/>
  <c r="AC114"/>
  <c r="AA115" i="8"/>
  <c r="AC114"/>
  <c r="AL113"/>
  <c r="AU111"/>
  <c r="AX111" s="1"/>
  <c r="BE111"/>
  <c r="BA111"/>
  <c r="BB111" s="1"/>
  <c r="BG111" s="1"/>
  <c r="AT111"/>
  <c r="AB116"/>
  <c r="AQ111"/>
  <c r="AE112"/>
  <c r="AV111"/>
  <c r="U115"/>
  <c r="V114"/>
  <c r="AW110"/>
  <c r="AY110" s="1"/>
  <c r="AA115" i="7"/>
  <c r="AC114"/>
  <c r="AQ110"/>
  <c r="AE111"/>
  <c r="AV110"/>
  <c r="AR110"/>
  <c r="AS110" s="1"/>
  <c r="AB116"/>
  <c r="U115"/>
  <c r="V114"/>
  <c r="AL114"/>
  <c r="BC108"/>
  <c r="BH108" s="1"/>
  <c r="AP108"/>
  <c r="BF108" s="1"/>
  <c r="AZ108"/>
  <c r="BE109"/>
  <c r="BA109"/>
  <c r="BB109" s="1"/>
  <c r="BG109" s="1"/>
  <c r="AU109"/>
  <c r="AX109" s="1"/>
  <c r="AT109"/>
  <c r="BA111" i="5"/>
  <c r="BB111" s="1"/>
  <c r="BG111" s="1"/>
  <c r="AU111"/>
  <c r="AX111" s="1"/>
  <c r="BE111"/>
  <c r="AT111"/>
  <c r="AB116"/>
  <c r="U115"/>
  <c r="V114"/>
  <c r="AL113"/>
  <c r="AQ111"/>
  <c r="AE112"/>
  <c r="AV111"/>
  <c r="BC109"/>
  <c r="BH109" s="1"/>
  <c r="AP109"/>
  <c r="BF109" s="1"/>
  <c r="AZ109"/>
  <c r="AC115"/>
  <c r="AA116"/>
  <c r="AW110"/>
  <c r="AY110" s="1"/>
  <c r="AB116" i="4"/>
  <c r="AL113"/>
  <c r="U115"/>
  <c r="V114"/>
  <c r="AA116"/>
  <c r="AC115"/>
  <c r="AU111"/>
  <c r="AX111" s="1"/>
  <c r="BE111"/>
  <c r="BA111"/>
  <c r="BB111" s="1"/>
  <c r="BG111" s="1"/>
  <c r="AT111"/>
  <c r="AW111" s="1"/>
  <c r="AY111" s="1"/>
  <c r="BC109"/>
  <c r="BH109" s="1"/>
  <c r="AP109"/>
  <c r="BF109" s="1"/>
  <c r="AZ109"/>
  <c r="AQ111"/>
  <c r="AE112"/>
  <c r="AR112" s="1"/>
  <c r="AS112" s="1"/>
  <c r="AV111"/>
  <c r="AW110"/>
  <c r="AY110" s="1"/>
  <c r="AC116" i="3"/>
  <c r="AA117"/>
  <c r="BC107"/>
  <c r="BH107" s="1"/>
  <c r="AP107"/>
  <c r="BF107" s="1"/>
  <c r="AZ107"/>
  <c r="U115"/>
  <c r="V114"/>
  <c r="AU109"/>
  <c r="AX109" s="1"/>
  <c r="BE109"/>
  <c r="BA109"/>
  <c r="BB109" s="1"/>
  <c r="BG109" s="1"/>
  <c r="AT109"/>
  <c r="AB116"/>
  <c r="AQ110"/>
  <c r="AE111"/>
  <c r="AV110"/>
  <c r="AR110"/>
  <c r="AS110" s="1"/>
  <c r="AL114"/>
  <c r="AW108"/>
  <c r="AY108" s="1"/>
  <c r="U118" i="2"/>
  <c r="V122" i="13"/>
  <c r="T122" s="1"/>
  <c r="U122"/>
  <c r="AC112"/>
  <c r="AB113"/>
  <c r="AH115"/>
  <c r="B116"/>
  <c r="Y122"/>
  <c r="Z122"/>
  <c r="W122"/>
  <c r="X122"/>
  <c r="AA116" i="11" l="1"/>
  <c r="AC115"/>
  <c r="AQ111"/>
  <c r="AE112"/>
  <c r="AV111"/>
  <c r="AR111"/>
  <c r="AS111" s="1"/>
  <c r="AL114"/>
  <c r="AW109"/>
  <c r="AY109" s="1"/>
  <c r="U117"/>
  <c r="V116"/>
  <c r="BE110"/>
  <c r="BA110"/>
  <c r="BB110" s="1"/>
  <c r="BG110" s="1"/>
  <c r="AU110"/>
  <c r="AX110" s="1"/>
  <c r="AT110"/>
  <c r="AW110" s="1"/>
  <c r="AY110" s="1"/>
  <c r="AB118"/>
  <c r="BC110" i="10"/>
  <c r="BH110" s="1"/>
  <c r="AZ110"/>
  <c r="AP110"/>
  <c r="BF110" s="1"/>
  <c r="AL114"/>
  <c r="AB117"/>
  <c r="U116"/>
  <c r="V115"/>
  <c r="BA112"/>
  <c r="BB112" s="1"/>
  <c r="BG112" s="1"/>
  <c r="AU112"/>
  <c r="AX112" s="1"/>
  <c r="BE112"/>
  <c r="AT112"/>
  <c r="AC116"/>
  <c r="AA117"/>
  <c r="AQ112"/>
  <c r="AE113"/>
  <c r="AV112"/>
  <c r="AW111"/>
  <c r="AY111" s="1"/>
  <c r="AL114" i="9"/>
  <c r="AW109"/>
  <c r="AY109" s="1"/>
  <c r="BC108"/>
  <c r="BH108" s="1"/>
  <c r="AZ108"/>
  <c r="AP108"/>
  <c r="BF108" s="1"/>
  <c r="AE112"/>
  <c r="AV111"/>
  <c r="AQ111"/>
  <c r="AR111"/>
  <c r="AS111" s="1"/>
  <c r="U116"/>
  <c r="V115"/>
  <c r="AB116"/>
  <c r="BA110"/>
  <c r="BB110" s="1"/>
  <c r="BG110" s="1"/>
  <c r="AU110"/>
  <c r="AX110" s="1"/>
  <c r="BE110"/>
  <c r="AT110"/>
  <c r="AA117"/>
  <c r="AC116"/>
  <c r="AQ112" i="8"/>
  <c r="AE113"/>
  <c r="AV112"/>
  <c r="AA116"/>
  <c r="AC115"/>
  <c r="BC110"/>
  <c r="BH110" s="1"/>
  <c r="AZ110"/>
  <c r="AP110"/>
  <c r="BF110" s="1"/>
  <c r="U116"/>
  <c r="V115"/>
  <c r="AB117"/>
  <c r="AL114"/>
  <c r="AW111"/>
  <c r="AY111" s="1"/>
  <c r="AR112"/>
  <c r="AS112" s="1"/>
  <c r="AA116" i="7"/>
  <c r="AC115"/>
  <c r="AB117"/>
  <c r="AU110"/>
  <c r="AX110" s="1"/>
  <c r="BE110"/>
  <c r="BA110"/>
  <c r="BB110" s="1"/>
  <c r="BG110" s="1"/>
  <c r="AT110"/>
  <c r="AW110" s="1"/>
  <c r="AY110" s="1"/>
  <c r="AW109"/>
  <c r="AY109" s="1"/>
  <c r="AL115"/>
  <c r="U116"/>
  <c r="V115"/>
  <c r="AQ111"/>
  <c r="AE112"/>
  <c r="AV111"/>
  <c r="AR111"/>
  <c r="AS111" s="1"/>
  <c r="AB117" i="5"/>
  <c r="AE113"/>
  <c r="AV112"/>
  <c r="AQ112"/>
  <c r="BC110"/>
  <c r="BH110" s="1"/>
  <c r="AZ110"/>
  <c r="AP110"/>
  <c r="BF110" s="1"/>
  <c r="AR112"/>
  <c r="AS112" s="1"/>
  <c r="AA117"/>
  <c r="AC116"/>
  <c r="AL114"/>
  <c r="AR113"/>
  <c r="AS113" s="1"/>
  <c r="U116"/>
  <c r="V115"/>
  <c r="AW111"/>
  <c r="AY111" s="1"/>
  <c r="BA112" i="4"/>
  <c r="BB112" s="1"/>
  <c r="BG112" s="1"/>
  <c r="AU112"/>
  <c r="AX112" s="1"/>
  <c r="BE112"/>
  <c r="AT112"/>
  <c r="AC116"/>
  <c r="AA117"/>
  <c r="BC110"/>
  <c r="BH110" s="1"/>
  <c r="AZ110"/>
  <c r="AP110"/>
  <c r="BF110" s="1"/>
  <c r="BC111"/>
  <c r="BH111" s="1"/>
  <c r="AP111"/>
  <c r="BF111" s="1"/>
  <c r="AZ111"/>
  <c r="U116"/>
  <c r="V115"/>
  <c r="AQ112"/>
  <c r="AE113"/>
  <c r="AV112"/>
  <c r="AB117"/>
  <c r="AL114"/>
  <c r="AL115" i="3"/>
  <c r="AQ111"/>
  <c r="AE112"/>
  <c r="AV111"/>
  <c r="AR111"/>
  <c r="AS111" s="1"/>
  <c r="BC108"/>
  <c r="BH108" s="1"/>
  <c r="AZ108"/>
  <c r="AP108"/>
  <c r="BF108" s="1"/>
  <c r="U116"/>
  <c r="V115"/>
  <c r="AA118"/>
  <c r="AC117"/>
  <c r="AU110"/>
  <c r="AX110" s="1"/>
  <c r="BE110"/>
  <c r="BA110"/>
  <c r="BB110" s="1"/>
  <c r="BG110" s="1"/>
  <c r="AT110"/>
  <c r="AW110" s="1"/>
  <c r="AY110" s="1"/>
  <c r="AB117"/>
  <c r="AW109"/>
  <c r="AY109" s="1"/>
  <c r="U119" i="2"/>
  <c r="V123" i="13"/>
  <c r="T123" s="1"/>
  <c r="U123"/>
  <c r="AH116"/>
  <c r="B117"/>
  <c r="AC113"/>
  <c r="AB114"/>
  <c r="Y123"/>
  <c r="W123"/>
  <c r="X123"/>
  <c r="Z123"/>
  <c r="BC110" i="11" l="1"/>
  <c r="BH110" s="1"/>
  <c r="AP110"/>
  <c r="BF110" s="1"/>
  <c r="AZ110"/>
  <c r="AQ112"/>
  <c r="AE113"/>
  <c r="AV112"/>
  <c r="AR112"/>
  <c r="AS112" s="1"/>
  <c r="AA117"/>
  <c r="AC116"/>
  <c r="AB119"/>
  <c r="BC109"/>
  <c r="BH109" s="1"/>
  <c r="AP109"/>
  <c r="BF109" s="1"/>
  <c r="AZ109"/>
  <c r="U118"/>
  <c r="V117"/>
  <c r="AU111"/>
  <c r="AX111" s="1"/>
  <c r="BE111"/>
  <c r="BA111"/>
  <c r="BB111" s="1"/>
  <c r="BG111" s="1"/>
  <c r="AT111"/>
  <c r="AW111" s="1"/>
  <c r="AY111" s="1"/>
  <c r="AL115"/>
  <c r="BC111" i="10"/>
  <c r="BH111" s="1"/>
  <c r="AZ111"/>
  <c r="AP111"/>
  <c r="BF111" s="1"/>
  <c r="AA118"/>
  <c r="AC117"/>
  <c r="U117"/>
  <c r="V116"/>
  <c r="AL115"/>
  <c r="AB118"/>
  <c r="AE114"/>
  <c r="AV113"/>
  <c r="AQ113"/>
  <c r="AW112"/>
  <c r="AY112" s="1"/>
  <c r="AR113"/>
  <c r="AS113" s="1"/>
  <c r="AA118" i="9"/>
  <c r="AL115"/>
  <c r="BE111"/>
  <c r="BA111"/>
  <c r="BB111" s="1"/>
  <c r="BG111" s="1"/>
  <c r="AU111"/>
  <c r="AX111" s="1"/>
  <c r="AT111"/>
  <c r="AB117"/>
  <c r="V116"/>
  <c r="U117"/>
  <c r="AQ112"/>
  <c r="AE113"/>
  <c r="AV112"/>
  <c r="AR112"/>
  <c r="AS112" s="1"/>
  <c r="BC109"/>
  <c r="BH109" s="1"/>
  <c r="AP109"/>
  <c r="BF109" s="1"/>
  <c r="AZ109"/>
  <c r="AW110"/>
  <c r="AY110" s="1"/>
  <c r="AL115" i="8"/>
  <c r="AR114"/>
  <c r="AS114" s="1"/>
  <c r="AB118"/>
  <c r="BC111"/>
  <c r="BH111" s="1"/>
  <c r="AP111"/>
  <c r="BF111" s="1"/>
  <c r="AZ111"/>
  <c r="U117"/>
  <c r="V116"/>
  <c r="AE114"/>
  <c r="AV113"/>
  <c r="AQ113"/>
  <c r="BA112"/>
  <c r="BB112" s="1"/>
  <c r="BG112" s="1"/>
  <c r="AU112"/>
  <c r="AX112" s="1"/>
  <c r="BE112"/>
  <c r="AT112"/>
  <c r="AW112" s="1"/>
  <c r="AY112" s="1"/>
  <c r="AC116"/>
  <c r="AA117"/>
  <c r="AR113"/>
  <c r="AS113" s="1"/>
  <c r="AQ112" i="7"/>
  <c r="AE113"/>
  <c r="AV112"/>
  <c r="AR112"/>
  <c r="AS112" s="1"/>
  <c r="U117"/>
  <c r="V116"/>
  <c r="BC110"/>
  <c r="BH110" s="1"/>
  <c r="AP110"/>
  <c r="BF110" s="1"/>
  <c r="AZ110"/>
  <c r="AC116"/>
  <c r="AA117"/>
  <c r="BC109"/>
  <c r="BH109" s="1"/>
  <c r="AP109"/>
  <c r="BF109" s="1"/>
  <c r="AZ109"/>
  <c r="AU111"/>
  <c r="AX111" s="1"/>
  <c r="BE111"/>
  <c r="BA111"/>
  <c r="BB111" s="1"/>
  <c r="BG111" s="1"/>
  <c r="AT111"/>
  <c r="AW111" s="1"/>
  <c r="AY111" s="1"/>
  <c r="AB118"/>
  <c r="AL116"/>
  <c r="BC111" i="5"/>
  <c r="BH111" s="1"/>
  <c r="AZ111"/>
  <c r="AP111"/>
  <c r="BF111" s="1"/>
  <c r="AU113"/>
  <c r="AX113" s="1"/>
  <c r="BE113"/>
  <c r="BA113"/>
  <c r="BB113" s="1"/>
  <c r="BG113" s="1"/>
  <c r="AT113"/>
  <c r="AW113" s="1"/>
  <c r="AY113" s="1"/>
  <c r="BE112"/>
  <c r="BA112"/>
  <c r="BB112" s="1"/>
  <c r="BG112" s="1"/>
  <c r="AU112"/>
  <c r="AX112" s="1"/>
  <c r="AT112"/>
  <c r="AW112" s="1"/>
  <c r="AY112" s="1"/>
  <c r="AB118"/>
  <c r="AL115"/>
  <c r="AA118"/>
  <c r="AC117"/>
  <c r="U117"/>
  <c r="V116"/>
  <c r="AQ113"/>
  <c r="AE114"/>
  <c r="AV113"/>
  <c r="U117" i="4"/>
  <c r="V116"/>
  <c r="AA118"/>
  <c r="AC117"/>
  <c r="AE114"/>
  <c r="AV113"/>
  <c r="AQ113"/>
  <c r="AL115"/>
  <c r="AR114"/>
  <c r="AS114" s="1"/>
  <c r="AB118"/>
  <c r="AR113"/>
  <c r="AS113" s="1"/>
  <c r="AW112"/>
  <c r="AY112" s="1"/>
  <c r="AA119" i="3"/>
  <c r="BC109"/>
  <c r="BH109" s="1"/>
  <c r="AZ109"/>
  <c r="AP109"/>
  <c r="BF109" s="1"/>
  <c r="AU111"/>
  <c r="AX111" s="1"/>
  <c r="BE111"/>
  <c r="BA111"/>
  <c r="BB111" s="1"/>
  <c r="BG111" s="1"/>
  <c r="AT111"/>
  <c r="AW111" s="1"/>
  <c r="AY111" s="1"/>
  <c r="AL116"/>
  <c r="BC110"/>
  <c r="BH110" s="1"/>
  <c r="AP110"/>
  <c r="BF110" s="1"/>
  <c r="AZ110"/>
  <c r="U117"/>
  <c r="V116"/>
  <c r="AB118"/>
  <c r="AC118" s="1"/>
  <c r="AQ112"/>
  <c r="AE113"/>
  <c r="AV112"/>
  <c r="AR112"/>
  <c r="AS112" s="1"/>
  <c r="U120" i="2"/>
  <c r="AC114" i="13"/>
  <c r="AB115"/>
  <c r="AH117"/>
  <c r="B118"/>
  <c r="U124"/>
  <c r="V124"/>
  <c r="T124" s="1"/>
  <c r="Y124"/>
  <c r="W124"/>
  <c r="X124"/>
  <c r="Z124"/>
  <c r="AL116" i="11" l="1"/>
  <c r="U119"/>
  <c r="V118"/>
  <c r="AQ113"/>
  <c r="AE114"/>
  <c r="AV113"/>
  <c r="AR113"/>
  <c r="AS113" s="1"/>
  <c r="BC111"/>
  <c r="BH111" s="1"/>
  <c r="AP111"/>
  <c r="BF111" s="1"/>
  <c r="AZ111"/>
  <c r="AU112"/>
  <c r="AX112" s="1"/>
  <c r="BE112"/>
  <c r="BA112"/>
  <c r="BB112" s="1"/>
  <c r="BG112" s="1"/>
  <c r="AT112"/>
  <c r="AB120"/>
  <c r="AC117"/>
  <c r="AA118"/>
  <c r="AQ114" i="10"/>
  <c r="AE115"/>
  <c r="AV114"/>
  <c r="BC112"/>
  <c r="BH112" s="1"/>
  <c r="AZ112"/>
  <c r="AP112"/>
  <c r="BF112" s="1"/>
  <c r="AL116"/>
  <c r="AR115"/>
  <c r="AS115" s="1"/>
  <c r="BE113"/>
  <c r="BA113"/>
  <c r="BB113" s="1"/>
  <c r="BG113" s="1"/>
  <c r="AU113"/>
  <c r="AX113" s="1"/>
  <c r="AT113"/>
  <c r="AW113" s="1"/>
  <c r="AY113" s="1"/>
  <c r="U118"/>
  <c r="V117"/>
  <c r="AB119"/>
  <c r="AA119"/>
  <c r="AC118"/>
  <c r="AR114"/>
  <c r="AS114" s="1"/>
  <c r="AA119" i="9"/>
  <c r="BC110"/>
  <c r="BH110" s="1"/>
  <c r="AZ110"/>
  <c r="AP110"/>
  <c r="BF110" s="1"/>
  <c r="AU112"/>
  <c r="AX112" s="1"/>
  <c r="BE112"/>
  <c r="BA112"/>
  <c r="BB112" s="1"/>
  <c r="BG112" s="1"/>
  <c r="AT112"/>
  <c r="U118"/>
  <c r="V117"/>
  <c r="AB118"/>
  <c r="AC118" s="1"/>
  <c r="AC117"/>
  <c r="AL116"/>
  <c r="AQ113"/>
  <c r="AE114"/>
  <c r="AV113"/>
  <c r="AR113"/>
  <c r="AS113" s="1"/>
  <c r="AW111"/>
  <c r="AY111" s="1"/>
  <c r="BE113" i="8"/>
  <c r="BA113"/>
  <c r="BB113" s="1"/>
  <c r="BG113" s="1"/>
  <c r="AU113"/>
  <c r="AX113" s="1"/>
  <c r="AT113"/>
  <c r="U118"/>
  <c r="V117"/>
  <c r="AL116"/>
  <c r="AR115"/>
  <c r="AS115" s="1"/>
  <c r="BC112"/>
  <c r="BH112" s="1"/>
  <c r="AP112"/>
  <c r="BF112" s="1"/>
  <c r="AZ112"/>
  <c r="AU114"/>
  <c r="AX114" s="1"/>
  <c r="BE114"/>
  <c r="BA114"/>
  <c r="BB114" s="1"/>
  <c r="BG114" s="1"/>
  <c r="AT114"/>
  <c r="AA118"/>
  <c r="AC117"/>
  <c r="AQ114"/>
  <c r="AE115"/>
  <c r="AV114"/>
  <c r="AB119"/>
  <c r="AB119" i="7"/>
  <c r="U118"/>
  <c r="V117"/>
  <c r="AE114"/>
  <c r="AV113"/>
  <c r="AQ113"/>
  <c r="AR113"/>
  <c r="AS113" s="1"/>
  <c r="AL117"/>
  <c r="BC111"/>
  <c r="BH111" s="1"/>
  <c r="AP111"/>
  <c r="BF111" s="1"/>
  <c r="AZ111"/>
  <c r="AA118"/>
  <c r="AC117"/>
  <c r="BA112"/>
  <c r="BB112" s="1"/>
  <c r="BG112" s="1"/>
  <c r="AU112"/>
  <c r="AX112" s="1"/>
  <c r="BE112"/>
  <c r="AT112"/>
  <c r="AW112" s="1"/>
  <c r="AY112" s="1"/>
  <c r="AB119" i="5"/>
  <c r="AA119"/>
  <c r="AC118"/>
  <c r="AQ114"/>
  <c r="AE115"/>
  <c r="AV114"/>
  <c r="U118"/>
  <c r="V117"/>
  <c r="AL116"/>
  <c r="AR115"/>
  <c r="AS115" s="1"/>
  <c r="BC113"/>
  <c r="BH113" s="1"/>
  <c r="AP113"/>
  <c r="BF113" s="1"/>
  <c r="AZ113"/>
  <c r="BC112"/>
  <c r="BH112" s="1"/>
  <c r="AZ112"/>
  <c r="AP112"/>
  <c r="BF112" s="1"/>
  <c r="AR114"/>
  <c r="AS114" s="1"/>
  <c r="U118" i="4"/>
  <c r="V117"/>
  <c r="BE113"/>
  <c r="BA113"/>
  <c r="BB113" s="1"/>
  <c r="BG113" s="1"/>
  <c r="AU113"/>
  <c r="AX113" s="1"/>
  <c r="AT113"/>
  <c r="AU114"/>
  <c r="AX114" s="1"/>
  <c r="BE114"/>
  <c r="BA114"/>
  <c r="BB114" s="1"/>
  <c r="BG114" s="1"/>
  <c r="AT114"/>
  <c r="AW114" s="1"/>
  <c r="AY114" s="1"/>
  <c r="AQ114"/>
  <c r="AE115"/>
  <c r="AV114"/>
  <c r="AL116"/>
  <c r="BC112"/>
  <c r="BH112" s="1"/>
  <c r="AP112"/>
  <c r="BF112" s="1"/>
  <c r="AZ112"/>
  <c r="AB119"/>
  <c r="AA119"/>
  <c r="AC118"/>
  <c r="BC111" i="3"/>
  <c r="BH111" s="1"/>
  <c r="AZ111"/>
  <c r="AP111"/>
  <c r="BF111" s="1"/>
  <c r="AA120"/>
  <c r="AE114"/>
  <c r="AV113"/>
  <c r="AQ113"/>
  <c r="AR113"/>
  <c r="AS113" s="1"/>
  <c r="AL117"/>
  <c r="AB119"/>
  <c r="AC119" s="1"/>
  <c r="U118"/>
  <c r="V117"/>
  <c r="BA112"/>
  <c r="BB112" s="1"/>
  <c r="BG112" s="1"/>
  <c r="AU112"/>
  <c r="AX112" s="1"/>
  <c r="BE112"/>
  <c r="AT112"/>
  <c r="AW112" s="1"/>
  <c r="AY112" s="1"/>
  <c r="U121" i="2"/>
  <c r="U125" i="13"/>
  <c r="V125"/>
  <c r="T125" s="1"/>
  <c r="AH118"/>
  <c r="B119"/>
  <c r="AC115"/>
  <c r="AB116"/>
  <c r="Y125"/>
  <c r="Z125"/>
  <c r="X125"/>
  <c r="W125"/>
  <c r="AA119" i="11" l="1"/>
  <c r="AC118"/>
  <c r="BA113"/>
  <c r="BB113" s="1"/>
  <c r="BG113" s="1"/>
  <c r="AU113"/>
  <c r="AX113" s="1"/>
  <c r="BE113"/>
  <c r="AT113"/>
  <c r="AL117"/>
  <c r="AB121"/>
  <c r="AE115"/>
  <c r="AV114"/>
  <c r="AQ114"/>
  <c r="AR114"/>
  <c r="AS114" s="1"/>
  <c r="U120"/>
  <c r="V119"/>
  <c r="AW112"/>
  <c r="AY112" s="1"/>
  <c r="AU114" i="10"/>
  <c r="AX114" s="1"/>
  <c r="BE114"/>
  <c r="BA114"/>
  <c r="BB114" s="1"/>
  <c r="BG114" s="1"/>
  <c r="AT114"/>
  <c r="AB120"/>
  <c r="U119"/>
  <c r="V118"/>
  <c r="AQ115"/>
  <c r="AE116"/>
  <c r="AV115"/>
  <c r="AA120"/>
  <c r="AC119"/>
  <c r="AL117"/>
  <c r="AR116"/>
  <c r="AS116" s="1"/>
  <c r="BC113"/>
  <c r="BH113" s="1"/>
  <c r="AP113"/>
  <c r="BF113" s="1"/>
  <c r="AZ113"/>
  <c r="AU115"/>
  <c r="AX115" s="1"/>
  <c r="BE115"/>
  <c r="BA115"/>
  <c r="BB115" s="1"/>
  <c r="BG115" s="1"/>
  <c r="AT115"/>
  <c r="AW112" i="9"/>
  <c r="AY112" s="1"/>
  <c r="BC111"/>
  <c r="BH111" s="1"/>
  <c r="AZ111"/>
  <c r="AP111"/>
  <c r="BF111" s="1"/>
  <c r="AB119"/>
  <c r="AU113"/>
  <c r="AX113" s="1"/>
  <c r="BE113"/>
  <c r="BA113"/>
  <c r="BB113" s="1"/>
  <c r="BG113" s="1"/>
  <c r="AT113"/>
  <c r="AL117"/>
  <c r="U119"/>
  <c r="V118"/>
  <c r="AA120"/>
  <c r="AC119"/>
  <c r="AQ114"/>
  <c r="AE115"/>
  <c r="AV114"/>
  <c r="AR114"/>
  <c r="AS114" s="1"/>
  <c r="AA119" i="8"/>
  <c r="AC118"/>
  <c r="AU115"/>
  <c r="AX115" s="1"/>
  <c r="BE115"/>
  <c r="BA115"/>
  <c r="BB115" s="1"/>
  <c r="BG115" s="1"/>
  <c r="AT115"/>
  <c r="AW115" s="1"/>
  <c r="AY115" s="1"/>
  <c r="U119"/>
  <c r="V118"/>
  <c r="AB120"/>
  <c r="AQ115"/>
  <c r="AE116"/>
  <c r="AV115"/>
  <c r="AL117"/>
  <c r="AR116"/>
  <c r="AS116" s="1"/>
  <c r="AW114"/>
  <c r="AY114" s="1"/>
  <c r="AW113"/>
  <c r="AY113" s="1"/>
  <c r="BC112" i="7"/>
  <c r="BH112" s="1"/>
  <c r="AZ112"/>
  <c r="AP112"/>
  <c r="BF112" s="1"/>
  <c r="BE113"/>
  <c r="BA113"/>
  <c r="BB113" s="1"/>
  <c r="BG113" s="1"/>
  <c r="AU113"/>
  <c r="AX113" s="1"/>
  <c r="AT113"/>
  <c r="AW113" s="1"/>
  <c r="AY113" s="1"/>
  <c r="AB120"/>
  <c r="AL118"/>
  <c r="AQ114"/>
  <c r="AE115"/>
  <c r="AV114"/>
  <c r="AR114"/>
  <c r="AS114" s="1"/>
  <c r="AA119"/>
  <c r="AC118"/>
  <c r="U119"/>
  <c r="V118"/>
  <c r="BA115" i="5"/>
  <c r="BB115" s="1"/>
  <c r="BG115" s="1"/>
  <c r="AU115"/>
  <c r="AX115" s="1"/>
  <c r="BE115"/>
  <c r="AT115"/>
  <c r="U119"/>
  <c r="V118"/>
  <c r="AQ115"/>
  <c r="AE116"/>
  <c r="AV115"/>
  <c r="AB120"/>
  <c r="AU114"/>
  <c r="AX114" s="1"/>
  <c r="BE114"/>
  <c r="BA114"/>
  <c r="BB114" s="1"/>
  <c r="BG114" s="1"/>
  <c r="AT114"/>
  <c r="AW114" s="1"/>
  <c r="AY114" s="1"/>
  <c r="AR116"/>
  <c r="AS116" s="1"/>
  <c r="AL117"/>
  <c r="AC119"/>
  <c r="AA120"/>
  <c r="U119" i="4"/>
  <c r="V118"/>
  <c r="AB120"/>
  <c r="AQ115"/>
  <c r="AE116"/>
  <c r="AV115"/>
  <c r="AA120"/>
  <c r="AC119"/>
  <c r="AL117"/>
  <c r="AR116"/>
  <c r="AS116" s="1"/>
  <c r="AW113"/>
  <c r="AY113" s="1"/>
  <c r="BC114"/>
  <c r="BH114" s="1"/>
  <c r="AZ114"/>
  <c r="AP114"/>
  <c r="BF114" s="1"/>
  <c r="AR115"/>
  <c r="AS115" s="1"/>
  <c r="BE113" i="3"/>
  <c r="BA113"/>
  <c r="BB113" s="1"/>
  <c r="BG113" s="1"/>
  <c r="AU113"/>
  <c r="AX113" s="1"/>
  <c r="AT113"/>
  <c r="AL118"/>
  <c r="AQ114"/>
  <c r="AE115"/>
  <c r="AV114"/>
  <c r="AR114"/>
  <c r="AS114" s="1"/>
  <c r="BC112"/>
  <c r="BH112" s="1"/>
  <c r="AZ112"/>
  <c r="AP112"/>
  <c r="BF112" s="1"/>
  <c r="U119"/>
  <c r="V118"/>
  <c r="AB120"/>
  <c r="AA121"/>
  <c r="U122" i="2"/>
  <c r="U126" i="13"/>
  <c r="V126"/>
  <c r="T126" s="1"/>
  <c r="AH119"/>
  <c r="B120"/>
  <c r="AC116"/>
  <c r="AB117"/>
  <c r="Y126"/>
  <c r="X126"/>
  <c r="Z126"/>
  <c r="W126"/>
  <c r="U121" i="11" l="1"/>
  <c r="V120"/>
  <c r="AQ115"/>
  <c r="AE116"/>
  <c r="AV115"/>
  <c r="AR115"/>
  <c r="AS115" s="1"/>
  <c r="AA120"/>
  <c r="AC119"/>
  <c r="AW113"/>
  <c r="AY113" s="1"/>
  <c r="BC112"/>
  <c r="BH112" s="1"/>
  <c r="AP112"/>
  <c r="BF112" s="1"/>
  <c r="AZ112"/>
  <c r="BE114"/>
  <c r="BA114"/>
  <c r="BB114" s="1"/>
  <c r="BG114" s="1"/>
  <c r="AU114"/>
  <c r="AX114" s="1"/>
  <c r="AT114"/>
  <c r="AB122"/>
  <c r="AL118"/>
  <c r="BA116" i="10"/>
  <c r="BB116" s="1"/>
  <c r="BG116" s="1"/>
  <c r="AU116"/>
  <c r="AX116" s="1"/>
  <c r="BE116"/>
  <c r="AT116"/>
  <c r="AC120"/>
  <c r="AA121"/>
  <c r="AB121"/>
  <c r="AL118"/>
  <c r="AQ116"/>
  <c r="AE117"/>
  <c r="AV116"/>
  <c r="U120"/>
  <c r="V119"/>
  <c r="AW115"/>
  <c r="AY115" s="1"/>
  <c r="AW114"/>
  <c r="AY114" s="1"/>
  <c r="AA121" i="9"/>
  <c r="AC120"/>
  <c r="AB120"/>
  <c r="BC112"/>
  <c r="BH112" s="1"/>
  <c r="AP112"/>
  <c r="BF112" s="1"/>
  <c r="AZ112"/>
  <c r="BA114"/>
  <c r="BB114" s="1"/>
  <c r="BG114" s="1"/>
  <c r="AU114"/>
  <c r="AX114" s="1"/>
  <c r="BE114"/>
  <c r="AT114"/>
  <c r="U120"/>
  <c r="V119"/>
  <c r="AW113"/>
  <c r="AY113" s="1"/>
  <c r="AE116"/>
  <c r="AV115"/>
  <c r="AQ115"/>
  <c r="AR115"/>
  <c r="AS115" s="1"/>
  <c r="AL118"/>
  <c r="BA116" i="8"/>
  <c r="BB116" s="1"/>
  <c r="BG116" s="1"/>
  <c r="AU116"/>
  <c r="AX116" s="1"/>
  <c r="BE116"/>
  <c r="AT116"/>
  <c r="AA120"/>
  <c r="AC119"/>
  <c r="BC114"/>
  <c r="BH114" s="1"/>
  <c r="AP114"/>
  <c r="BF114" s="1"/>
  <c r="AZ114"/>
  <c r="AQ116"/>
  <c r="AE117"/>
  <c r="AV116"/>
  <c r="BC115"/>
  <c r="BH115" s="1"/>
  <c r="AP115"/>
  <c r="BF115" s="1"/>
  <c r="AZ115"/>
  <c r="BC113"/>
  <c r="BH113" s="1"/>
  <c r="AP113"/>
  <c r="BF113" s="1"/>
  <c r="AZ113"/>
  <c r="U120"/>
  <c r="V119"/>
  <c r="AR117"/>
  <c r="AS117" s="1"/>
  <c r="AL118"/>
  <c r="AB121"/>
  <c r="AU114" i="7"/>
  <c r="AX114" s="1"/>
  <c r="BE114"/>
  <c r="BA114"/>
  <c r="BB114" s="1"/>
  <c r="BG114" s="1"/>
  <c r="AT114"/>
  <c r="AL119"/>
  <c r="AA120"/>
  <c r="AC119"/>
  <c r="AQ115"/>
  <c r="AE116"/>
  <c r="AV115"/>
  <c r="AR115"/>
  <c r="AS115" s="1"/>
  <c r="AB121"/>
  <c r="U120"/>
  <c r="V119"/>
  <c r="BC113"/>
  <c r="BH113" s="1"/>
  <c r="AP113"/>
  <c r="BF113" s="1"/>
  <c r="AZ113"/>
  <c r="AA121" i="5"/>
  <c r="AC120"/>
  <c r="BC114"/>
  <c r="BH114" s="1"/>
  <c r="AZ114"/>
  <c r="AP114"/>
  <c r="BF114" s="1"/>
  <c r="AE117"/>
  <c r="AV116"/>
  <c r="AQ116"/>
  <c r="U120"/>
  <c r="V119"/>
  <c r="BE116"/>
  <c r="BA116"/>
  <c r="BB116" s="1"/>
  <c r="BG116" s="1"/>
  <c r="AU116"/>
  <c r="AX116" s="1"/>
  <c r="AT116"/>
  <c r="AW116" s="1"/>
  <c r="AY116" s="1"/>
  <c r="AL118"/>
  <c r="AR117"/>
  <c r="AS117" s="1"/>
  <c r="AB121"/>
  <c r="AW115"/>
  <c r="AY115" s="1"/>
  <c r="BA116" i="4"/>
  <c r="BB116" s="1"/>
  <c r="BG116" s="1"/>
  <c r="AU116"/>
  <c r="AX116" s="1"/>
  <c r="BE116"/>
  <c r="AT116"/>
  <c r="U120"/>
  <c r="V119"/>
  <c r="AU115"/>
  <c r="AX115" s="1"/>
  <c r="BE115"/>
  <c r="BA115"/>
  <c r="BB115" s="1"/>
  <c r="BG115" s="1"/>
  <c r="AT115"/>
  <c r="AW115" s="1"/>
  <c r="AY115" s="1"/>
  <c r="BC113"/>
  <c r="BH113" s="1"/>
  <c r="AP113"/>
  <c r="BF113" s="1"/>
  <c r="AZ113"/>
  <c r="AC120"/>
  <c r="AA121"/>
  <c r="AB121"/>
  <c r="AL118"/>
  <c r="AQ116"/>
  <c r="AE117"/>
  <c r="AV116"/>
  <c r="AA122" i="3"/>
  <c r="AU114"/>
  <c r="AX114" s="1"/>
  <c r="BE114"/>
  <c r="BA114"/>
  <c r="BB114" s="1"/>
  <c r="BG114" s="1"/>
  <c r="AT114"/>
  <c r="AL119"/>
  <c r="AB121"/>
  <c r="AC121" s="1"/>
  <c r="U120"/>
  <c r="V119"/>
  <c r="AQ115"/>
  <c r="AE116"/>
  <c r="AV115"/>
  <c r="AR115"/>
  <c r="AS115" s="1"/>
  <c r="AC120"/>
  <c r="AW113"/>
  <c r="AY113" s="1"/>
  <c r="U123" i="2"/>
  <c r="U127" i="13"/>
  <c r="V127"/>
  <c r="T127" s="1"/>
  <c r="AH120"/>
  <c r="B121"/>
  <c r="AC117"/>
  <c r="AB118"/>
  <c r="Y127"/>
  <c r="X127"/>
  <c r="W127"/>
  <c r="Z127"/>
  <c r="AQ116" i="11" l="1"/>
  <c r="AE117"/>
  <c r="AV116"/>
  <c r="AR116"/>
  <c r="AS116" s="1"/>
  <c r="U122"/>
  <c r="V121"/>
  <c r="AL119"/>
  <c r="AW114"/>
  <c r="AY114" s="1"/>
  <c r="AB123"/>
  <c r="BC113"/>
  <c r="BH113" s="1"/>
  <c r="AP113"/>
  <c r="BF113" s="1"/>
  <c r="AZ113"/>
  <c r="AU115"/>
  <c r="AX115" s="1"/>
  <c r="BE115"/>
  <c r="BA115"/>
  <c r="BB115" s="1"/>
  <c r="BG115" s="1"/>
  <c r="AT115"/>
  <c r="AA121"/>
  <c r="AC120"/>
  <c r="AE118" i="10"/>
  <c r="AV117"/>
  <c r="AQ117"/>
  <c r="BC115"/>
  <c r="BH115" s="1"/>
  <c r="AZ115"/>
  <c r="AP115"/>
  <c r="BF115" s="1"/>
  <c r="AA122"/>
  <c r="AC121"/>
  <c r="AR117"/>
  <c r="AS117" s="1"/>
  <c r="BC114"/>
  <c r="BH114" s="1"/>
  <c r="AP114"/>
  <c r="BF114" s="1"/>
  <c r="AZ114"/>
  <c r="U121"/>
  <c r="V120"/>
  <c r="AL119"/>
  <c r="AR118"/>
  <c r="AS118" s="1"/>
  <c r="AB122"/>
  <c r="AW116"/>
  <c r="AY116" s="1"/>
  <c r="AL119" i="9"/>
  <c r="AQ116"/>
  <c r="AE117"/>
  <c r="AV116"/>
  <c r="AR116"/>
  <c r="AS116" s="1"/>
  <c r="U121"/>
  <c r="V120"/>
  <c r="AA122"/>
  <c r="AC121"/>
  <c r="BE115"/>
  <c r="BA115"/>
  <c r="BB115" s="1"/>
  <c r="BG115" s="1"/>
  <c r="AU115"/>
  <c r="AX115" s="1"/>
  <c r="AT115"/>
  <c r="BC113"/>
  <c r="BH113" s="1"/>
  <c r="AZ113"/>
  <c r="AP113"/>
  <c r="BF113" s="1"/>
  <c r="AB121"/>
  <c r="AW114"/>
  <c r="AY114" s="1"/>
  <c r="AB122" i="8"/>
  <c r="AC120"/>
  <c r="AA121"/>
  <c r="BE117"/>
  <c r="BA117"/>
  <c r="BB117" s="1"/>
  <c r="BG117" s="1"/>
  <c r="AU117"/>
  <c r="AX117" s="1"/>
  <c r="AT117"/>
  <c r="AW117" s="1"/>
  <c r="AY117" s="1"/>
  <c r="U121"/>
  <c r="V120"/>
  <c r="AE118"/>
  <c r="AV117"/>
  <c r="AQ117"/>
  <c r="AL119"/>
  <c r="AR118"/>
  <c r="AS118" s="1"/>
  <c r="AW116"/>
  <c r="AY116" s="1"/>
  <c r="U121" i="7"/>
  <c r="V120"/>
  <c r="AU115"/>
  <c r="AX115" s="1"/>
  <c r="BE115"/>
  <c r="BA115"/>
  <c r="BB115" s="1"/>
  <c r="BG115" s="1"/>
  <c r="AT115"/>
  <c r="AW115" s="1"/>
  <c r="AY115" s="1"/>
  <c r="AL120"/>
  <c r="AB122"/>
  <c r="AQ116"/>
  <c r="AE117"/>
  <c r="AV116"/>
  <c r="AR116"/>
  <c r="AS116" s="1"/>
  <c r="AC120"/>
  <c r="AA121"/>
  <c r="AW114"/>
  <c r="AY114" s="1"/>
  <c r="U121" i="5"/>
  <c r="V120"/>
  <c r="AA122"/>
  <c r="AC121"/>
  <c r="BC115"/>
  <c r="BH115" s="1"/>
  <c r="AZ115"/>
  <c r="AP115"/>
  <c r="BF115" s="1"/>
  <c r="AQ117"/>
  <c r="AE118"/>
  <c r="AV117"/>
  <c r="BC116"/>
  <c r="BH116" s="1"/>
  <c r="AP116"/>
  <c r="BF116" s="1"/>
  <c r="AZ116"/>
  <c r="AU117"/>
  <c r="AX117" s="1"/>
  <c r="BE117"/>
  <c r="BA117"/>
  <c r="BB117" s="1"/>
  <c r="BG117" s="1"/>
  <c r="AT117"/>
  <c r="AW117" s="1"/>
  <c r="AY117" s="1"/>
  <c r="AB122"/>
  <c r="AL119"/>
  <c r="AR118"/>
  <c r="AS118" s="1"/>
  <c r="U121" i="4"/>
  <c r="V120"/>
  <c r="AB122"/>
  <c r="AE118"/>
  <c r="AV117"/>
  <c r="AQ117"/>
  <c r="BC115"/>
  <c r="BH115" s="1"/>
  <c r="AZ115"/>
  <c r="AP115"/>
  <c r="BF115" s="1"/>
  <c r="AL119"/>
  <c r="AR118"/>
  <c r="AS118" s="1"/>
  <c r="AA122"/>
  <c r="AC121"/>
  <c r="AR117"/>
  <c r="AS117" s="1"/>
  <c r="AW116"/>
  <c r="AY116" s="1"/>
  <c r="AU115" i="3"/>
  <c r="AX115" s="1"/>
  <c r="BE115"/>
  <c r="BA115"/>
  <c r="BB115" s="1"/>
  <c r="BG115" s="1"/>
  <c r="AT115"/>
  <c r="AW114"/>
  <c r="AY114" s="1"/>
  <c r="AA123"/>
  <c r="AL120"/>
  <c r="AB122"/>
  <c r="BC113"/>
  <c r="BH113" s="1"/>
  <c r="AZ113"/>
  <c r="AP113"/>
  <c r="BF113" s="1"/>
  <c r="AQ116"/>
  <c r="AE117"/>
  <c r="AV116"/>
  <c r="AR116"/>
  <c r="AS116" s="1"/>
  <c r="U121"/>
  <c r="V120"/>
  <c r="U124" i="2"/>
  <c r="AC118" i="13"/>
  <c r="AB119"/>
  <c r="AH121"/>
  <c r="B122"/>
  <c r="U128"/>
  <c r="V128"/>
  <c r="T128" s="1"/>
  <c r="Y128"/>
  <c r="Z128"/>
  <c r="X128"/>
  <c r="W128"/>
  <c r="AC121" i="11" l="1"/>
  <c r="AA122"/>
  <c r="AL120"/>
  <c r="U123"/>
  <c r="V122"/>
  <c r="BC114"/>
  <c r="BH114" s="1"/>
  <c r="AP114"/>
  <c r="BF114" s="1"/>
  <c r="AZ114"/>
  <c r="AQ117"/>
  <c r="AE118"/>
  <c r="AV117"/>
  <c r="AR117"/>
  <c r="AS117" s="1"/>
  <c r="AB124"/>
  <c r="AU116"/>
  <c r="AX116" s="1"/>
  <c r="BE116"/>
  <c r="BA116"/>
  <c r="BB116" s="1"/>
  <c r="BG116" s="1"/>
  <c r="AT116"/>
  <c r="AW116" s="1"/>
  <c r="AY116" s="1"/>
  <c r="AW115"/>
  <c r="AY115" s="1"/>
  <c r="BC116" i="10"/>
  <c r="BH116" s="1"/>
  <c r="AZ116"/>
  <c r="AP116"/>
  <c r="BF116" s="1"/>
  <c r="AU118"/>
  <c r="AX118" s="1"/>
  <c r="BE118"/>
  <c r="BA118"/>
  <c r="BB118" s="1"/>
  <c r="BG118" s="1"/>
  <c r="AT118"/>
  <c r="AW118" s="1"/>
  <c r="AY118" s="1"/>
  <c r="U122"/>
  <c r="V121"/>
  <c r="BE117"/>
  <c r="BA117"/>
  <c r="BB117" s="1"/>
  <c r="BG117" s="1"/>
  <c r="AU117"/>
  <c r="AX117" s="1"/>
  <c r="AT117"/>
  <c r="AW117" s="1"/>
  <c r="AY117" s="1"/>
  <c r="AQ118"/>
  <c r="AE119"/>
  <c r="AV118"/>
  <c r="AB123"/>
  <c r="AA123"/>
  <c r="AC122"/>
  <c r="AL120"/>
  <c r="AR119"/>
  <c r="AS119" s="1"/>
  <c r="AL120" i="9"/>
  <c r="BC114"/>
  <c r="BH114" s="1"/>
  <c r="AP114"/>
  <c r="BF114" s="1"/>
  <c r="AZ114"/>
  <c r="AA123"/>
  <c r="AU116"/>
  <c r="AX116" s="1"/>
  <c r="BE116"/>
  <c r="BA116"/>
  <c r="BB116" s="1"/>
  <c r="BG116" s="1"/>
  <c r="AT116"/>
  <c r="AW116" s="1"/>
  <c r="AY116" s="1"/>
  <c r="U122"/>
  <c r="V121"/>
  <c r="AW115"/>
  <c r="AY115" s="1"/>
  <c r="AB122"/>
  <c r="AQ117"/>
  <c r="AE118"/>
  <c r="AV117"/>
  <c r="AR117"/>
  <c r="AS117" s="1"/>
  <c r="AU118" i="8"/>
  <c r="AX118" s="1"/>
  <c r="BE118"/>
  <c r="BA118"/>
  <c r="BB118" s="1"/>
  <c r="BG118" s="1"/>
  <c r="AT118"/>
  <c r="AQ118"/>
  <c r="AE119"/>
  <c r="AV118"/>
  <c r="BC117"/>
  <c r="BH117" s="1"/>
  <c r="AZ117"/>
  <c r="AP117"/>
  <c r="BF117" s="1"/>
  <c r="AA122"/>
  <c r="AC121"/>
  <c r="BC116"/>
  <c r="BH116" s="1"/>
  <c r="AZ116"/>
  <c r="AP116"/>
  <c r="BF116" s="1"/>
  <c r="U122"/>
  <c r="V121"/>
  <c r="AB123"/>
  <c r="AL120"/>
  <c r="AR119"/>
  <c r="AS119" s="1"/>
  <c r="U122" i="7"/>
  <c r="V121"/>
  <c r="AA122"/>
  <c r="AC121"/>
  <c r="AE118"/>
  <c r="AV117"/>
  <c r="AQ117"/>
  <c r="AR117"/>
  <c r="AS117" s="1"/>
  <c r="AB123"/>
  <c r="BC115"/>
  <c r="BH115" s="1"/>
  <c r="AP115"/>
  <c r="BF115" s="1"/>
  <c r="AZ115"/>
  <c r="BC114"/>
  <c r="BH114" s="1"/>
  <c r="AP114"/>
  <c r="BF114" s="1"/>
  <c r="AZ114"/>
  <c r="BA116"/>
  <c r="BB116" s="1"/>
  <c r="BG116" s="1"/>
  <c r="AU116"/>
  <c r="AX116" s="1"/>
  <c r="BE116"/>
  <c r="AT116"/>
  <c r="AL121"/>
  <c r="U122" i="5"/>
  <c r="V121"/>
  <c r="AL120"/>
  <c r="BC117"/>
  <c r="BH117" s="1"/>
  <c r="AZ117"/>
  <c r="AP117"/>
  <c r="BF117" s="1"/>
  <c r="AQ118"/>
  <c r="AE119"/>
  <c r="AR119" s="1"/>
  <c r="AS119" s="1"/>
  <c r="AV118"/>
  <c r="AU118"/>
  <c r="AX118" s="1"/>
  <c r="BE118"/>
  <c r="BA118"/>
  <c r="BB118" s="1"/>
  <c r="BG118" s="1"/>
  <c r="AT118"/>
  <c r="AW118" s="1"/>
  <c r="AY118" s="1"/>
  <c r="AB123"/>
  <c r="AA123"/>
  <c r="AC122"/>
  <c r="BE117" i="4"/>
  <c r="BA117"/>
  <c r="BB117" s="1"/>
  <c r="BG117" s="1"/>
  <c r="AU117"/>
  <c r="AX117" s="1"/>
  <c r="AT117"/>
  <c r="AL120"/>
  <c r="AB123"/>
  <c r="U122"/>
  <c r="V121"/>
  <c r="BC116"/>
  <c r="BH116" s="1"/>
  <c r="AP116"/>
  <c r="BF116" s="1"/>
  <c r="AZ116"/>
  <c r="AU118"/>
  <c r="AX118" s="1"/>
  <c r="BE118"/>
  <c r="BA118"/>
  <c r="BB118" s="1"/>
  <c r="BG118" s="1"/>
  <c r="AT118"/>
  <c r="AW118" s="1"/>
  <c r="AY118" s="1"/>
  <c r="AA123"/>
  <c r="AC122"/>
  <c r="AQ118"/>
  <c r="AE119"/>
  <c r="AR119" s="1"/>
  <c r="AS119" s="1"/>
  <c r="AV118"/>
  <c r="BC114" i="3"/>
  <c r="BH114" s="1"/>
  <c r="AP114"/>
  <c r="BF114" s="1"/>
  <c r="AZ114"/>
  <c r="AE118"/>
  <c r="AV117"/>
  <c r="AQ117"/>
  <c r="AR117"/>
  <c r="AS117" s="1"/>
  <c r="AA124"/>
  <c r="AC123"/>
  <c r="BA116"/>
  <c r="BB116" s="1"/>
  <c r="BG116" s="1"/>
  <c r="AU116"/>
  <c r="AX116" s="1"/>
  <c r="BE116"/>
  <c r="AT116"/>
  <c r="AW116" s="1"/>
  <c r="AY116" s="1"/>
  <c r="AB123"/>
  <c r="U122"/>
  <c r="V121"/>
  <c r="AL121"/>
  <c r="AC122"/>
  <c r="AW115"/>
  <c r="AY115" s="1"/>
  <c r="U125" i="2"/>
  <c r="AH122" i="13"/>
  <c r="B123"/>
  <c r="U129"/>
  <c r="V129"/>
  <c r="T129" s="1"/>
  <c r="AC119"/>
  <c r="AB120"/>
  <c r="Y129"/>
  <c r="X129"/>
  <c r="W129"/>
  <c r="Z129"/>
  <c r="AB125" i="11" l="1"/>
  <c r="AE119"/>
  <c r="AV118"/>
  <c r="AQ118"/>
  <c r="AR118"/>
  <c r="AS118" s="1"/>
  <c r="BC116"/>
  <c r="BH116" s="1"/>
  <c r="AP116"/>
  <c r="BF116" s="1"/>
  <c r="AZ116"/>
  <c r="U124"/>
  <c r="V123"/>
  <c r="AA123"/>
  <c r="AC122"/>
  <c r="BC115"/>
  <c r="BH115" s="1"/>
  <c r="AP115"/>
  <c r="BF115" s="1"/>
  <c r="AZ115"/>
  <c r="BA117"/>
  <c r="BB117" s="1"/>
  <c r="BG117" s="1"/>
  <c r="AU117"/>
  <c r="AX117" s="1"/>
  <c r="BE117"/>
  <c r="AT117"/>
  <c r="AL121"/>
  <c r="AA124" i="10"/>
  <c r="AC123"/>
  <c r="BC117"/>
  <c r="BH117" s="1"/>
  <c r="AZ117"/>
  <c r="AP117"/>
  <c r="BF117" s="1"/>
  <c r="AL121"/>
  <c r="AB124"/>
  <c r="BC118"/>
  <c r="BH118" s="1"/>
  <c r="AZ118"/>
  <c r="AP118"/>
  <c r="BF118" s="1"/>
  <c r="AU119"/>
  <c r="AX119" s="1"/>
  <c r="BE119"/>
  <c r="BA119"/>
  <c r="BB119" s="1"/>
  <c r="BG119" s="1"/>
  <c r="AT119"/>
  <c r="AW119" s="1"/>
  <c r="AY119" s="1"/>
  <c r="AQ119"/>
  <c r="AE120"/>
  <c r="AV119"/>
  <c r="U123"/>
  <c r="V122"/>
  <c r="AU117" i="9"/>
  <c r="AX117" s="1"/>
  <c r="BE117"/>
  <c r="BA117"/>
  <c r="BB117" s="1"/>
  <c r="BG117" s="1"/>
  <c r="AT117"/>
  <c r="AB123"/>
  <c r="AL121"/>
  <c r="AC122"/>
  <c r="BC115"/>
  <c r="BH115" s="1"/>
  <c r="AP115"/>
  <c r="BF115" s="1"/>
  <c r="AZ115"/>
  <c r="BC116"/>
  <c r="BH116" s="1"/>
  <c r="AP116"/>
  <c r="BF116" s="1"/>
  <c r="AZ116"/>
  <c r="AA124"/>
  <c r="AC123"/>
  <c r="AQ118"/>
  <c r="AV118"/>
  <c r="AE119"/>
  <c r="AR118"/>
  <c r="AS118" s="1"/>
  <c r="U123"/>
  <c r="V122"/>
  <c r="AB124" i="8"/>
  <c r="U123"/>
  <c r="V122"/>
  <c r="AQ119"/>
  <c r="AE120"/>
  <c r="AV119"/>
  <c r="AL121"/>
  <c r="AR120"/>
  <c r="AS120" s="1"/>
  <c r="AA123"/>
  <c r="AC122"/>
  <c r="AU119"/>
  <c r="AX119" s="1"/>
  <c r="BE119"/>
  <c r="BA119"/>
  <c r="BB119" s="1"/>
  <c r="BG119" s="1"/>
  <c r="AT119"/>
  <c r="AW118"/>
  <c r="AY118" s="1"/>
  <c r="BE117" i="7"/>
  <c r="BA117"/>
  <c r="BB117" s="1"/>
  <c r="BG117" s="1"/>
  <c r="AU117"/>
  <c r="AX117" s="1"/>
  <c r="AT117"/>
  <c r="U123"/>
  <c r="V122"/>
  <c r="AQ118"/>
  <c r="AE119"/>
  <c r="AV118"/>
  <c r="AR118"/>
  <c r="AS118" s="1"/>
  <c r="AL122"/>
  <c r="AB124"/>
  <c r="AA123"/>
  <c r="AC122"/>
  <c r="AW116"/>
  <c r="AY116" s="1"/>
  <c r="BA119" i="5"/>
  <c r="BB119" s="1"/>
  <c r="BG119" s="1"/>
  <c r="AU119"/>
  <c r="AX119" s="1"/>
  <c r="BE119"/>
  <c r="AT119"/>
  <c r="AW119" s="1"/>
  <c r="AY119" s="1"/>
  <c r="U123"/>
  <c r="V122"/>
  <c r="AQ119"/>
  <c r="AE120"/>
  <c r="AV119"/>
  <c r="AC123"/>
  <c r="AA124"/>
  <c r="AB124"/>
  <c r="BC118"/>
  <c r="BH118" s="1"/>
  <c r="AZ118"/>
  <c r="AP118"/>
  <c r="BF118" s="1"/>
  <c r="AR120"/>
  <c r="AS120" s="1"/>
  <c r="AL121"/>
  <c r="AU119" i="4"/>
  <c r="AX119" s="1"/>
  <c r="BE119"/>
  <c r="BA119"/>
  <c r="BB119" s="1"/>
  <c r="BG119" s="1"/>
  <c r="AT119"/>
  <c r="AL121"/>
  <c r="U123"/>
  <c r="V122"/>
  <c r="AQ119"/>
  <c r="AE120"/>
  <c r="AR120" s="1"/>
  <c r="AS120" s="1"/>
  <c r="AV119"/>
  <c r="BC118"/>
  <c r="BH118" s="1"/>
  <c r="AZ118"/>
  <c r="AP118"/>
  <c r="BF118" s="1"/>
  <c r="AA124"/>
  <c r="AC123"/>
  <c r="AB124"/>
  <c r="AW117"/>
  <c r="AY117" s="1"/>
  <c r="U123" i="3"/>
  <c r="V122"/>
  <c r="BC115"/>
  <c r="BH115" s="1"/>
  <c r="AZ115"/>
  <c r="AP115"/>
  <c r="BF115" s="1"/>
  <c r="BC116"/>
  <c r="BH116" s="1"/>
  <c r="AP116"/>
  <c r="BF116" s="1"/>
  <c r="AZ116"/>
  <c r="AB124"/>
  <c r="AC124" s="1"/>
  <c r="BE117"/>
  <c r="BA117"/>
  <c r="BB117" s="1"/>
  <c r="BG117" s="1"/>
  <c r="AU117"/>
  <c r="AX117" s="1"/>
  <c r="AT117"/>
  <c r="AW117" s="1"/>
  <c r="AY117" s="1"/>
  <c r="AL122"/>
  <c r="AA125"/>
  <c r="AQ118"/>
  <c r="AE119"/>
  <c r="AV118"/>
  <c r="AR118"/>
  <c r="AS118" s="1"/>
  <c r="U126" i="2"/>
  <c r="AH123" i="13"/>
  <c r="B124"/>
  <c r="AC120"/>
  <c r="AB121"/>
  <c r="U130"/>
  <c r="V130"/>
  <c r="T130" s="1"/>
  <c r="Y130"/>
  <c r="X130"/>
  <c r="Z130"/>
  <c r="W130"/>
  <c r="AA124" i="11" l="1"/>
  <c r="AC123"/>
  <c r="U125"/>
  <c r="V124"/>
  <c r="BE118"/>
  <c r="BA118"/>
  <c r="BB118" s="1"/>
  <c r="BG118" s="1"/>
  <c r="AU118"/>
  <c r="AX118" s="1"/>
  <c r="AT118"/>
  <c r="AB126"/>
  <c r="AW117"/>
  <c r="AY117" s="1"/>
  <c r="AL122"/>
  <c r="AQ119"/>
  <c r="AE120"/>
  <c r="AV119"/>
  <c r="AR119"/>
  <c r="AS119" s="1"/>
  <c r="U124" i="10"/>
  <c r="V123"/>
  <c r="BC119"/>
  <c r="BH119" s="1"/>
  <c r="AZ119"/>
  <c r="AP119"/>
  <c r="BF119" s="1"/>
  <c r="AC124"/>
  <c r="AA125"/>
  <c r="AB125"/>
  <c r="AL122"/>
  <c r="AQ120"/>
  <c r="AE121"/>
  <c r="AV120"/>
  <c r="AR120"/>
  <c r="AS120" s="1"/>
  <c r="AE120" i="9"/>
  <c r="AV119"/>
  <c r="AQ119"/>
  <c r="AR119"/>
  <c r="AS119" s="1"/>
  <c r="AA125"/>
  <c r="AC124"/>
  <c r="AB124"/>
  <c r="BA118"/>
  <c r="BB118" s="1"/>
  <c r="BG118" s="1"/>
  <c r="AU118"/>
  <c r="AX118" s="1"/>
  <c r="BE118"/>
  <c r="AT118"/>
  <c r="AW118" s="1"/>
  <c r="AY118" s="1"/>
  <c r="U124"/>
  <c r="V123"/>
  <c r="AL122"/>
  <c r="AW117"/>
  <c r="AY117" s="1"/>
  <c r="AW119" i="8"/>
  <c r="AY119" s="1"/>
  <c r="BC118"/>
  <c r="BH118" s="1"/>
  <c r="AP118"/>
  <c r="BF118" s="1"/>
  <c r="AZ118"/>
  <c r="AL122"/>
  <c r="BA120"/>
  <c r="BB120" s="1"/>
  <c r="BG120" s="1"/>
  <c r="AU120"/>
  <c r="AX120" s="1"/>
  <c r="BE120"/>
  <c r="AT120"/>
  <c r="AW120" s="1"/>
  <c r="AY120" s="1"/>
  <c r="AB125"/>
  <c r="AA124"/>
  <c r="AC123"/>
  <c r="AQ120"/>
  <c r="AE121"/>
  <c r="AV120"/>
  <c r="U124"/>
  <c r="V123"/>
  <c r="AA124" i="7"/>
  <c r="AC123"/>
  <c r="AL123"/>
  <c r="AQ119"/>
  <c r="AE120"/>
  <c r="AV119"/>
  <c r="AR119"/>
  <c r="AS119" s="1"/>
  <c r="U124"/>
  <c r="V123"/>
  <c r="BC116"/>
  <c r="BH116" s="1"/>
  <c r="AP116"/>
  <c r="BF116" s="1"/>
  <c r="AZ116"/>
  <c r="AU118"/>
  <c r="AX118" s="1"/>
  <c r="BE118"/>
  <c r="BA118"/>
  <c r="BB118" s="1"/>
  <c r="BG118" s="1"/>
  <c r="AT118"/>
  <c r="AB125"/>
  <c r="AW117"/>
  <c r="AY117" s="1"/>
  <c r="AL122" i="5"/>
  <c r="BC119"/>
  <c r="BH119" s="1"/>
  <c r="AP119"/>
  <c r="BF119" s="1"/>
  <c r="AZ119"/>
  <c r="U124"/>
  <c r="V123"/>
  <c r="AA125"/>
  <c r="AC124"/>
  <c r="AB125"/>
  <c r="AE121"/>
  <c r="AV120"/>
  <c r="AQ120"/>
  <c r="BE120"/>
  <c r="BA120"/>
  <c r="BB120" s="1"/>
  <c r="BG120" s="1"/>
  <c r="AU120"/>
  <c r="AX120" s="1"/>
  <c r="AT120"/>
  <c r="AW120" s="1"/>
  <c r="AY120" s="1"/>
  <c r="BA120" i="4"/>
  <c r="BB120" s="1"/>
  <c r="BG120" s="1"/>
  <c r="AU120"/>
  <c r="AX120" s="1"/>
  <c r="BE120"/>
  <c r="AT120"/>
  <c r="AR121"/>
  <c r="AS121" s="1"/>
  <c r="AL122"/>
  <c r="BC117"/>
  <c r="BH117" s="1"/>
  <c r="AZ117"/>
  <c r="AP117"/>
  <c r="BF117" s="1"/>
  <c r="AQ120"/>
  <c r="AE121"/>
  <c r="AV120"/>
  <c r="U124"/>
  <c r="V123"/>
  <c r="AB125"/>
  <c r="AC124"/>
  <c r="AA125"/>
  <c r="AW119"/>
  <c r="AY119" s="1"/>
  <c r="AL123" i="3"/>
  <c r="U124"/>
  <c r="V123"/>
  <c r="AQ119"/>
  <c r="AE120"/>
  <c r="AV119"/>
  <c r="AR119"/>
  <c r="AS119" s="1"/>
  <c r="AU118"/>
  <c r="AX118" s="1"/>
  <c r="BE118"/>
  <c r="BA118"/>
  <c r="BB118" s="1"/>
  <c r="BG118" s="1"/>
  <c r="AT118"/>
  <c r="AA126"/>
  <c r="BC117"/>
  <c r="BH117" s="1"/>
  <c r="AP117"/>
  <c r="BF117" s="1"/>
  <c r="AZ117"/>
  <c r="AB125"/>
  <c r="AC125" s="1"/>
  <c r="U127" i="2"/>
  <c r="AH124" i="13"/>
  <c r="B125"/>
  <c r="U131"/>
  <c r="V131"/>
  <c r="T131" s="1"/>
  <c r="AC121"/>
  <c r="AB122"/>
  <c r="Y131"/>
  <c r="X131"/>
  <c r="W131"/>
  <c r="Z131"/>
  <c r="AA125" i="11" l="1"/>
  <c r="AC124"/>
  <c r="AQ120"/>
  <c r="AE121"/>
  <c r="AV120"/>
  <c r="AR120"/>
  <c r="AS120" s="1"/>
  <c r="BC117"/>
  <c r="BH117" s="1"/>
  <c r="AP117"/>
  <c r="BF117" s="1"/>
  <c r="AZ117"/>
  <c r="AW118"/>
  <c r="AY118" s="1"/>
  <c r="AL123"/>
  <c r="AB127"/>
  <c r="AU119"/>
  <c r="AX119" s="1"/>
  <c r="BE119"/>
  <c r="BA119"/>
  <c r="BB119" s="1"/>
  <c r="BG119" s="1"/>
  <c r="AT119"/>
  <c r="U126"/>
  <c r="V125"/>
  <c r="BA120" i="10"/>
  <c r="BB120" s="1"/>
  <c r="BG120" s="1"/>
  <c r="AU120"/>
  <c r="AX120" s="1"/>
  <c r="BE120"/>
  <c r="AT120"/>
  <c r="AL123"/>
  <c r="AB126"/>
  <c r="U125"/>
  <c r="V124"/>
  <c r="AE122"/>
  <c r="AV121"/>
  <c r="AQ121"/>
  <c r="AA126"/>
  <c r="AC125"/>
  <c r="AR121"/>
  <c r="AS121" s="1"/>
  <c r="AL123" i="9"/>
  <c r="BC118"/>
  <c r="BH118" s="1"/>
  <c r="AZ118"/>
  <c r="AP118"/>
  <c r="BF118" s="1"/>
  <c r="AA126"/>
  <c r="AC125"/>
  <c r="AQ120"/>
  <c r="AE121"/>
  <c r="AV120"/>
  <c r="AR120"/>
  <c r="AS120" s="1"/>
  <c r="V124"/>
  <c r="U125"/>
  <c r="BC117"/>
  <c r="BH117" s="1"/>
  <c r="AZ117"/>
  <c r="AP117"/>
  <c r="BF117" s="1"/>
  <c r="AB125"/>
  <c r="BE119"/>
  <c r="BA119"/>
  <c r="BB119" s="1"/>
  <c r="BG119" s="1"/>
  <c r="AU119"/>
  <c r="AX119" s="1"/>
  <c r="AT119"/>
  <c r="AE122" i="8"/>
  <c r="AV121"/>
  <c r="AQ121"/>
  <c r="BC119"/>
  <c r="BH119" s="1"/>
  <c r="AP119"/>
  <c r="BF119" s="1"/>
  <c r="AZ119"/>
  <c r="AR121"/>
  <c r="AS121" s="1"/>
  <c r="AC124"/>
  <c r="AA125"/>
  <c r="BC120"/>
  <c r="BH120" s="1"/>
  <c r="AZ120"/>
  <c r="AP120"/>
  <c r="BF120" s="1"/>
  <c r="AL123"/>
  <c r="AR122"/>
  <c r="AS122" s="1"/>
  <c r="AB126"/>
  <c r="U125"/>
  <c r="V124"/>
  <c r="U125" i="7"/>
  <c r="V124"/>
  <c r="AC124"/>
  <c r="AA125"/>
  <c r="AQ120"/>
  <c r="AE121"/>
  <c r="AV120"/>
  <c r="AR120"/>
  <c r="AS120" s="1"/>
  <c r="AW118"/>
  <c r="AY118" s="1"/>
  <c r="BC117"/>
  <c r="BH117" s="1"/>
  <c r="AZ117"/>
  <c r="AP117"/>
  <c r="BF117" s="1"/>
  <c r="AL124"/>
  <c r="AB126"/>
  <c r="AU119"/>
  <c r="AX119" s="1"/>
  <c r="BE119"/>
  <c r="BA119"/>
  <c r="BB119" s="1"/>
  <c r="BG119" s="1"/>
  <c r="AT119"/>
  <c r="AA126" i="5"/>
  <c r="AC125"/>
  <c r="AL123"/>
  <c r="AQ121"/>
  <c r="AE122"/>
  <c r="AV121"/>
  <c r="U125"/>
  <c r="V124"/>
  <c r="AR121"/>
  <c r="AS121" s="1"/>
  <c r="BC120"/>
  <c r="BH120" s="1"/>
  <c r="AP120"/>
  <c r="BF120" s="1"/>
  <c r="AZ120"/>
  <c r="AB126"/>
  <c r="U125" i="4"/>
  <c r="V124"/>
  <c r="BE121"/>
  <c r="BA121"/>
  <c r="BB121" s="1"/>
  <c r="BG121" s="1"/>
  <c r="AU121"/>
  <c r="AX121" s="1"/>
  <c r="AT121"/>
  <c r="AW121" s="1"/>
  <c r="AY121" s="1"/>
  <c r="AL123"/>
  <c r="BC119"/>
  <c r="BH119" s="1"/>
  <c r="AP119"/>
  <c r="BF119" s="1"/>
  <c r="AZ119"/>
  <c r="AE122"/>
  <c r="AV121"/>
  <c r="AQ121"/>
  <c r="AA126"/>
  <c r="AC125"/>
  <c r="AB126"/>
  <c r="AW120"/>
  <c r="AY120" s="1"/>
  <c r="AU119" i="3"/>
  <c r="AX119" s="1"/>
  <c r="BE119"/>
  <c r="BA119"/>
  <c r="BB119" s="1"/>
  <c r="BG119" s="1"/>
  <c r="AT119"/>
  <c r="AL124"/>
  <c r="AW118"/>
  <c r="AY118" s="1"/>
  <c r="AA127"/>
  <c r="AQ120"/>
  <c r="AE121"/>
  <c r="AV120"/>
  <c r="AR120"/>
  <c r="AS120" s="1"/>
  <c r="U125"/>
  <c r="V124"/>
  <c r="AB126"/>
  <c r="AC126" s="1"/>
  <c r="U128" i="2"/>
  <c r="AC122" i="13"/>
  <c r="AB123"/>
  <c r="AH125"/>
  <c r="B126"/>
  <c r="U132"/>
  <c r="V132"/>
  <c r="T132" s="1"/>
  <c r="Z132"/>
  <c r="W132"/>
  <c r="Y132"/>
  <c r="X132"/>
  <c r="U127" i="11" l="1"/>
  <c r="V126"/>
  <c r="AL124"/>
  <c r="AQ121"/>
  <c r="AE122"/>
  <c r="AV121"/>
  <c r="AR121"/>
  <c r="AS121" s="1"/>
  <c r="AC125"/>
  <c r="AA126"/>
  <c r="AB128"/>
  <c r="BC118"/>
  <c r="BH118" s="1"/>
  <c r="AP118"/>
  <c r="BF118" s="1"/>
  <c r="AZ118"/>
  <c r="AU120"/>
  <c r="AX120" s="1"/>
  <c r="BE120"/>
  <c r="BA120"/>
  <c r="BB120" s="1"/>
  <c r="BG120" s="1"/>
  <c r="AT120"/>
  <c r="AW120" s="1"/>
  <c r="AY120" s="1"/>
  <c r="AW119"/>
  <c r="AY119" s="1"/>
  <c r="AQ122" i="10"/>
  <c r="AE123"/>
  <c r="AV122"/>
  <c r="AL124"/>
  <c r="AR123"/>
  <c r="AS123" s="1"/>
  <c r="BE121"/>
  <c r="BA121"/>
  <c r="BB121" s="1"/>
  <c r="BG121" s="1"/>
  <c r="AU121"/>
  <c r="AX121" s="1"/>
  <c r="AT121"/>
  <c r="AW121" s="1"/>
  <c r="AY121" s="1"/>
  <c r="U126"/>
  <c r="V125"/>
  <c r="AR122"/>
  <c r="AS122" s="1"/>
  <c r="AA127"/>
  <c r="AC126"/>
  <c r="AB127"/>
  <c r="AW120"/>
  <c r="AY120" s="1"/>
  <c r="AQ121" i="9"/>
  <c r="AE122"/>
  <c r="AV121"/>
  <c r="AR121"/>
  <c r="AS121" s="1"/>
  <c r="AL124"/>
  <c r="U126"/>
  <c r="V125"/>
  <c r="AA127"/>
  <c r="AU120"/>
  <c r="AX120" s="1"/>
  <c r="BE120"/>
  <c r="BA120"/>
  <c r="BB120" s="1"/>
  <c r="BG120" s="1"/>
  <c r="AT120"/>
  <c r="AW120" s="1"/>
  <c r="AY120" s="1"/>
  <c r="AB126"/>
  <c r="AW119"/>
  <c r="AY119" s="1"/>
  <c r="AB127" i="8"/>
  <c r="AQ122"/>
  <c r="AE123"/>
  <c r="AV122"/>
  <c r="U126"/>
  <c r="V125"/>
  <c r="AU122"/>
  <c r="AX122" s="1"/>
  <c r="BE122"/>
  <c r="BA122"/>
  <c r="BB122" s="1"/>
  <c r="BG122" s="1"/>
  <c r="AT122"/>
  <c r="AW122" s="1"/>
  <c r="AY122" s="1"/>
  <c r="AL124"/>
  <c r="AA126"/>
  <c r="AC125"/>
  <c r="BE121"/>
  <c r="BA121"/>
  <c r="BB121" s="1"/>
  <c r="BG121" s="1"/>
  <c r="AU121"/>
  <c r="AX121" s="1"/>
  <c r="AT121"/>
  <c r="AW121" s="1"/>
  <c r="AY121" s="1"/>
  <c r="AB127" i="7"/>
  <c r="BA120"/>
  <c r="BB120" s="1"/>
  <c r="BG120" s="1"/>
  <c r="AU120"/>
  <c r="AX120" s="1"/>
  <c r="BE120"/>
  <c r="AT120"/>
  <c r="AA126"/>
  <c r="AC125"/>
  <c r="U126"/>
  <c r="V125"/>
  <c r="AL125"/>
  <c r="BC118"/>
  <c r="BH118" s="1"/>
  <c r="AP118"/>
  <c r="BF118" s="1"/>
  <c r="AZ118"/>
  <c r="AW119"/>
  <c r="AY119" s="1"/>
  <c r="AE122"/>
  <c r="AV121"/>
  <c r="AQ121"/>
  <c r="AR121"/>
  <c r="AS121" s="1"/>
  <c r="AA127" i="5"/>
  <c r="AC126"/>
  <c r="AU121"/>
  <c r="AX121" s="1"/>
  <c r="BE121"/>
  <c r="BA121"/>
  <c r="BB121" s="1"/>
  <c r="BG121" s="1"/>
  <c r="AT121"/>
  <c r="AW121" s="1"/>
  <c r="AY121" s="1"/>
  <c r="AL124"/>
  <c r="AQ122"/>
  <c r="AE123"/>
  <c r="AV122"/>
  <c r="AB127"/>
  <c r="U126"/>
  <c r="V125"/>
  <c r="AR122"/>
  <c r="AS122" s="1"/>
  <c r="BC120" i="4"/>
  <c r="BH120" s="1"/>
  <c r="AZ120"/>
  <c r="AP120"/>
  <c r="BF120" s="1"/>
  <c r="AQ122"/>
  <c r="AE123"/>
  <c r="AV122"/>
  <c r="U126"/>
  <c r="V125"/>
  <c r="AR122"/>
  <c r="AS122" s="1"/>
  <c r="BC121"/>
  <c r="BH121" s="1"/>
  <c r="AZ121"/>
  <c r="AP121"/>
  <c r="BF121" s="1"/>
  <c r="AB127"/>
  <c r="AA127"/>
  <c r="AC126"/>
  <c r="AL124"/>
  <c r="BA120" i="3"/>
  <c r="BB120" s="1"/>
  <c r="BG120" s="1"/>
  <c r="AU120"/>
  <c r="AX120" s="1"/>
  <c r="BE120"/>
  <c r="AT120"/>
  <c r="AL125"/>
  <c r="AB127"/>
  <c r="BC118"/>
  <c r="BH118" s="1"/>
  <c r="AZ118"/>
  <c r="AP118"/>
  <c r="BF118" s="1"/>
  <c r="U126"/>
  <c r="V125"/>
  <c r="AE122"/>
  <c r="AV121"/>
  <c r="AQ121"/>
  <c r="AR121"/>
  <c r="AS121" s="1"/>
  <c r="AA128"/>
  <c r="AC127"/>
  <c r="AW119"/>
  <c r="AY119" s="1"/>
  <c r="U129" i="2"/>
  <c r="AH126" i="13"/>
  <c r="B127"/>
  <c r="U133"/>
  <c r="V133"/>
  <c r="T133" s="1"/>
  <c r="AC123"/>
  <c r="AB124"/>
  <c r="X133"/>
  <c r="W133"/>
  <c r="Z133"/>
  <c r="Y133"/>
  <c r="BA121" i="11" l="1"/>
  <c r="BB121" s="1"/>
  <c r="BG121" s="1"/>
  <c r="AU121"/>
  <c r="AX121" s="1"/>
  <c r="BE121"/>
  <c r="AT121"/>
  <c r="U128"/>
  <c r="V127"/>
  <c r="BC120"/>
  <c r="BH120" s="1"/>
  <c r="AP120"/>
  <c r="BF120" s="1"/>
  <c r="AZ120"/>
  <c r="AB129"/>
  <c r="BC119"/>
  <c r="BH119" s="1"/>
  <c r="AP119"/>
  <c r="BF119" s="1"/>
  <c r="AZ119"/>
  <c r="AA127"/>
  <c r="AC126"/>
  <c r="AE123"/>
  <c r="AV122"/>
  <c r="AQ122"/>
  <c r="AR122"/>
  <c r="AS122" s="1"/>
  <c r="AL125"/>
  <c r="AB128" i="10"/>
  <c r="AU122"/>
  <c r="AX122" s="1"/>
  <c r="BE122"/>
  <c r="BA122"/>
  <c r="BB122" s="1"/>
  <c r="BG122" s="1"/>
  <c r="AT122"/>
  <c r="AW122" s="1"/>
  <c r="AY122" s="1"/>
  <c r="BC121"/>
  <c r="BH121" s="1"/>
  <c r="AP121"/>
  <c r="BF121" s="1"/>
  <c r="AZ121"/>
  <c r="AU123"/>
  <c r="AX123" s="1"/>
  <c r="BE123"/>
  <c r="BA123"/>
  <c r="BB123" s="1"/>
  <c r="BG123" s="1"/>
  <c r="AT123"/>
  <c r="AW123" s="1"/>
  <c r="AY123" s="1"/>
  <c r="AA128"/>
  <c r="AC127"/>
  <c r="U127"/>
  <c r="V126"/>
  <c r="AQ123"/>
  <c r="AE124"/>
  <c r="AV123"/>
  <c r="BC120"/>
  <c r="BH120" s="1"/>
  <c r="AP120"/>
  <c r="BF120" s="1"/>
  <c r="AZ120"/>
  <c r="AL125"/>
  <c r="AB127" i="9"/>
  <c r="AL125"/>
  <c r="AQ122"/>
  <c r="AV122"/>
  <c r="AE123"/>
  <c r="AR122"/>
  <c r="AS122" s="1"/>
  <c r="AC126"/>
  <c r="BC119"/>
  <c r="BH119" s="1"/>
  <c r="AZ119"/>
  <c r="AP119"/>
  <c r="BF119" s="1"/>
  <c r="BC120"/>
  <c r="BH120" s="1"/>
  <c r="AZ120"/>
  <c r="AP120"/>
  <c r="BF120" s="1"/>
  <c r="AA128"/>
  <c r="AC127"/>
  <c r="U127"/>
  <c r="V126"/>
  <c r="AU121"/>
  <c r="AX121" s="1"/>
  <c r="BE121"/>
  <c r="BA121"/>
  <c r="BB121" s="1"/>
  <c r="BG121" s="1"/>
  <c r="AT121"/>
  <c r="AW121" s="1"/>
  <c r="AY121" s="1"/>
  <c r="BC121" i="8"/>
  <c r="BH121" s="1"/>
  <c r="AP121"/>
  <c r="BF121" s="1"/>
  <c r="AZ121"/>
  <c r="BC122"/>
  <c r="BH122" s="1"/>
  <c r="AZ122"/>
  <c r="AP122"/>
  <c r="BF122" s="1"/>
  <c r="AQ123"/>
  <c r="AE124"/>
  <c r="AR124" s="1"/>
  <c r="AS124" s="1"/>
  <c r="AV123"/>
  <c r="AL125"/>
  <c r="AB128"/>
  <c r="U127"/>
  <c r="V126"/>
  <c r="AR123"/>
  <c r="AS123" s="1"/>
  <c r="AA127"/>
  <c r="AC126"/>
  <c r="AL126" i="7"/>
  <c r="BE121"/>
  <c r="BA121"/>
  <c r="BB121" s="1"/>
  <c r="BG121" s="1"/>
  <c r="AU121"/>
  <c r="AX121" s="1"/>
  <c r="AT121"/>
  <c r="BC119"/>
  <c r="BH119" s="1"/>
  <c r="AP119"/>
  <c r="BF119" s="1"/>
  <c r="AZ119"/>
  <c r="U127"/>
  <c r="V126"/>
  <c r="AB128"/>
  <c r="AQ122"/>
  <c r="AE123"/>
  <c r="AV122"/>
  <c r="AR122"/>
  <c r="AS122" s="1"/>
  <c r="AW120"/>
  <c r="AY120" s="1"/>
  <c r="AA127"/>
  <c r="AC126"/>
  <c r="AC127" i="5"/>
  <c r="AA128"/>
  <c r="AU122"/>
  <c r="AX122" s="1"/>
  <c r="BE122"/>
  <c r="BA122"/>
  <c r="BB122" s="1"/>
  <c r="BG122" s="1"/>
  <c r="AT122"/>
  <c r="AW122" s="1"/>
  <c r="AY122" s="1"/>
  <c r="AB128"/>
  <c r="AQ123"/>
  <c r="AE124"/>
  <c r="AV123"/>
  <c r="BC121"/>
  <c r="BH121" s="1"/>
  <c r="AZ121"/>
  <c r="AP121"/>
  <c r="BF121" s="1"/>
  <c r="U127"/>
  <c r="V126"/>
  <c r="AR124"/>
  <c r="AS124" s="1"/>
  <c r="AL125"/>
  <c r="AR123"/>
  <c r="AS123" s="1"/>
  <c r="AQ123" i="4"/>
  <c r="AE124"/>
  <c r="AV123"/>
  <c r="AA128"/>
  <c r="AC127"/>
  <c r="AU122"/>
  <c r="AX122" s="1"/>
  <c r="BE122"/>
  <c r="BA122"/>
  <c r="BB122" s="1"/>
  <c r="BG122" s="1"/>
  <c r="AT122"/>
  <c r="AW122" s="1"/>
  <c r="AY122" s="1"/>
  <c r="U127"/>
  <c r="V126"/>
  <c r="AL125"/>
  <c r="AR124"/>
  <c r="AS124" s="1"/>
  <c r="AB128"/>
  <c r="AR123"/>
  <c r="AS123" s="1"/>
  <c r="U127" i="3"/>
  <c r="V126"/>
  <c r="BC119"/>
  <c r="BH119" s="1"/>
  <c r="AZ119"/>
  <c r="AP119"/>
  <c r="BF119" s="1"/>
  <c r="AL126"/>
  <c r="BE121"/>
  <c r="BA121"/>
  <c r="BB121" s="1"/>
  <c r="BG121" s="1"/>
  <c r="AU121"/>
  <c r="AX121" s="1"/>
  <c r="AT121"/>
  <c r="AA129"/>
  <c r="AQ122"/>
  <c r="AE123"/>
  <c r="AV122"/>
  <c r="AR122"/>
  <c r="AS122" s="1"/>
  <c r="AB128"/>
  <c r="AC128" s="1"/>
  <c r="AW120"/>
  <c r="AY120" s="1"/>
  <c r="U130" i="2"/>
  <c r="AC124" i="13"/>
  <c r="AB125"/>
  <c r="U134"/>
  <c r="V134"/>
  <c r="T134" s="1"/>
  <c r="AH127"/>
  <c r="B128"/>
  <c r="Y134"/>
  <c r="W134"/>
  <c r="X134"/>
  <c r="Z134"/>
  <c r="AA128" i="11" l="1"/>
  <c r="AC127"/>
  <c r="AB130"/>
  <c r="U129"/>
  <c r="V128"/>
  <c r="BE122"/>
  <c r="BA122"/>
  <c r="BB122" s="1"/>
  <c r="BG122" s="1"/>
  <c r="AU122"/>
  <c r="AX122" s="1"/>
  <c r="AT122"/>
  <c r="AW122" s="1"/>
  <c r="AY122" s="1"/>
  <c r="AL126"/>
  <c r="AQ123"/>
  <c r="AE124"/>
  <c r="AV123"/>
  <c r="AR123"/>
  <c r="AS123" s="1"/>
  <c r="AW121"/>
  <c r="AY121" s="1"/>
  <c r="AQ124" i="10"/>
  <c r="AE125"/>
  <c r="AV124"/>
  <c r="U128"/>
  <c r="V127"/>
  <c r="AL126"/>
  <c r="BC123"/>
  <c r="BH123" s="1"/>
  <c r="AP123"/>
  <c r="BF123" s="1"/>
  <c r="AZ123"/>
  <c r="AC128"/>
  <c r="AA129"/>
  <c r="BC122"/>
  <c r="BH122" s="1"/>
  <c r="AP122"/>
  <c r="BF122" s="1"/>
  <c r="AZ122"/>
  <c r="AB129"/>
  <c r="AR124"/>
  <c r="AS124" s="1"/>
  <c r="BC121" i="9"/>
  <c r="BH121" s="1"/>
  <c r="AP121"/>
  <c r="BF121" s="1"/>
  <c r="AZ121"/>
  <c r="AA129"/>
  <c r="AC128"/>
  <c r="BA122"/>
  <c r="BB122" s="1"/>
  <c r="BG122" s="1"/>
  <c r="AU122"/>
  <c r="AX122" s="1"/>
  <c r="BE122"/>
  <c r="AT122"/>
  <c r="AW122" s="1"/>
  <c r="AY122" s="1"/>
  <c r="AB128"/>
  <c r="U128"/>
  <c r="V127"/>
  <c r="AE124"/>
  <c r="AV123"/>
  <c r="AQ123"/>
  <c r="AR123"/>
  <c r="AS123" s="1"/>
  <c r="AL126"/>
  <c r="BA124" i="8"/>
  <c r="BB124" s="1"/>
  <c r="BG124" s="1"/>
  <c r="AU124"/>
  <c r="AX124" s="1"/>
  <c r="BE124"/>
  <c r="AT124"/>
  <c r="AB129"/>
  <c r="AL126"/>
  <c r="AA128"/>
  <c r="AC127"/>
  <c r="U128"/>
  <c r="V127"/>
  <c r="AU123"/>
  <c r="AX123" s="1"/>
  <c r="BE123"/>
  <c r="BA123"/>
  <c r="BB123" s="1"/>
  <c r="BG123" s="1"/>
  <c r="AT123"/>
  <c r="AW123" s="1"/>
  <c r="AY123" s="1"/>
  <c r="AQ124"/>
  <c r="AE125"/>
  <c r="AV124"/>
  <c r="AA128" i="7"/>
  <c r="AC127"/>
  <c r="AQ123"/>
  <c r="AE124"/>
  <c r="AV123"/>
  <c r="AR123"/>
  <c r="AS123" s="1"/>
  <c r="U128"/>
  <c r="V127"/>
  <c r="AL127"/>
  <c r="AW121"/>
  <c r="AY121" s="1"/>
  <c r="AU122"/>
  <c r="AX122" s="1"/>
  <c r="BE122"/>
  <c r="BA122"/>
  <c r="BB122" s="1"/>
  <c r="BG122" s="1"/>
  <c r="AT122"/>
  <c r="AW122" s="1"/>
  <c r="AY122" s="1"/>
  <c r="AB129"/>
  <c r="BC120"/>
  <c r="BH120" s="1"/>
  <c r="AP120"/>
  <c r="BF120" s="1"/>
  <c r="AZ120"/>
  <c r="BA123" i="5"/>
  <c r="BB123" s="1"/>
  <c r="BG123" s="1"/>
  <c r="AU123"/>
  <c r="AX123" s="1"/>
  <c r="BE123"/>
  <c r="AT123"/>
  <c r="BC122"/>
  <c r="BH122" s="1"/>
  <c r="AP122"/>
  <c r="BF122" s="1"/>
  <c r="AZ122"/>
  <c r="AA129"/>
  <c r="AC128"/>
  <c r="BE124"/>
  <c r="BA124"/>
  <c r="BB124" s="1"/>
  <c r="BG124" s="1"/>
  <c r="AU124"/>
  <c r="AX124" s="1"/>
  <c r="AT124"/>
  <c r="AW124" s="1"/>
  <c r="AY124" s="1"/>
  <c r="AE125"/>
  <c r="AV124"/>
  <c r="AQ124"/>
  <c r="AB129"/>
  <c r="AL126"/>
  <c r="AR125"/>
  <c r="AS125" s="1"/>
  <c r="U128"/>
  <c r="V127"/>
  <c r="AB129" i="4"/>
  <c r="AL126"/>
  <c r="BC122"/>
  <c r="BH122" s="1"/>
  <c r="AZ122"/>
  <c r="AP122"/>
  <c r="BF122" s="1"/>
  <c r="AU123"/>
  <c r="AX123" s="1"/>
  <c r="BE123"/>
  <c r="BA123"/>
  <c r="BB123" s="1"/>
  <c r="BG123" s="1"/>
  <c r="AT123"/>
  <c r="BA124"/>
  <c r="BB124" s="1"/>
  <c r="BG124" s="1"/>
  <c r="AU124"/>
  <c r="AX124" s="1"/>
  <c r="BE124"/>
  <c r="AT124"/>
  <c r="U128"/>
  <c r="V127"/>
  <c r="AQ124"/>
  <c r="AE125"/>
  <c r="AV124"/>
  <c r="AC128"/>
  <c r="AA129"/>
  <c r="U128" i="3"/>
  <c r="V127"/>
  <c r="AU122"/>
  <c r="AX122" s="1"/>
  <c r="BE122"/>
  <c r="BA122"/>
  <c r="BB122" s="1"/>
  <c r="BG122" s="1"/>
  <c r="AT122"/>
  <c r="AW122" s="1"/>
  <c r="AY122" s="1"/>
  <c r="AA130"/>
  <c r="AC129"/>
  <c r="AB129"/>
  <c r="BC120"/>
  <c r="BH120" s="1"/>
  <c r="AZ120"/>
  <c r="AP120"/>
  <c r="BF120" s="1"/>
  <c r="AQ123"/>
  <c r="AE124"/>
  <c r="AV123"/>
  <c r="AR123"/>
  <c r="AS123" s="1"/>
  <c r="AL127"/>
  <c r="AW121"/>
  <c r="AY121" s="1"/>
  <c r="U131" i="2"/>
  <c r="AC125" i="13"/>
  <c r="AB126"/>
  <c r="AH128"/>
  <c r="B129"/>
  <c r="V135"/>
  <c r="T135" s="1"/>
  <c r="U135"/>
  <c r="Y135"/>
  <c r="W135"/>
  <c r="Z135"/>
  <c r="X135"/>
  <c r="AL127" i="11" l="1"/>
  <c r="AQ124"/>
  <c r="AE125"/>
  <c r="AV124"/>
  <c r="AR124"/>
  <c r="AS124" s="1"/>
  <c r="BC122"/>
  <c r="BH122" s="1"/>
  <c r="AP122"/>
  <c r="BF122" s="1"/>
  <c r="AZ122"/>
  <c r="AU123"/>
  <c r="AX123" s="1"/>
  <c r="BE123"/>
  <c r="BA123"/>
  <c r="BB123" s="1"/>
  <c r="BG123" s="1"/>
  <c r="AT123"/>
  <c r="AW123" s="1"/>
  <c r="AY123" s="1"/>
  <c r="U130"/>
  <c r="V129"/>
  <c r="AA129"/>
  <c r="AC128"/>
  <c r="BC121"/>
  <c r="BH121" s="1"/>
  <c r="AP121"/>
  <c r="BF121" s="1"/>
  <c r="AZ121"/>
  <c r="AB131"/>
  <c r="AB130" i="10"/>
  <c r="AA130"/>
  <c r="AC129"/>
  <c r="AE126"/>
  <c r="AV125"/>
  <c r="AQ125"/>
  <c r="BA124"/>
  <c r="BB124" s="1"/>
  <c r="BG124" s="1"/>
  <c r="AU124"/>
  <c r="AX124" s="1"/>
  <c r="BE124"/>
  <c r="AT124"/>
  <c r="AW124" s="1"/>
  <c r="AY124" s="1"/>
  <c r="AL127"/>
  <c r="AR126"/>
  <c r="AS126" s="1"/>
  <c r="U129"/>
  <c r="V128"/>
  <c r="AR125"/>
  <c r="AS125" s="1"/>
  <c r="U129" i="9"/>
  <c r="V128"/>
  <c r="BC122"/>
  <c r="BH122" s="1"/>
  <c r="AZ122"/>
  <c r="AP122"/>
  <c r="BF122" s="1"/>
  <c r="BE123"/>
  <c r="BA123"/>
  <c r="BB123" s="1"/>
  <c r="BG123" s="1"/>
  <c r="AU123"/>
  <c r="AX123" s="1"/>
  <c r="AT123"/>
  <c r="AW123" s="1"/>
  <c r="AY123" s="1"/>
  <c r="AB129"/>
  <c r="AL127"/>
  <c r="AQ124"/>
  <c r="AE125"/>
  <c r="AV124"/>
  <c r="AR124"/>
  <c r="AS124" s="1"/>
  <c r="AA130"/>
  <c r="AC129"/>
  <c r="AL127" i="8"/>
  <c r="AB130"/>
  <c r="BC123"/>
  <c r="BH123" s="1"/>
  <c r="AZ123"/>
  <c r="AP123"/>
  <c r="BF123" s="1"/>
  <c r="AC128"/>
  <c r="AA129"/>
  <c r="AE126"/>
  <c r="AR126" s="1"/>
  <c r="AS126" s="1"/>
  <c r="AV125"/>
  <c r="AQ125"/>
  <c r="U129"/>
  <c r="V128"/>
  <c r="AR125"/>
  <c r="AS125" s="1"/>
  <c r="AW124"/>
  <c r="AY124" s="1"/>
  <c r="BC122" i="7"/>
  <c r="BH122" s="1"/>
  <c r="AZ122"/>
  <c r="AP122"/>
  <c r="BF122" s="1"/>
  <c r="BC121"/>
  <c r="BH121" s="1"/>
  <c r="AP121"/>
  <c r="BF121" s="1"/>
  <c r="AZ121"/>
  <c r="AC128"/>
  <c r="AA129"/>
  <c r="AB130"/>
  <c r="AL128"/>
  <c r="AU123"/>
  <c r="AX123" s="1"/>
  <c r="BE123"/>
  <c r="BA123"/>
  <c r="BB123" s="1"/>
  <c r="BG123" s="1"/>
  <c r="AT123"/>
  <c r="AW123" s="1"/>
  <c r="AY123" s="1"/>
  <c r="U129"/>
  <c r="V128"/>
  <c r="AQ124"/>
  <c r="AE125"/>
  <c r="AV124"/>
  <c r="AR124"/>
  <c r="AS124" s="1"/>
  <c r="BC124" i="5"/>
  <c r="BH124" s="1"/>
  <c r="AZ124"/>
  <c r="AP124"/>
  <c r="BF124" s="1"/>
  <c r="U129"/>
  <c r="V128"/>
  <c r="AQ125"/>
  <c r="AE126"/>
  <c r="AV125"/>
  <c r="AU125"/>
  <c r="AX125" s="1"/>
  <c r="BE125"/>
  <c r="BA125"/>
  <c r="BB125" s="1"/>
  <c r="BG125" s="1"/>
  <c r="AT125"/>
  <c r="AW125" s="1"/>
  <c r="AY125" s="1"/>
  <c r="AB130"/>
  <c r="AL127"/>
  <c r="AR126"/>
  <c r="AS126" s="1"/>
  <c r="AA130"/>
  <c r="AC129"/>
  <c r="AW123"/>
  <c r="AY123" s="1"/>
  <c r="AE126" i="4"/>
  <c r="AV125"/>
  <c r="AQ125"/>
  <c r="U129"/>
  <c r="V128"/>
  <c r="AL127"/>
  <c r="AB130"/>
  <c r="AA130"/>
  <c r="AC129"/>
  <c r="AW124"/>
  <c r="AY124" s="1"/>
  <c r="AW123"/>
  <c r="AY123" s="1"/>
  <c r="AR125"/>
  <c r="AS125" s="1"/>
  <c r="U129" i="3"/>
  <c r="V128"/>
  <c r="BC122"/>
  <c r="BH122" s="1"/>
  <c r="AP122"/>
  <c r="BF122" s="1"/>
  <c r="AZ122"/>
  <c r="AQ124"/>
  <c r="AE125"/>
  <c r="AV124"/>
  <c r="AR124"/>
  <c r="AS124" s="1"/>
  <c r="BC121"/>
  <c r="BH121" s="1"/>
  <c r="AP121"/>
  <c r="BF121" s="1"/>
  <c r="AZ121"/>
  <c r="AB130"/>
  <c r="AU123"/>
  <c r="AX123" s="1"/>
  <c r="BE123"/>
  <c r="BA123"/>
  <c r="BB123" s="1"/>
  <c r="BG123" s="1"/>
  <c r="AT123"/>
  <c r="AL128"/>
  <c r="AA131"/>
  <c r="AC130"/>
  <c r="U132" i="2"/>
  <c r="U136" i="13"/>
  <c r="V136"/>
  <c r="T136" s="1"/>
  <c r="AC126"/>
  <c r="AB127"/>
  <c r="AH129"/>
  <c r="B130"/>
  <c r="Y136"/>
  <c r="X136"/>
  <c r="W136"/>
  <c r="Z136"/>
  <c r="AC129" i="11" l="1"/>
  <c r="AA130"/>
  <c r="BC123"/>
  <c r="BH123" s="1"/>
  <c r="AP123"/>
  <c r="BF123" s="1"/>
  <c r="AZ123"/>
  <c r="U131"/>
  <c r="V130"/>
  <c r="AU124"/>
  <c r="AX124" s="1"/>
  <c r="BE124"/>
  <c r="BA124"/>
  <c r="BB124" s="1"/>
  <c r="BG124" s="1"/>
  <c r="AT124"/>
  <c r="AW124" s="1"/>
  <c r="AY124" s="1"/>
  <c r="AL128"/>
  <c r="AB132"/>
  <c r="AQ125"/>
  <c r="AE126"/>
  <c r="AV125"/>
  <c r="AR125"/>
  <c r="AS125" s="1"/>
  <c r="BC124" i="10"/>
  <c r="BH124" s="1"/>
  <c r="AZ124"/>
  <c r="AP124"/>
  <c r="BF124" s="1"/>
  <c r="AA131"/>
  <c r="AC130"/>
  <c r="AL128"/>
  <c r="BE125"/>
  <c r="BA125"/>
  <c r="BB125" s="1"/>
  <c r="BG125" s="1"/>
  <c r="AU125"/>
  <c r="AX125" s="1"/>
  <c r="AT125"/>
  <c r="AU126"/>
  <c r="AX126" s="1"/>
  <c r="BE126"/>
  <c r="BA126"/>
  <c r="BB126" s="1"/>
  <c r="BG126" s="1"/>
  <c r="AT126"/>
  <c r="AW126" s="1"/>
  <c r="AY126" s="1"/>
  <c r="AQ126"/>
  <c r="AE127"/>
  <c r="AV126"/>
  <c r="AB131"/>
  <c r="U130"/>
  <c r="V129"/>
  <c r="AQ125" i="9"/>
  <c r="AE126"/>
  <c r="AV125"/>
  <c r="AR125"/>
  <c r="AS125" s="1"/>
  <c r="U130"/>
  <c r="V129"/>
  <c r="AL128"/>
  <c r="BC123"/>
  <c r="BH123" s="1"/>
  <c r="AZ123"/>
  <c r="AP123"/>
  <c r="BF123" s="1"/>
  <c r="AU124"/>
  <c r="AX124" s="1"/>
  <c r="BE124"/>
  <c r="BA124"/>
  <c r="BB124" s="1"/>
  <c r="BG124" s="1"/>
  <c r="AT124"/>
  <c r="AA131"/>
  <c r="AB130"/>
  <c r="AU126" i="8"/>
  <c r="AX126" s="1"/>
  <c r="BE126"/>
  <c r="BA126"/>
  <c r="BB126" s="1"/>
  <c r="BG126" s="1"/>
  <c r="AT126"/>
  <c r="AL128"/>
  <c r="BE125"/>
  <c r="BA125"/>
  <c r="BB125" s="1"/>
  <c r="BG125" s="1"/>
  <c r="AU125"/>
  <c r="AX125" s="1"/>
  <c r="AT125"/>
  <c r="AW125" s="1"/>
  <c r="AY125" s="1"/>
  <c r="AA130"/>
  <c r="AC129"/>
  <c r="BC124"/>
  <c r="BH124" s="1"/>
  <c r="AP124"/>
  <c r="BF124" s="1"/>
  <c r="AZ124"/>
  <c r="U130"/>
  <c r="V129"/>
  <c r="AQ126"/>
  <c r="AE127"/>
  <c r="AV126"/>
  <c r="AB131"/>
  <c r="BC123" i="7"/>
  <c r="BH123" s="1"/>
  <c r="AP123"/>
  <c r="BF123" s="1"/>
  <c r="AZ123"/>
  <c r="AE126"/>
  <c r="AV125"/>
  <c r="AQ125"/>
  <c r="AR125"/>
  <c r="AS125" s="1"/>
  <c r="U130"/>
  <c r="V129"/>
  <c r="AB131"/>
  <c r="BA124"/>
  <c r="BB124" s="1"/>
  <c r="BG124" s="1"/>
  <c r="AU124"/>
  <c r="AX124" s="1"/>
  <c r="BE124"/>
  <c r="AT124"/>
  <c r="AW124" s="1"/>
  <c r="AY124" s="1"/>
  <c r="AL129"/>
  <c r="AA130"/>
  <c r="AC129"/>
  <c r="AL128" i="5"/>
  <c r="BC125"/>
  <c r="BH125" s="1"/>
  <c r="AZ125"/>
  <c r="AP125"/>
  <c r="BF125" s="1"/>
  <c r="AU126"/>
  <c r="AX126" s="1"/>
  <c r="BE126"/>
  <c r="BA126"/>
  <c r="BB126" s="1"/>
  <c r="BG126" s="1"/>
  <c r="AT126"/>
  <c r="AW126" s="1"/>
  <c r="AY126" s="1"/>
  <c r="AA131"/>
  <c r="AC130"/>
  <c r="AB131"/>
  <c r="BC123"/>
  <c r="BH123" s="1"/>
  <c r="AZ123"/>
  <c r="AP123"/>
  <c r="BF123" s="1"/>
  <c r="AQ126"/>
  <c r="AE127"/>
  <c r="AR127" s="1"/>
  <c r="AS127" s="1"/>
  <c r="AV126"/>
  <c r="U130"/>
  <c r="V129"/>
  <c r="AQ126" i="4"/>
  <c r="AE127"/>
  <c r="AV126"/>
  <c r="BC124"/>
  <c r="BH124" s="1"/>
  <c r="AZ124"/>
  <c r="AP124"/>
  <c r="BF124" s="1"/>
  <c r="AB131"/>
  <c r="BC123"/>
  <c r="BH123" s="1"/>
  <c r="AZ123"/>
  <c r="AP123"/>
  <c r="BF123" s="1"/>
  <c r="AL128"/>
  <c r="AR127"/>
  <c r="AS127" s="1"/>
  <c r="BE125"/>
  <c r="BA125"/>
  <c r="BB125" s="1"/>
  <c r="BG125" s="1"/>
  <c r="AU125"/>
  <c r="AX125" s="1"/>
  <c r="AT125"/>
  <c r="AW125" s="1"/>
  <c r="AY125" s="1"/>
  <c r="AA131"/>
  <c r="AC130"/>
  <c r="U130"/>
  <c r="V129"/>
  <c r="AR126"/>
  <c r="AS126" s="1"/>
  <c r="AL129" i="3"/>
  <c r="U130"/>
  <c r="V129"/>
  <c r="BA124"/>
  <c r="BB124" s="1"/>
  <c r="BG124" s="1"/>
  <c r="AU124"/>
  <c r="AX124" s="1"/>
  <c r="BE124"/>
  <c r="AT124"/>
  <c r="AW124" s="1"/>
  <c r="AY124" s="1"/>
  <c r="AA132"/>
  <c r="AB131"/>
  <c r="AC131" s="1"/>
  <c r="AE126"/>
  <c r="AV125"/>
  <c r="AQ125"/>
  <c r="AR125"/>
  <c r="AS125" s="1"/>
  <c r="AW123"/>
  <c r="AY123" s="1"/>
  <c r="U133" i="2"/>
  <c r="AC127" i="13"/>
  <c r="AB128"/>
  <c r="U137"/>
  <c r="V137"/>
  <c r="T137" s="1"/>
  <c r="AH130"/>
  <c r="B131"/>
  <c r="Y137"/>
  <c r="Z137"/>
  <c r="W137"/>
  <c r="X137"/>
  <c r="AB133" i="11" l="1"/>
  <c r="BC124"/>
  <c r="BH124" s="1"/>
  <c r="AP124"/>
  <c r="BF124" s="1"/>
  <c r="AZ124"/>
  <c r="BA125"/>
  <c r="BB125" s="1"/>
  <c r="BG125" s="1"/>
  <c r="AU125"/>
  <c r="AX125" s="1"/>
  <c r="BE125"/>
  <c r="AT125"/>
  <c r="AW125" s="1"/>
  <c r="AY125" s="1"/>
  <c r="AL129"/>
  <c r="AA131"/>
  <c r="AC130"/>
  <c r="U132"/>
  <c r="V131"/>
  <c r="AE127"/>
  <c r="AV126"/>
  <c r="AQ126"/>
  <c r="AR126"/>
  <c r="AS126" s="1"/>
  <c r="AQ127" i="10"/>
  <c r="AE128"/>
  <c r="AV127"/>
  <c r="U131"/>
  <c r="V130"/>
  <c r="AL129"/>
  <c r="BC126"/>
  <c r="BH126" s="1"/>
  <c r="AZ126"/>
  <c r="AP126"/>
  <c r="BF126" s="1"/>
  <c r="AW125"/>
  <c r="AY125" s="1"/>
  <c r="AR127"/>
  <c r="AS127" s="1"/>
  <c r="AB132"/>
  <c r="AA132"/>
  <c r="AC131"/>
  <c r="AB131" i="9"/>
  <c r="AL129"/>
  <c r="AA132"/>
  <c r="AE127"/>
  <c r="AV126"/>
  <c r="AQ126"/>
  <c r="AR126"/>
  <c r="AS126" s="1"/>
  <c r="U131"/>
  <c r="V130"/>
  <c r="AU125"/>
  <c r="AX125" s="1"/>
  <c r="BE125"/>
  <c r="BA125"/>
  <c r="BB125" s="1"/>
  <c r="BG125" s="1"/>
  <c r="AT125"/>
  <c r="AW125" s="1"/>
  <c r="AY125" s="1"/>
  <c r="AC130"/>
  <c r="AW124"/>
  <c r="AY124" s="1"/>
  <c r="AQ127" i="8"/>
  <c r="AE128"/>
  <c r="AV127"/>
  <c r="AL129"/>
  <c r="AR128"/>
  <c r="AS128" s="1"/>
  <c r="BC125"/>
  <c r="BH125" s="1"/>
  <c r="AP125"/>
  <c r="BF125" s="1"/>
  <c r="AZ125"/>
  <c r="AR127"/>
  <c r="AS127" s="1"/>
  <c r="AA131"/>
  <c r="AC130"/>
  <c r="AB132"/>
  <c r="U131"/>
  <c r="V130"/>
  <c r="AW126"/>
  <c r="AY126" s="1"/>
  <c r="BC124" i="7"/>
  <c r="BH124" s="1"/>
  <c r="AZ124"/>
  <c r="AP124"/>
  <c r="BF124" s="1"/>
  <c r="AL130"/>
  <c r="BE125"/>
  <c r="BA125"/>
  <c r="BB125" s="1"/>
  <c r="BG125" s="1"/>
  <c r="AU125"/>
  <c r="AX125" s="1"/>
  <c r="AT125"/>
  <c r="AW125" s="1"/>
  <c r="AY125" s="1"/>
  <c r="AA131"/>
  <c r="AC130"/>
  <c r="AB132"/>
  <c r="U131"/>
  <c r="V130"/>
  <c r="AQ126"/>
  <c r="AE127"/>
  <c r="AV126"/>
  <c r="AR126"/>
  <c r="AS126" s="1"/>
  <c r="BA127" i="5"/>
  <c r="BB127" s="1"/>
  <c r="BG127" s="1"/>
  <c r="AU127"/>
  <c r="AX127" s="1"/>
  <c r="BE127"/>
  <c r="AT127"/>
  <c r="U131"/>
  <c r="V130"/>
  <c r="AL129"/>
  <c r="BC126"/>
  <c r="BH126" s="1"/>
  <c r="AP126"/>
  <c r="BF126" s="1"/>
  <c r="AZ126"/>
  <c r="AB132"/>
  <c r="AC131"/>
  <c r="AA132"/>
  <c r="AQ127"/>
  <c r="AE128"/>
  <c r="AV127"/>
  <c r="U131" i="4"/>
  <c r="V130"/>
  <c r="AL129"/>
  <c r="AU127"/>
  <c r="AX127" s="1"/>
  <c r="BE127"/>
  <c r="BA127"/>
  <c r="BB127" s="1"/>
  <c r="BG127" s="1"/>
  <c r="AT127"/>
  <c r="AW127" s="1"/>
  <c r="AY127" s="1"/>
  <c r="AQ127"/>
  <c r="AE128"/>
  <c r="AR128" s="1"/>
  <c r="AS128" s="1"/>
  <c r="AV127"/>
  <c r="BC125"/>
  <c r="BH125" s="1"/>
  <c r="AP125"/>
  <c r="BF125" s="1"/>
  <c r="AZ125"/>
  <c r="AA132"/>
  <c r="AC131"/>
  <c r="AU126"/>
  <c r="AX126" s="1"/>
  <c r="BE126"/>
  <c r="BA126"/>
  <c r="BB126" s="1"/>
  <c r="BG126" s="1"/>
  <c r="AT126"/>
  <c r="AW126" s="1"/>
  <c r="AY126" s="1"/>
  <c r="AB132"/>
  <c r="BC124" i="3"/>
  <c r="BH124" s="1"/>
  <c r="AP124"/>
  <c r="BF124" s="1"/>
  <c r="AZ124"/>
  <c r="AL130"/>
  <c r="AA133"/>
  <c r="U131"/>
  <c r="V130"/>
  <c r="AB132"/>
  <c r="BE125"/>
  <c r="BA125"/>
  <c r="BB125" s="1"/>
  <c r="BG125" s="1"/>
  <c r="AU125"/>
  <c r="AX125" s="1"/>
  <c r="AT125"/>
  <c r="AW125" s="1"/>
  <c r="AY125" s="1"/>
  <c r="BC123"/>
  <c r="BH123" s="1"/>
  <c r="AZ123"/>
  <c r="AP123"/>
  <c r="BF123" s="1"/>
  <c r="AQ126"/>
  <c r="AE127"/>
  <c r="AV126"/>
  <c r="AR126"/>
  <c r="AS126" s="1"/>
  <c r="U134" i="2"/>
  <c r="AC128" i="13"/>
  <c r="AB129"/>
  <c r="AH131"/>
  <c r="B132"/>
  <c r="U138"/>
  <c r="V138"/>
  <c r="T138" s="1"/>
  <c r="Y138"/>
  <c r="X138"/>
  <c r="Z138"/>
  <c r="W138"/>
  <c r="AA132" i="11" l="1"/>
  <c r="AC131"/>
  <c r="BE126"/>
  <c r="BA126"/>
  <c r="BB126" s="1"/>
  <c r="BG126" s="1"/>
  <c r="AU126"/>
  <c r="AX126" s="1"/>
  <c r="AT126"/>
  <c r="BC125"/>
  <c r="BH125" s="1"/>
  <c r="AP125"/>
  <c r="BF125" s="1"/>
  <c r="AZ125"/>
  <c r="AQ127"/>
  <c r="AE128"/>
  <c r="AV127"/>
  <c r="AR127"/>
  <c r="AS127" s="1"/>
  <c r="AL130"/>
  <c r="AB134"/>
  <c r="U133"/>
  <c r="V132"/>
  <c r="AC132" i="10"/>
  <c r="AA133"/>
  <c r="AU127"/>
  <c r="AX127" s="1"/>
  <c r="BE127"/>
  <c r="BA127"/>
  <c r="BB127" s="1"/>
  <c r="BG127" s="1"/>
  <c r="AT127"/>
  <c r="AW127" s="1"/>
  <c r="AY127" s="1"/>
  <c r="AQ128"/>
  <c r="AE129"/>
  <c r="AV128"/>
  <c r="AR129"/>
  <c r="AS129" s="1"/>
  <c r="AL130"/>
  <c r="AB133"/>
  <c r="BC125"/>
  <c r="BH125" s="1"/>
  <c r="AZ125"/>
  <c r="AP125"/>
  <c r="BF125" s="1"/>
  <c r="U132"/>
  <c r="V131"/>
  <c r="AR128"/>
  <c r="AS128" s="1"/>
  <c r="BC125" i="9"/>
  <c r="BH125" s="1"/>
  <c r="AP125"/>
  <c r="BF125" s="1"/>
  <c r="AZ125"/>
  <c r="AA133"/>
  <c r="AC132"/>
  <c r="AB132"/>
  <c r="BA126"/>
  <c r="BB126" s="1"/>
  <c r="BG126" s="1"/>
  <c r="AU126"/>
  <c r="AX126" s="1"/>
  <c r="BE126"/>
  <c r="AT126"/>
  <c r="AC131"/>
  <c r="BC124"/>
  <c r="BH124" s="1"/>
  <c r="AP124"/>
  <c r="BF124" s="1"/>
  <c r="AZ124"/>
  <c r="U132"/>
  <c r="V131"/>
  <c r="AE128"/>
  <c r="AV127"/>
  <c r="AQ127"/>
  <c r="AR127"/>
  <c r="AS127" s="1"/>
  <c r="AL130"/>
  <c r="AU127" i="8"/>
  <c r="AX127" s="1"/>
  <c r="BE127"/>
  <c r="BA127"/>
  <c r="BB127" s="1"/>
  <c r="BG127" s="1"/>
  <c r="AT127"/>
  <c r="BA128"/>
  <c r="BB128" s="1"/>
  <c r="BG128" s="1"/>
  <c r="AU128"/>
  <c r="AX128" s="1"/>
  <c r="BE128"/>
  <c r="AT128"/>
  <c r="AB133"/>
  <c r="AQ128"/>
  <c r="AE129"/>
  <c r="AV128"/>
  <c r="BC126"/>
  <c r="BH126" s="1"/>
  <c r="AP126"/>
  <c r="BF126" s="1"/>
  <c r="AZ126"/>
  <c r="AA132"/>
  <c r="AC131"/>
  <c r="U132"/>
  <c r="V131"/>
  <c r="AR129"/>
  <c r="AS129" s="1"/>
  <c r="AL130"/>
  <c r="AU126" i="7"/>
  <c r="AX126" s="1"/>
  <c r="BE126"/>
  <c r="BA126"/>
  <c r="BB126" s="1"/>
  <c r="BG126" s="1"/>
  <c r="AT126"/>
  <c r="BC125"/>
  <c r="BH125" s="1"/>
  <c r="AP125"/>
  <c r="BF125" s="1"/>
  <c r="AZ125"/>
  <c r="AL131"/>
  <c r="AB133"/>
  <c r="AA132"/>
  <c r="AC131"/>
  <c r="U132"/>
  <c r="V131"/>
  <c r="AQ127"/>
  <c r="AE128"/>
  <c r="AV127"/>
  <c r="AR127"/>
  <c r="AS127" s="1"/>
  <c r="AC132" i="5"/>
  <c r="AA133"/>
  <c r="AL130"/>
  <c r="U132"/>
  <c r="V131"/>
  <c r="AE129"/>
  <c r="AV128"/>
  <c r="AQ128"/>
  <c r="AB133"/>
  <c r="AR128"/>
  <c r="AS128" s="1"/>
  <c r="AW127"/>
  <c r="AY127" s="1"/>
  <c r="BA128" i="4"/>
  <c r="BB128" s="1"/>
  <c r="BG128" s="1"/>
  <c r="AU128"/>
  <c r="AX128" s="1"/>
  <c r="BE128"/>
  <c r="AT128"/>
  <c r="BC127"/>
  <c r="BH127" s="1"/>
  <c r="AZ127"/>
  <c r="AP127"/>
  <c r="BF127" s="1"/>
  <c r="U132"/>
  <c r="V131"/>
  <c r="AB133"/>
  <c r="AQ128"/>
  <c r="AE129"/>
  <c r="AV128"/>
  <c r="BC126"/>
  <c r="BH126" s="1"/>
  <c r="AP126"/>
  <c r="BF126" s="1"/>
  <c r="AZ126"/>
  <c r="AC132"/>
  <c r="AA133"/>
  <c r="AR129"/>
  <c r="AS129" s="1"/>
  <c r="AL130"/>
  <c r="BC125" i="3"/>
  <c r="BH125" s="1"/>
  <c r="AP125"/>
  <c r="BF125" s="1"/>
  <c r="AZ125"/>
  <c r="AB133"/>
  <c r="AL131"/>
  <c r="AQ127"/>
  <c r="AE128"/>
  <c r="AV127"/>
  <c r="AR127"/>
  <c r="AS127" s="1"/>
  <c r="AA134"/>
  <c r="AC133"/>
  <c r="AC132"/>
  <c r="AU126"/>
  <c r="AX126" s="1"/>
  <c r="BE126"/>
  <c r="BA126"/>
  <c r="BB126" s="1"/>
  <c r="BG126" s="1"/>
  <c r="AT126"/>
  <c r="AW126" s="1"/>
  <c r="AY126" s="1"/>
  <c r="U132"/>
  <c r="V131"/>
  <c r="U135" i="2"/>
  <c r="AH132" i="13"/>
  <c r="B133"/>
  <c r="U139"/>
  <c r="V139"/>
  <c r="T139" s="1"/>
  <c r="AC129"/>
  <c r="AB130"/>
  <c r="Y139"/>
  <c r="X139"/>
  <c r="Z139"/>
  <c r="W139"/>
  <c r="AB135" i="11" l="1"/>
  <c r="AA133"/>
  <c r="AC132"/>
  <c r="AU127"/>
  <c r="AX127" s="1"/>
  <c r="BE127"/>
  <c r="BA127"/>
  <c r="BB127" s="1"/>
  <c r="BG127" s="1"/>
  <c r="AT127"/>
  <c r="AW127" s="1"/>
  <c r="AY127" s="1"/>
  <c r="AL131"/>
  <c r="AW126"/>
  <c r="AY126" s="1"/>
  <c r="U134"/>
  <c r="V133"/>
  <c r="AQ128"/>
  <c r="AE129"/>
  <c r="AV128"/>
  <c r="AR128"/>
  <c r="AS128" s="1"/>
  <c r="BA128" i="10"/>
  <c r="BB128" s="1"/>
  <c r="BG128" s="1"/>
  <c r="AU128"/>
  <c r="AX128" s="1"/>
  <c r="BE128"/>
  <c r="AT128"/>
  <c r="U133"/>
  <c r="V132"/>
  <c r="BE129"/>
  <c r="BA129"/>
  <c r="BB129" s="1"/>
  <c r="BG129" s="1"/>
  <c r="AU129"/>
  <c r="AX129" s="1"/>
  <c r="AT129"/>
  <c r="BC127"/>
  <c r="BH127" s="1"/>
  <c r="AZ127"/>
  <c r="AP127"/>
  <c r="BF127" s="1"/>
  <c r="AA134"/>
  <c r="AC133"/>
  <c r="AL131"/>
  <c r="AB134"/>
  <c r="AE130"/>
  <c r="AV129"/>
  <c r="AQ129"/>
  <c r="AB133" i="9"/>
  <c r="V132"/>
  <c r="U133"/>
  <c r="BE127"/>
  <c r="BA127"/>
  <c r="BB127" s="1"/>
  <c r="BG127" s="1"/>
  <c r="AU127"/>
  <c r="AX127" s="1"/>
  <c r="AT127"/>
  <c r="AL131"/>
  <c r="AQ128"/>
  <c r="AE129"/>
  <c r="AV128"/>
  <c r="AR128"/>
  <c r="AS128" s="1"/>
  <c r="AA134"/>
  <c r="AC133"/>
  <c r="AW126"/>
  <c r="AY126" s="1"/>
  <c r="AE130" i="8"/>
  <c r="AV129"/>
  <c r="AQ129"/>
  <c r="AB134"/>
  <c r="AC132"/>
  <c r="AA133"/>
  <c r="BE129"/>
  <c r="BA129"/>
  <c r="BB129" s="1"/>
  <c r="BG129" s="1"/>
  <c r="AU129"/>
  <c r="AX129" s="1"/>
  <c r="AT129"/>
  <c r="AL131"/>
  <c r="AR130"/>
  <c r="AS130" s="1"/>
  <c r="U133"/>
  <c r="V132"/>
  <c r="AW128"/>
  <c r="AY128" s="1"/>
  <c r="AW127"/>
  <c r="AY127" s="1"/>
  <c r="AU127" i="7"/>
  <c r="AX127" s="1"/>
  <c r="BE127"/>
  <c r="BA127"/>
  <c r="BB127" s="1"/>
  <c r="BG127" s="1"/>
  <c r="AT127"/>
  <c r="AC132"/>
  <c r="AA133"/>
  <c r="AB134"/>
  <c r="AQ128"/>
  <c r="AE129"/>
  <c r="AV128"/>
  <c r="AR128"/>
  <c r="AS128" s="1"/>
  <c r="U133"/>
  <c r="V132"/>
  <c r="AL132"/>
  <c r="AW126"/>
  <c r="AY126" s="1"/>
  <c r="U133" i="5"/>
  <c r="V132"/>
  <c r="BE128"/>
  <c r="BA128"/>
  <c r="BB128" s="1"/>
  <c r="BG128" s="1"/>
  <c r="AU128"/>
  <c r="AX128" s="1"/>
  <c r="AT128"/>
  <c r="AW128" s="1"/>
  <c r="AY128" s="1"/>
  <c r="AA134"/>
  <c r="AC133"/>
  <c r="BC127"/>
  <c r="BH127" s="1"/>
  <c r="AP127"/>
  <c r="BF127" s="1"/>
  <c r="AZ127"/>
  <c r="AB134"/>
  <c r="AL131"/>
  <c r="AQ129"/>
  <c r="AE130"/>
  <c r="AR130" s="1"/>
  <c r="AS130" s="1"/>
  <c r="AV129"/>
  <c r="AR129"/>
  <c r="AS129" s="1"/>
  <c r="AC133" i="4"/>
  <c r="AA134"/>
  <c r="AL131"/>
  <c r="BE129"/>
  <c r="BA129"/>
  <c r="BB129" s="1"/>
  <c r="BG129" s="1"/>
  <c r="AU129"/>
  <c r="AX129" s="1"/>
  <c r="AT129"/>
  <c r="AE130"/>
  <c r="AV129"/>
  <c r="AQ129"/>
  <c r="AB134"/>
  <c r="U133"/>
  <c r="V132"/>
  <c r="AW128"/>
  <c r="AY128" s="1"/>
  <c r="AA135" i="3"/>
  <c r="BC126"/>
  <c r="BH126" s="1"/>
  <c r="AP126"/>
  <c r="BF126" s="1"/>
  <c r="AZ126"/>
  <c r="AL132"/>
  <c r="AQ128"/>
  <c r="AE129"/>
  <c r="AV128"/>
  <c r="AR128"/>
  <c r="AS128" s="1"/>
  <c r="U133"/>
  <c r="V132"/>
  <c r="AU127"/>
  <c r="AX127" s="1"/>
  <c r="BE127"/>
  <c r="BA127"/>
  <c r="BB127" s="1"/>
  <c r="BG127" s="1"/>
  <c r="AT127"/>
  <c r="AW127" s="1"/>
  <c r="AY127" s="1"/>
  <c r="AB134"/>
  <c r="U136" i="2"/>
  <c r="U140" i="13"/>
  <c r="V140"/>
  <c r="T140" s="1"/>
  <c r="AC130"/>
  <c r="AB131"/>
  <c r="AH133"/>
  <c r="B134"/>
  <c r="Y140"/>
  <c r="Z140"/>
  <c r="X140"/>
  <c r="W140"/>
  <c r="BC126" i="11" l="1"/>
  <c r="BH126" s="1"/>
  <c r="AP126"/>
  <c r="BF126" s="1"/>
  <c r="AZ126"/>
  <c r="AQ129"/>
  <c r="AE130"/>
  <c r="AV129"/>
  <c r="AR129"/>
  <c r="AS129" s="1"/>
  <c r="U135"/>
  <c r="V134"/>
  <c r="BC127"/>
  <c r="BH127" s="1"/>
  <c r="AP127"/>
  <c r="BF127" s="1"/>
  <c r="AZ127"/>
  <c r="AB136"/>
  <c r="AU128"/>
  <c r="AX128" s="1"/>
  <c r="BE128"/>
  <c r="BA128"/>
  <c r="BB128" s="1"/>
  <c r="BG128" s="1"/>
  <c r="AT128"/>
  <c r="AL132"/>
  <c r="AC133"/>
  <c r="AA134"/>
  <c r="AL132" i="10"/>
  <c r="AR131"/>
  <c r="AS131" s="1"/>
  <c r="U134"/>
  <c r="V133"/>
  <c r="AQ130"/>
  <c r="AE131"/>
  <c r="AV130"/>
  <c r="AR130"/>
  <c r="AS130" s="1"/>
  <c r="AA135"/>
  <c r="AC134"/>
  <c r="AW129"/>
  <c r="AY129" s="1"/>
  <c r="AB135"/>
  <c r="AW128"/>
  <c r="AY128" s="1"/>
  <c r="AA135" i="9"/>
  <c r="AQ129"/>
  <c r="AE130"/>
  <c r="AV129"/>
  <c r="AR129"/>
  <c r="AS129" s="1"/>
  <c r="U134"/>
  <c r="V133"/>
  <c r="AW127"/>
  <c r="AY127" s="1"/>
  <c r="BC126"/>
  <c r="BH126" s="1"/>
  <c r="AZ126"/>
  <c r="AP126"/>
  <c r="BF126" s="1"/>
  <c r="AB134"/>
  <c r="AC134" s="1"/>
  <c r="AU128"/>
  <c r="AX128" s="1"/>
  <c r="BE128"/>
  <c r="BA128"/>
  <c r="BB128" s="1"/>
  <c r="BG128" s="1"/>
  <c r="AT128"/>
  <c r="AL132"/>
  <c r="AB135" i="8"/>
  <c r="AQ130"/>
  <c r="AE131"/>
  <c r="AV130"/>
  <c r="AL132"/>
  <c r="AU130"/>
  <c r="AX130" s="1"/>
  <c r="BE130"/>
  <c r="BA130"/>
  <c r="BB130" s="1"/>
  <c r="BG130" s="1"/>
  <c r="AT130"/>
  <c r="BC128"/>
  <c r="BH128" s="1"/>
  <c r="AP128"/>
  <c r="BF128" s="1"/>
  <c r="AZ128"/>
  <c r="BC127"/>
  <c r="BH127" s="1"/>
  <c r="AP127"/>
  <c r="BF127" s="1"/>
  <c r="AZ127"/>
  <c r="U134"/>
  <c r="V133"/>
  <c r="AA134"/>
  <c r="AC133"/>
  <c r="AW129"/>
  <c r="AY129" s="1"/>
  <c r="BA128" i="7"/>
  <c r="BB128" s="1"/>
  <c r="BG128" s="1"/>
  <c r="AU128"/>
  <c r="AX128" s="1"/>
  <c r="BE128"/>
  <c r="AT128"/>
  <c r="AL133"/>
  <c r="U134"/>
  <c r="V133"/>
  <c r="AA134"/>
  <c r="AC133"/>
  <c r="AE130"/>
  <c r="AV129"/>
  <c r="AQ129"/>
  <c r="AR129"/>
  <c r="AS129" s="1"/>
  <c r="BC126"/>
  <c r="BH126" s="1"/>
  <c r="AP126"/>
  <c r="BF126" s="1"/>
  <c r="AZ126"/>
  <c r="AB135"/>
  <c r="AW127"/>
  <c r="AY127" s="1"/>
  <c r="AU130" i="5"/>
  <c r="AX130" s="1"/>
  <c r="BE130"/>
  <c r="BA130"/>
  <c r="BB130" s="1"/>
  <c r="BG130" s="1"/>
  <c r="AT130"/>
  <c r="AU129"/>
  <c r="AX129" s="1"/>
  <c r="BE129"/>
  <c r="BA129"/>
  <c r="BB129" s="1"/>
  <c r="BG129" s="1"/>
  <c r="AT129"/>
  <c r="U134"/>
  <c r="V133"/>
  <c r="AB135"/>
  <c r="BC128"/>
  <c r="BH128" s="1"/>
  <c r="AP128"/>
  <c r="BF128" s="1"/>
  <c r="AZ128"/>
  <c r="AQ130"/>
  <c r="AE131"/>
  <c r="AR131" s="1"/>
  <c r="AS131" s="1"/>
  <c r="AV130"/>
  <c r="AL132"/>
  <c r="AA135"/>
  <c r="AC134"/>
  <c r="AQ130" i="4"/>
  <c r="AE131"/>
  <c r="AV130"/>
  <c r="AA135"/>
  <c r="AC134"/>
  <c r="U134"/>
  <c r="V133"/>
  <c r="AL132"/>
  <c r="AR131"/>
  <c r="AS131" s="1"/>
  <c r="BC128"/>
  <c r="BH128" s="1"/>
  <c r="AZ128"/>
  <c r="AP128"/>
  <c r="BF128" s="1"/>
  <c r="AB135"/>
  <c r="AW129"/>
  <c r="AY129" s="1"/>
  <c r="AR130"/>
  <c r="AS130" s="1"/>
  <c r="AB135" i="3"/>
  <c r="AE130"/>
  <c r="AV129"/>
  <c r="AQ129"/>
  <c r="AR129"/>
  <c r="AS129" s="1"/>
  <c r="AA136"/>
  <c r="AC135"/>
  <c r="AL133"/>
  <c r="AC134"/>
  <c r="BC127"/>
  <c r="BH127" s="1"/>
  <c r="AZ127"/>
  <c r="AP127"/>
  <c r="BF127" s="1"/>
  <c r="BA128"/>
  <c r="BB128" s="1"/>
  <c r="BG128" s="1"/>
  <c r="AU128"/>
  <c r="AX128" s="1"/>
  <c r="BE128"/>
  <c r="AT128"/>
  <c r="U134"/>
  <c r="V133"/>
  <c r="U137" i="2"/>
  <c r="AH134" i="13"/>
  <c r="B135"/>
  <c r="AC131"/>
  <c r="AB132"/>
  <c r="U141"/>
  <c r="V141"/>
  <c r="T141" s="1"/>
  <c r="Y141"/>
  <c r="Z141"/>
  <c r="W141"/>
  <c r="X141"/>
  <c r="AL133" i="11" l="1"/>
  <c r="AE131"/>
  <c r="AV130"/>
  <c r="AQ130"/>
  <c r="AR130"/>
  <c r="AS130" s="1"/>
  <c r="AB137"/>
  <c r="BA129"/>
  <c r="BB129" s="1"/>
  <c r="BG129" s="1"/>
  <c r="AU129"/>
  <c r="AX129" s="1"/>
  <c r="BE129"/>
  <c r="AT129"/>
  <c r="AW129" s="1"/>
  <c r="AY129" s="1"/>
  <c r="AA135"/>
  <c r="AC134"/>
  <c r="U136"/>
  <c r="V135"/>
  <c r="AW128"/>
  <c r="AY128" s="1"/>
  <c r="AU130" i="10"/>
  <c r="AX130" s="1"/>
  <c r="BE130"/>
  <c r="BA130"/>
  <c r="BB130" s="1"/>
  <c r="BG130" s="1"/>
  <c r="AT130"/>
  <c r="AL133"/>
  <c r="AB136"/>
  <c r="AA136"/>
  <c r="AC135"/>
  <c r="AU131"/>
  <c r="AX131" s="1"/>
  <c r="BE131"/>
  <c r="BA131"/>
  <c r="BB131" s="1"/>
  <c r="BG131" s="1"/>
  <c r="AT131"/>
  <c r="AW131" s="1"/>
  <c r="AY131" s="1"/>
  <c r="AQ131"/>
  <c r="AE132"/>
  <c r="AV131"/>
  <c r="U135"/>
  <c r="V134"/>
  <c r="BC128"/>
  <c r="BH128" s="1"/>
  <c r="AZ128"/>
  <c r="AP128"/>
  <c r="BF128" s="1"/>
  <c r="BC129"/>
  <c r="BH129" s="1"/>
  <c r="AP129"/>
  <c r="BF129" s="1"/>
  <c r="AZ129"/>
  <c r="AL133" i="9"/>
  <c r="BC127"/>
  <c r="BH127" s="1"/>
  <c r="AP127"/>
  <c r="BF127" s="1"/>
  <c r="AZ127"/>
  <c r="AU129"/>
  <c r="AX129" s="1"/>
  <c r="BA129"/>
  <c r="BB129" s="1"/>
  <c r="BG129" s="1"/>
  <c r="BE129"/>
  <c r="AT129"/>
  <c r="AW129" s="1"/>
  <c r="AY129" s="1"/>
  <c r="AA136"/>
  <c r="U135"/>
  <c r="V134"/>
  <c r="AB135"/>
  <c r="AQ130"/>
  <c r="AE131"/>
  <c r="AV130"/>
  <c r="AR130"/>
  <c r="AS130" s="1"/>
  <c r="AW128"/>
  <c r="AY128" s="1"/>
  <c r="AQ131" i="8"/>
  <c r="AE132"/>
  <c r="AV131"/>
  <c r="AA135"/>
  <c r="AC134"/>
  <c r="AB136"/>
  <c r="U135"/>
  <c r="V134"/>
  <c r="AL133"/>
  <c r="AR132"/>
  <c r="AS132" s="1"/>
  <c r="BC129"/>
  <c r="BH129" s="1"/>
  <c r="AP129"/>
  <c r="BF129" s="1"/>
  <c r="AZ129"/>
  <c r="AW130"/>
  <c r="AY130" s="1"/>
  <c r="AR131"/>
  <c r="AS131" s="1"/>
  <c r="AL134" i="7"/>
  <c r="BC127"/>
  <c r="BH127" s="1"/>
  <c r="AP127"/>
  <c r="BF127" s="1"/>
  <c r="AZ127"/>
  <c r="AA135"/>
  <c r="AC134"/>
  <c r="BE129"/>
  <c r="BA129"/>
  <c r="BB129" s="1"/>
  <c r="BG129" s="1"/>
  <c r="AU129"/>
  <c r="AX129" s="1"/>
  <c r="AT129"/>
  <c r="U135"/>
  <c r="V134"/>
  <c r="AB136"/>
  <c r="AQ130"/>
  <c r="AE131"/>
  <c r="AV130"/>
  <c r="AR130"/>
  <c r="AS130" s="1"/>
  <c r="AW128"/>
  <c r="AY128" s="1"/>
  <c r="BA131" i="5"/>
  <c r="BB131" s="1"/>
  <c r="BG131" s="1"/>
  <c r="AU131"/>
  <c r="AX131" s="1"/>
  <c r="BE131"/>
  <c r="AT131"/>
  <c r="AL133"/>
  <c r="AB136"/>
  <c r="U135"/>
  <c r="V134"/>
  <c r="AA136"/>
  <c r="AC135"/>
  <c r="AE132"/>
  <c r="AR132" s="1"/>
  <c r="AS132" s="1"/>
  <c r="AQ131"/>
  <c r="AV131"/>
  <c r="AW129"/>
  <c r="AY129" s="1"/>
  <c r="AW130"/>
  <c r="AY130" s="1"/>
  <c r="AL133" i="4"/>
  <c r="BC129"/>
  <c r="BH129" s="1"/>
  <c r="AP129"/>
  <c r="BF129" s="1"/>
  <c r="AZ129"/>
  <c r="AU130"/>
  <c r="AX130" s="1"/>
  <c r="BE130"/>
  <c r="BA130"/>
  <c r="BB130" s="1"/>
  <c r="BG130" s="1"/>
  <c r="AT130"/>
  <c r="AW130" s="1"/>
  <c r="AY130" s="1"/>
  <c r="AU131"/>
  <c r="AX131" s="1"/>
  <c r="BE131"/>
  <c r="BA131"/>
  <c r="BB131" s="1"/>
  <c r="BG131" s="1"/>
  <c r="AT131"/>
  <c r="AW131" s="1"/>
  <c r="AY131" s="1"/>
  <c r="U135"/>
  <c r="V134"/>
  <c r="AQ131"/>
  <c r="AV131"/>
  <c r="AE132"/>
  <c r="AR132" s="1"/>
  <c r="AS132" s="1"/>
  <c r="AB136"/>
  <c r="AA136"/>
  <c r="AC135"/>
  <c r="AW128" i="3"/>
  <c r="AY128" s="1"/>
  <c r="AL134"/>
  <c r="AB136"/>
  <c r="BE129"/>
  <c r="BA129"/>
  <c r="BB129" s="1"/>
  <c r="BG129" s="1"/>
  <c r="AU129"/>
  <c r="AX129" s="1"/>
  <c r="AT129"/>
  <c r="U135"/>
  <c r="V134"/>
  <c r="AC136"/>
  <c r="AA137"/>
  <c r="AQ130"/>
  <c r="AE131"/>
  <c r="AV130"/>
  <c r="AR130"/>
  <c r="AS130" s="1"/>
  <c r="U138" i="2"/>
  <c r="AC132" i="13"/>
  <c r="AB133"/>
  <c r="U142"/>
  <c r="V142"/>
  <c r="T142" s="1"/>
  <c r="AH135"/>
  <c r="B136"/>
  <c r="Y142"/>
  <c r="X142"/>
  <c r="W142"/>
  <c r="Z142"/>
  <c r="U137" i="11" l="1"/>
  <c r="V136"/>
  <c r="BC129"/>
  <c r="BH129" s="1"/>
  <c r="AP129"/>
  <c r="BF129" s="1"/>
  <c r="AZ129"/>
  <c r="AB138"/>
  <c r="AL134"/>
  <c r="AA136"/>
  <c r="AC135"/>
  <c r="BE130"/>
  <c r="BA130"/>
  <c r="BB130" s="1"/>
  <c r="BG130" s="1"/>
  <c r="AU130"/>
  <c r="AX130" s="1"/>
  <c r="AT130"/>
  <c r="AQ131"/>
  <c r="AE132"/>
  <c r="AV131"/>
  <c r="AR131"/>
  <c r="AS131" s="1"/>
  <c r="BC128"/>
  <c r="BH128" s="1"/>
  <c r="AP128"/>
  <c r="BF128" s="1"/>
  <c r="AZ128"/>
  <c r="AQ132" i="10"/>
  <c r="AE133"/>
  <c r="AV132"/>
  <c r="AL134"/>
  <c r="AA137"/>
  <c r="AC136"/>
  <c r="AR132"/>
  <c r="AS132" s="1"/>
  <c r="U136"/>
  <c r="V135"/>
  <c r="BC131"/>
  <c r="BH131" s="1"/>
  <c r="AZ131"/>
  <c r="AP131"/>
  <c r="BF131" s="1"/>
  <c r="AB137"/>
  <c r="AW130"/>
  <c r="AY130" s="1"/>
  <c r="BA130" i="9"/>
  <c r="BB130" s="1"/>
  <c r="BG130" s="1"/>
  <c r="AU130"/>
  <c r="AX130" s="1"/>
  <c r="BE130"/>
  <c r="AT130"/>
  <c r="BC129"/>
  <c r="BH129" s="1"/>
  <c r="AZ129"/>
  <c r="AP129"/>
  <c r="BF129" s="1"/>
  <c r="AL134"/>
  <c r="BC128"/>
  <c r="BH128" s="1"/>
  <c r="AZ128"/>
  <c r="AP128"/>
  <c r="BF128" s="1"/>
  <c r="AA137"/>
  <c r="AC136"/>
  <c r="AE132"/>
  <c r="AV131"/>
  <c r="AQ131"/>
  <c r="AR131"/>
  <c r="AS131" s="1"/>
  <c r="AB136"/>
  <c r="AC135"/>
  <c r="U136"/>
  <c r="V135"/>
  <c r="AL134" i="8"/>
  <c r="AB137"/>
  <c r="AA136"/>
  <c r="AC135"/>
  <c r="BC130"/>
  <c r="BH130" s="1"/>
  <c r="AZ130"/>
  <c r="AP130"/>
  <c r="BF130" s="1"/>
  <c r="BA132"/>
  <c r="BB132" s="1"/>
  <c r="BG132" s="1"/>
  <c r="AU132"/>
  <c r="AX132" s="1"/>
  <c r="BE132"/>
  <c r="AT132"/>
  <c r="AW132" s="1"/>
  <c r="AY132" s="1"/>
  <c r="U136"/>
  <c r="V135"/>
  <c r="AU131"/>
  <c r="AX131" s="1"/>
  <c r="BE131"/>
  <c r="BA131"/>
  <c r="BB131" s="1"/>
  <c r="BG131" s="1"/>
  <c r="AT131"/>
  <c r="AW131" s="1"/>
  <c r="AY131" s="1"/>
  <c r="AQ132"/>
  <c r="AE133"/>
  <c r="AR133" s="1"/>
  <c r="AS133" s="1"/>
  <c r="AV132"/>
  <c r="AU130" i="7"/>
  <c r="AX130" s="1"/>
  <c r="BE130"/>
  <c r="BA130"/>
  <c r="BB130" s="1"/>
  <c r="BG130" s="1"/>
  <c r="AT130"/>
  <c r="AB137"/>
  <c r="BC128"/>
  <c r="BH128" s="1"/>
  <c r="AP128"/>
  <c r="BF128" s="1"/>
  <c r="AZ128"/>
  <c r="AA136"/>
  <c r="AC135"/>
  <c r="AL135"/>
  <c r="AQ131"/>
  <c r="AE132"/>
  <c r="AV131"/>
  <c r="AR131"/>
  <c r="AS131" s="1"/>
  <c r="U136"/>
  <c r="V135"/>
  <c r="AW129"/>
  <c r="AY129" s="1"/>
  <c r="BA132" i="5"/>
  <c r="BB132" s="1"/>
  <c r="BG132" s="1"/>
  <c r="AU132"/>
  <c r="AX132" s="1"/>
  <c r="BE132"/>
  <c r="AT132"/>
  <c r="AC136"/>
  <c r="AA137"/>
  <c r="AB137"/>
  <c r="AL134"/>
  <c r="BC129"/>
  <c r="BH129" s="1"/>
  <c r="AP129"/>
  <c r="BF129" s="1"/>
  <c r="AZ129"/>
  <c r="U136"/>
  <c r="V135"/>
  <c r="AE133"/>
  <c r="AV132"/>
  <c r="AQ132"/>
  <c r="BC130"/>
  <c r="BH130" s="1"/>
  <c r="AP130"/>
  <c r="BF130" s="1"/>
  <c r="AZ130"/>
  <c r="AW131"/>
  <c r="AY131" s="1"/>
  <c r="BA132" i="4"/>
  <c r="BB132" s="1"/>
  <c r="BG132" s="1"/>
  <c r="BE132"/>
  <c r="AU132"/>
  <c r="AX132" s="1"/>
  <c r="AT132"/>
  <c r="AB137"/>
  <c r="BC131"/>
  <c r="BH131" s="1"/>
  <c r="AZ131"/>
  <c r="AP131"/>
  <c r="BF131" s="1"/>
  <c r="BC130"/>
  <c r="BH130" s="1"/>
  <c r="AZ130"/>
  <c r="AP130"/>
  <c r="BF130" s="1"/>
  <c r="U136"/>
  <c r="V135"/>
  <c r="AL134"/>
  <c r="AR133"/>
  <c r="AS133" s="1"/>
  <c r="AE133"/>
  <c r="AV132"/>
  <c r="AQ132"/>
  <c r="AA137"/>
  <c r="AC136"/>
  <c r="BC128" i="3"/>
  <c r="BH128" s="1"/>
  <c r="AZ128"/>
  <c r="AP128"/>
  <c r="BF128" s="1"/>
  <c r="AB137"/>
  <c r="AW129"/>
  <c r="AY129" s="1"/>
  <c r="AU130"/>
  <c r="AX130" s="1"/>
  <c r="BE130"/>
  <c r="BA130"/>
  <c r="BB130" s="1"/>
  <c r="BG130" s="1"/>
  <c r="AT130"/>
  <c r="AW130" s="1"/>
  <c r="AY130" s="1"/>
  <c r="AA138"/>
  <c r="AC137"/>
  <c r="U136"/>
  <c r="V135"/>
  <c r="AL135"/>
  <c r="AQ131"/>
  <c r="AE132"/>
  <c r="AV131"/>
  <c r="AR131"/>
  <c r="AS131" s="1"/>
  <c r="U139" i="2"/>
  <c r="AH136" i="13"/>
  <c r="B137"/>
  <c r="AC133"/>
  <c r="AB134"/>
  <c r="V143"/>
  <c r="T143" s="1"/>
  <c r="U143"/>
  <c r="Y143"/>
  <c r="X143"/>
  <c r="Z143"/>
  <c r="W143"/>
  <c r="U138" i="11" l="1"/>
  <c r="V137"/>
  <c r="AU131"/>
  <c r="AX131" s="1"/>
  <c r="BE131"/>
  <c r="BA131"/>
  <c r="BB131" s="1"/>
  <c r="BG131" s="1"/>
  <c r="AT131"/>
  <c r="AW131" s="1"/>
  <c r="AY131" s="1"/>
  <c r="AL135"/>
  <c r="AW130"/>
  <c r="AY130" s="1"/>
  <c r="AB139"/>
  <c r="AQ132"/>
  <c r="AE133"/>
  <c r="AV132"/>
  <c r="AR132"/>
  <c r="AS132" s="1"/>
  <c r="AA137"/>
  <c r="AC136"/>
  <c r="U137" i="10"/>
  <c r="V136"/>
  <c r="AL135"/>
  <c r="AR134"/>
  <c r="AS134" s="1"/>
  <c r="BC130"/>
  <c r="BH130" s="1"/>
  <c r="AZ130"/>
  <c r="AP130"/>
  <c r="BF130" s="1"/>
  <c r="AA138"/>
  <c r="AC137"/>
  <c r="AE134"/>
  <c r="AV133"/>
  <c r="AQ133"/>
  <c r="AB138"/>
  <c r="BA132"/>
  <c r="BB132" s="1"/>
  <c r="BG132" s="1"/>
  <c r="AU132"/>
  <c r="AX132" s="1"/>
  <c r="BE132"/>
  <c r="AT132"/>
  <c r="AR133"/>
  <c r="AS133" s="1"/>
  <c r="AC137" i="9"/>
  <c r="AA138"/>
  <c r="BE131"/>
  <c r="BA131"/>
  <c r="BB131" s="1"/>
  <c r="BG131" s="1"/>
  <c r="AU131"/>
  <c r="AX131" s="1"/>
  <c r="AT131"/>
  <c r="U137"/>
  <c r="V136"/>
  <c r="AQ132"/>
  <c r="AE133"/>
  <c r="AV132"/>
  <c r="AR132"/>
  <c r="AS132" s="1"/>
  <c r="AB137"/>
  <c r="AL135"/>
  <c r="AW130"/>
  <c r="AY130" s="1"/>
  <c r="BE133" i="8"/>
  <c r="BA133"/>
  <c r="BB133" s="1"/>
  <c r="BG133" s="1"/>
  <c r="AU133"/>
  <c r="AX133" s="1"/>
  <c r="AT133"/>
  <c r="BC131"/>
  <c r="BH131" s="1"/>
  <c r="AP131"/>
  <c r="BF131" s="1"/>
  <c r="AZ131"/>
  <c r="BC132"/>
  <c r="BH132" s="1"/>
  <c r="AP132"/>
  <c r="BF132" s="1"/>
  <c r="AZ132"/>
  <c r="AC136"/>
  <c r="AA137"/>
  <c r="AL135"/>
  <c r="AR134"/>
  <c r="AS134" s="1"/>
  <c r="AE134"/>
  <c r="AV133"/>
  <c r="AQ133"/>
  <c r="U137"/>
  <c r="V136"/>
  <c r="AB138"/>
  <c r="AL136" i="7"/>
  <c r="AB138"/>
  <c r="BC129"/>
  <c r="BH129" s="1"/>
  <c r="AP129"/>
  <c r="BF129" s="1"/>
  <c r="AZ129"/>
  <c r="AU131"/>
  <c r="AX131" s="1"/>
  <c r="BE131"/>
  <c r="BA131"/>
  <c r="BB131" s="1"/>
  <c r="BG131" s="1"/>
  <c r="AT131"/>
  <c r="U137"/>
  <c r="V136"/>
  <c r="AC136"/>
  <c r="AA137"/>
  <c r="AQ132"/>
  <c r="AE133"/>
  <c r="AV132"/>
  <c r="AR132"/>
  <c r="AS132" s="1"/>
  <c r="AW130"/>
  <c r="AY130" s="1"/>
  <c r="AE134" i="5"/>
  <c r="AV133"/>
  <c r="AQ133"/>
  <c r="AA138"/>
  <c r="AC137"/>
  <c r="AR133"/>
  <c r="AS133" s="1"/>
  <c r="U137"/>
  <c r="V136"/>
  <c r="AL135"/>
  <c r="AB138"/>
  <c r="BC131"/>
  <c r="BH131" s="1"/>
  <c r="AZ131"/>
  <c r="AP131"/>
  <c r="BF131" s="1"/>
  <c r="AW132"/>
  <c r="AY132" s="1"/>
  <c r="AB138" i="4"/>
  <c r="AL135"/>
  <c r="AC137"/>
  <c r="AA138"/>
  <c r="BA133"/>
  <c r="BB133" s="1"/>
  <c r="BG133" s="1"/>
  <c r="BE133"/>
  <c r="AU133"/>
  <c r="AX133" s="1"/>
  <c r="AT133"/>
  <c r="U137"/>
  <c r="V136"/>
  <c r="AE134"/>
  <c r="AV133"/>
  <c r="AQ133"/>
  <c r="AW132"/>
  <c r="AY132" s="1"/>
  <c r="AL136" i="3"/>
  <c r="AU131"/>
  <c r="AX131" s="1"/>
  <c r="BE131"/>
  <c r="BA131"/>
  <c r="BB131" s="1"/>
  <c r="BG131" s="1"/>
  <c r="AT131"/>
  <c r="AW131" s="1"/>
  <c r="AY131" s="1"/>
  <c r="U137"/>
  <c r="V136"/>
  <c r="BC130"/>
  <c r="BH130" s="1"/>
  <c r="AZ130"/>
  <c r="AP130"/>
  <c r="BF130" s="1"/>
  <c r="BC129"/>
  <c r="BH129" s="1"/>
  <c r="AP129"/>
  <c r="BF129" s="1"/>
  <c r="AZ129"/>
  <c r="AQ132"/>
  <c r="AE133"/>
  <c r="AV132"/>
  <c r="AR132"/>
  <c r="AS132" s="1"/>
  <c r="AA139"/>
  <c r="AC138"/>
  <c r="AB138"/>
  <c r="U140" i="2"/>
  <c r="AC134" i="13"/>
  <c r="AB135"/>
  <c r="U144"/>
  <c r="V144"/>
  <c r="T144" s="1"/>
  <c r="AH137"/>
  <c r="B138"/>
  <c r="Y144"/>
  <c r="W144"/>
  <c r="X144"/>
  <c r="Z144"/>
  <c r="AU132" i="11" l="1"/>
  <c r="AX132" s="1"/>
  <c r="BE132"/>
  <c r="BA132"/>
  <c r="BB132" s="1"/>
  <c r="BG132" s="1"/>
  <c r="AT132"/>
  <c r="AL136"/>
  <c r="U139"/>
  <c r="V138"/>
  <c r="AC137"/>
  <c r="AA138"/>
  <c r="BC130"/>
  <c r="BH130" s="1"/>
  <c r="AP130"/>
  <c r="BF130" s="1"/>
  <c r="AZ130"/>
  <c r="AQ133"/>
  <c r="AE134"/>
  <c r="AV133"/>
  <c r="AR133"/>
  <c r="AS133" s="1"/>
  <c r="BC131"/>
  <c r="BH131" s="1"/>
  <c r="AP131"/>
  <c r="BF131" s="1"/>
  <c r="AZ131"/>
  <c r="AB140"/>
  <c r="BE133" i="10"/>
  <c r="BA133"/>
  <c r="BB133" s="1"/>
  <c r="BG133" s="1"/>
  <c r="AU133"/>
  <c r="AX133" s="1"/>
  <c r="AT133"/>
  <c r="AA139"/>
  <c r="AC138"/>
  <c r="AU134"/>
  <c r="AX134" s="1"/>
  <c r="BE134"/>
  <c r="BA134"/>
  <c r="BB134" s="1"/>
  <c r="BG134" s="1"/>
  <c r="AT134"/>
  <c r="AW134" s="1"/>
  <c r="AY134" s="1"/>
  <c r="U138"/>
  <c r="V137"/>
  <c r="AB139"/>
  <c r="AQ134"/>
  <c r="AE135"/>
  <c r="AV134"/>
  <c r="AL136"/>
  <c r="AR135"/>
  <c r="AS135" s="1"/>
  <c r="AW132"/>
  <c r="AY132" s="1"/>
  <c r="AL136" i="9"/>
  <c r="AU132"/>
  <c r="AX132" s="1"/>
  <c r="BE132"/>
  <c r="BA132"/>
  <c r="BB132" s="1"/>
  <c r="BG132" s="1"/>
  <c r="AT132"/>
  <c r="AW132" s="1"/>
  <c r="AY132" s="1"/>
  <c r="AA139"/>
  <c r="AW131"/>
  <c r="AY131" s="1"/>
  <c r="AQ133"/>
  <c r="AE134"/>
  <c r="AV133"/>
  <c r="AR133"/>
  <c r="AS133" s="1"/>
  <c r="U138"/>
  <c r="V137"/>
  <c r="BC130"/>
  <c r="BH130" s="1"/>
  <c r="AZ130"/>
  <c r="AP130"/>
  <c r="BF130" s="1"/>
  <c r="AB138"/>
  <c r="AL136" i="8"/>
  <c r="U138"/>
  <c r="V137"/>
  <c r="AU134"/>
  <c r="AX134" s="1"/>
  <c r="BE134"/>
  <c r="BA134"/>
  <c r="BB134" s="1"/>
  <c r="BG134" s="1"/>
  <c r="AT134"/>
  <c r="AW134" s="1"/>
  <c r="AY134" s="1"/>
  <c r="AB139"/>
  <c r="AQ134"/>
  <c r="AE135"/>
  <c r="AV134"/>
  <c r="AA138"/>
  <c r="AC137"/>
  <c r="AW133"/>
  <c r="AY133" s="1"/>
  <c r="BA132" i="7"/>
  <c r="BB132" s="1"/>
  <c r="BG132" s="1"/>
  <c r="AU132"/>
  <c r="AX132" s="1"/>
  <c r="BE132"/>
  <c r="AT132"/>
  <c r="AA138"/>
  <c r="AC137"/>
  <c r="U138"/>
  <c r="V137"/>
  <c r="AL137"/>
  <c r="BC130"/>
  <c r="BH130" s="1"/>
  <c r="AZ130"/>
  <c r="AP130"/>
  <c r="BF130" s="1"/>
  <c r="AE134"/>
  <c r="AV133"/>
  <c r="AQ133"/>
  <c r="AR133"/>
  <c r="AS133" s="1"/>
  <c r="AB139"/>
  <c r="AW131"/>
  <c r="AY131" s="1"/>
  <c r="AQ134" i="5"/>
  <c r="AE135"/>
  <c r="AV134"/>
  <c r="BC132"/>
  <c r="BH132" s="1"/>
  <c r="AP132"/>
  <c r="BF132" s="1"/>
  <c r="AZ132"/>
  <c r="AL136"/>
  <c r="AR135"/>
  <c r="AS135" s="1"/>
  <c r="BE133"/>
  <c r="BA133"/>
  <c r="BB133" s="1"/>
  <c r="BG133" s="1"/>
  <c r="AU133"/>
  <c r="AX133" s="1"/>
  <c r="AT133"/>
  <c r="AW133" s="1"/>
  <c r="AY133" s="1"/>
  <c r="AB139"/>
  <c r="AR134"/>
  <c r="AS134" s="1"/>
  <c r="U138"/>
  <c r="V137"/>
  <c r="AA139"/>
  <c r="AC138"/>
  <c r="AL136" i="4"/>
  <c r="AB139"/>
  <c r="BC132"/>
  <c r="BH132" s="1"/>
  <c r="AZ132"/>
  <c r="AP132"/>
  <c r="BF132" s="1"/>
  <c r="AE135"/>
  <c r="AV134"/>
  <c r="AQ134"/>
  <c r="AA139"/>
  <c r="AC138"/>
  <c r="AW133"/>
  <c r="AY133" s="1"/>
  <c r="U138"/>
  <c r="V137"/>
  <c r="AR134"/>
  <c r="AS134" s="1"/>
  <c r="AL137" i="3"/>
  <c r="AE134"/>
  <c r="AV133"/>
  <c r="AQ133"/>
  <c r="AR133"/>
  <c r="AS133" s="1"/>
  <c r="BC131"/>
  <c r="BH131" s="1"/>
  <c r="AZ131"/>
  <c r="AP131"/>
  <c r="BF131" s="1"/>
  <c r="BA132"/>
  <c r="BB132" s="1"/>
  <c r="BG132" s="1"/>
  <c r="AU132"/>
  <c r="AX132" s="1"/>
  <c r="BE132"/>
  <c r="AT132"/>
  <c r="AW132" s="1"/>
  <c r="AY132" s="1"/>
  <c r="U138"/>
  <c r="V137"/>
  <c r="AB139"/>
  <c r="AC139" s="1"/>
  <c r="AA140"/>
  <c r="U141" i="2"/>
  <c r="AC135" i="13"/>
  <c r="AB136"/>
  <c r="AH138"/>
  <c r="B139"/>
  <c r="V145"/>
  <c r="T145" s="1"/>
  <c r="U145"/>
  <c r="Y145"/>
  <c r="W145"/>
  <c r="X145"/>
  <c r="Z145"/>
  <c r="AE135" i="11" l="1"/>
  <c r="AV134"/>
  <c r="AQ134"/>
  <c r="AR134"/>
  <c r="AS134" s="1"/>
  <c r="AL137"/>
  <c r="BA133"/>
  <c r="BB133" s="1"/>
  <c r="BG133" s="1"/>
  <c r="AU133"/>
  <c r="AX133" s="1"/>
  <c r="BE133"/>
  <c r="AT133"/>
  <c r="AW133" s="1"/>
  <c r="AY133" s="1"/>
  <c r="AA139"/>
  <c r="AC138"/>
  <c r="U140"/>
  <c r="V139"/>
  <c r="AB141"/>
  <c r="AW132"/>
  <c r="AY132" s="1"/>
  <c r="AU135" i="10"/>
  <c r="AX135" s="1"/>
  <c r="BE135"/>
  <c r="BA135"/>
  <c r="BB135" s="1"/>
  <c r="BG135" s="1"/>
  <c r="AT135"/>
  <c r="AA140"/>
  <c r="AC139"/>
  <c r="BC132"/>
  <c r="BH132" s="1"/>
  <c r="AZ132"/>
  <c r="AP132"/>
  <c r="BF132" s="1"/>
  <c r="AE136"/>
  <c r="AQ135"/>
  <c r="AV135"/>
  <c r="BC134"/>
  <c r="BH134" s="1"/>
  <c r="AP134"/>
  <c r="BF134" s="1"/>
  <c r="AZ134"/>
  <c r="AB140"/>
  <c r="U139"/>
  <c r="V138"/>
  <c r="AL137"/>
  <c r="AW133"/>
  <c r="AY133" s="1"/>
  <c r="AU133" i="9"/>
  <c r="AX133" s="1"/>
  <c r="BE133"/>
  <c r="BA133"/>
  <c r="BB133" s="1"/>
  <c r="BG133" s="1"/>
  <c r="AT133"/>
  <c r="BC131"/>
  <c r="BH131" s="1"/>
  <c r="AP131"/>
  <c r="BF131" s="1"/>
  <c r="AZ131"/>
  <c r="AL137"/>
  <c r="U139"/>
  <c r="V138"/>
  <c r="BC132"/>
  <c r="BH132" s="1"/>
  <c r="AP132"/>
  <c r="BF132" s="1"/>
  <c r="AZ132"/>
  <c r="AE135"/>
  <c r="AV134"/>
  <c r="AQ134"/>
  <c r="AR134"/>
  <c r="AS134" s="1"/>
  <c r="AA140"/>
  <c r="AC139"/>
  <c r="AB139"/>
  <c r="AC138"/>
  <c r="BC134" i="8"/>
  <c r="BH134" s="1"/>
  <c r="AP134"/>
  <c r="BF134" s="1"/>
  <c r="AZ134"/>
  <c r="AL137"/>
  <c r="BC133"/>
  <c r="BH133" s="1"/>
  <c r="AP133"/>
  <c r="BF133" s="1"/>
  <c r="AZ133"/>
  <c r="AQ135"/>
  <c r="AE136"/>
  <c r="AR136" s="1"/>
  <c r="AS136" s="1"/>
  <c r="AV135"/>
  <c r="AR135"/>
  <c r="AS135" s="1"/>
  <c r="AB140"/>
  <c r="U139"/>
  <c r="V138"/>
  <c r="AA139"/>
  <c r="AC138"/>
  <c r="AA139" i="7"/>
  <c r="AC138"/>
  <c r="BE133"/>
  <c r="BA133"/>
  <c r="BB133" s="1"/>
  <c r="BG133" s="1"/>
  <c r="AU133"/>
  <c r="AX133" s="1"/>
  <c r="AT133"/>
  <c r="AL138"/>
  <c r="BC131"/>
  <c r="BH131" s="1"/>
  <c r="AP131"/>
  <c r="BF131" s="1"/>
  <c r="AZ131"/>
  <c r="AQ134"/>
  <c r="AE135"/>
  <c r="AV134"/>
  <c r="AR134"/>
  <c r="AS134" s="1"/>
  <c r="U139"/>
  <c r="V138"/>
  <c r="AB140"/>
  <c r="AW132"/>
  <c r="AY132" s="1"/>
  <c r="U139" i="5"/>
  <c r="V138"/>
  <c r="AB140"/>
  <c r="AQ135"/>
  <c r="AE136"/>
  <c r="AV135"/>
  <c r="AL137"/>
  <c r="AR136"/>
  <c r="AS136" s="1"/>
  <c r="AA140"/>
  <c r="AC139"/>
  <c r="AU134"/>
  <c r="AX134" s="1"/>
  <c r="BE134"/>
  <c r="BA134"/>
  <c r="BB134" s="1"/>
  <c r="BG134" s="1"/>
  <c r="AT134"/>
  <c r="AW134" s="1"/>
  <c r="AY134" s="1"/>
  <c r="BC133"/>
  <c r="BH133" s="1"/>
  <c r="AP133"/>
  <c r="BF133" s="1"/>
  <c r="AZ133"/>
  <c r="AU135"/>
  <c r="AX135" s="1"/>
  <c r="BE135"/>
  <c r="BA135"/>
  <c r="BB135" s="1"/>
  <c r="BG135" s="1"/>
  <c r="AT135"/>
  <c r="AQ135" i="4"/>
  <c r="AE136"/>
  <c r="AV135"/>
  <c r="AL137"/>
  <c r="AR136"/>
  <c r="AS136" s="1"/>
  <c r="BE134"/>
  <c r="BA134"/>
  <c r="BB134" s="1"/>
  <c r="BG134" s="1"/>
  <c r="AU134"/>
  <c r="AX134" s="1"/>
  <c r="AT134"/>
  <c r="AW134" s="1"/>
  <c r="AY134" s="1"/>
  <c r="BC133"/>
  <c r="BH133" s="1"/>
  <c r="AP133"/>
  <c r="BF133" s="1"/>
  <c r="AZ133"/>
  <c r="U139"/>
  <c r="V138"/>
  <c r="AA140"/>
  <c r="AC139"/>
  <c r="AB140"/>
  <c r="AR135"/>
  <c r="AS135" s="1"/>
  <c r="BC132" i="3"/>
  <c r="BH132" s="1"/>
  <c r="AZ132"/>
  <c r="AP132"/>
  <c r="BF132" s="1"/>
  <c r="AL138"/>
  <c r="AB140"/>
  <c r="BE133"/>
  <c r="BA133"/>
  <c r="BB133" s="1"/>
  <c r="BG133" s="1"/>
  <c r="AU133"/>
  <c r="AX133" s="1"/>
  <c r="AT133"/>
  <c r="U139"/>
  <c r="V138"/>
  <c r="AQ134"/>
  <c r="AE135"/>
  <c r="AV134"/>
  <c r="AR134"/>
  <c r="AS134" s="1"/>
  <c r="AC140"/>
  <c r="AA141"/>
  <c r="U142" i="2"/>
  <c r="U146" i="13"/>
  <c r="V146"/>
  <c r="T146" s="1"/>
  <c r="AH139"/>
  <c r="B140"/>
  <c r="AC136"/>
  <c r="AB137"/>
  <c r="Y146"/>
  <c r="X146"/>
  <c r="W146"/>
  <c r="Z146"/>
  <c r="AL138" i="11" l="1"/>
  <c r="AQ135"/>
  <c r="AE136"/>
  <c r="AV135"/>
  <c r="AR135"/>
  <c r="AS135" s="1"/>
  <c r="U141"/>
  <c r="V140"/>
  <c r="BC133"/>
  <c r="BH133" s="1"/>
  <c r="AP133"/>
  <c r="BF133" s="1"/>
  <c r="AZ133"/>
  <c r="AB142"/>
  <c r="AA140"/>
  <c r="AC139"/>
  <c r="BC132"/>
  <c r="BH132" s="1"/>
  <c r="AP132"/>
  <c r="BF132" s="1"/>
  <c r="AZ132"/>
  <c r="BE134"/>
  <c r="BA134"/>
  <c r="BB134" s="1"/>
  <c r="BG134" s="1"/>
  <c r="AU134"/>
  <c r="AX134" s="1"/>
  <c r="AT134"/>
  <c r="AW134" s="1"/>
  <c r="AY134" s="1"/>
  <c r="AC140" i="10"/>
  <c r="AA141"/>
  <c r="AQ136"/>
  <c r="AE137"/>
  <c r="AV136"/>
  <c r="U140"/>
  <c r="V139"/>
  <c r="AR136"/>
  <c r="AS136" s="1"/>
  <c r="AR137"/>
  <c r="AS137" s="1"/>
  <c r="AL138"/>
  <c r="AB141"/>
  <c r="BC133"/>
  <c r="BH133" s="1"/>
  <c r="AZ133"/>
  <c r="AP133"/>
  <c r="BF133" s="1"/>
  <c r="AW135"/>
  <c r="AY135" s="1"/>
  <c r="V139" i="9"/>
  <c r="U140"/>
  <c r="BA134"/>
  <c r="BB134" s="1"/>
  <c r="BG134" s="1"/>
  <c r="AU134"/>
  <c r="AX134" s="1"/>
  <c r="BE134"/>
  <c r="AT134"/>
  <c r="AB140"/>
  <c r="AA141"/>
  <c r="AE136"/>
  <c r="AV135"/>
  <c r="AQ135"/>
  <c r="AR135"/>
  <c r="AS135" s="1"/>
  <c r="AL138"/>
  <c r="AW133"/>
  <c r="AY133" s="1"/>
  <c r="BA136" i="8"/>
  <c r="BB136" s="1"/>
  <c r="BG136" s="1"/>
  <c r="AU136"/>
  <c r="AX136" s="1"/>
  <c r="BE136"/>
  <c r="AT136"/>
  <c r="AQ136"/>
  <c r="AE137"/>
  <c r="AV136"/>
  <c r="AA140"/>
  <c r="AC139"/>
  <c r="AB141"/>
  <c r="U140"/>
  <c r="V139"/>
  <c r="AU135"/>
  <c r="AX135" s="1"/>
  <c r="BE135"/>
  <c r="BA135"/>
  <c r="BB135" s="1"/>
  <c r="BG135" s="1"/>
  <c r="AT135"/>
  <c r="AR137"/>
  <c r="AS137" s="1"/>
  <c r="AL138"/>
  <c r="AA140" i="7"/>
  <c r="AC139"/>
  <c r="AW133"/>
  <c r="AY133" s="1"/>
  <c r="AB141"/>
  <c r="AQ135"/>
  <c r="AE136"/>
  <c r="AV135"/>
  <c r="AR135"/>
  <c r="AS135" s="1"/>
  <c r="BC132"/>
  <c r="BH132" s="1"/>
  <c r="AP132"/>
  <c r="BF132" s="1"/>
  <c r="AZ132"/>
  <c r="AU134"/>
  <c r="AX134" s="1"/>
  <c r="BE134"/>
  <c r="BA134"/>
  <c r="BB134" s="1"/>
  <c r="BG134" s="1"/>
  <c r="AT134"/>
  <c r="AW134" s="1"/>
  <c r="AY134" s="1"/>
  <c r="U140"/>
  <c r="V139"/>
  <c r="AL139"/>
  <c r="BC134" i="5"/>
  <c r="BH134" s="1"/>
  <c r="AZ134"/>
  <c r="AP134"/>
  <c r="BF134" s="1"/>
  <c r="U140"/>
  <c r="V139"/>
  <c r="AL138"/>
  <c r="AB141"/>
  <c r="BA136"/>
  <c r="BB136" s="1"/>
  <c r="BG136" s="1"/>
  <c r="AU136"/>
  <c r="AX136" s="1"/>
  <c r="BE136"/>
  <c r="AT136"/>
  <c r="AC140"/>
  <c r="AA141"/>
  <c r="AQ136"/>
  <c r="AE137"/>
  <c r="AR137" s="1"/>
  <c r="AS137" s="1"/>
  <c r="AV136"/>
  <c r="AW135"/>
  <c r="AY135" s="1"/>
  <c r="BC134" i="4"/>
  <c r="BH134" s="1"/>
  <c r="AP134"/>
  <c r="BF134" s="1"/>
  <c r="AZ134"/>
  <c r="AU136"/>
  <c r="AX136" s="1"/>
  <c r="BE136"/>
  <c r="BA136"/>
  <c r="BB136" s="1"/>
  <c r="BG136" s="1"/>
  <c r="AT136"/>
  <c r="AW136" s="1"/>
  <c r="AY136" s="1"/>
  <c r="AQ136"/>
  <c r="AE137"/>
  <c r="AV136"/>
  <c r="AU135"/>
  <c r="AX135" s="1"/>
  <c r="BE135"/>
  <c r="BA135"/>
  <c r="BB135" s="1"/>
  <c r="BG135" s="1"/>
  <c r="AT135"/>
  <c r="AW135" s="1"/>
  <c r="AY135" s="1"/>
  <c r="U140"/>
  <c r="V139"/>
  <c r="AB141"/>
  <c r="AA141"/>
  <c r="AC140"/>
  <c r="AL138"/>
  <c r="AQ135" i="3"/>
  <c r="AE136"/>
  <c r="AV135"/>
  <c r="AR135"/>
  <c r="AS135" s="1"/>
  <c r="U140"/>
  <c r="V139"/>
  <c r="AL139"/>
  <c r="AA142"/>
  <c r="AC141"/>
  <c r="AU134"/>
  <c r="AX134" s="1"/>
  <c r="BE134"/>
  <c r="BA134"/>
  <c r="BB134" s="1"/>
  <c r="BG134" s="1"/>
  <c r="AT134"/>
  <c r="AW134" s="1"/>
  <c r="AY134" s="1"/>
  <c r="AB141"/>
  <c r="AW133"/>
  <c r="AY133" s="1"/>
  <c r="U143" i="2"/>
  <c r="AC137" i="13"/>
  <c r="AB138"/>
  <c r="U147"/>
  <c r="V147"/>
  <c r="T147" s="1"/>
  <c r="AH140"/>
  <c r="B141"/>
  <c r="Y147"/>
  <c r="W147"/>
  <c r="X147"/>
  <c r="Z147"/>
  <c r="BC134" i="11" l="1"/>
  <c r="BH134" s="1"/>
  <c r="AP134"/>
  <c r="BF134" s="1"/>
  <c r="AZ134"/>
  <c r="AB143"/>
  <c r="AL139"/>
  <c r="AU135"/>
  <c r="AX135" s="1"/>
  <c r="BE135"/>
  <c r="BA135"/>
  <c r="BB135" s="1"/>
  <c r="BG135" s="1"/>
  <c r="AT135"/>
  <c r="U142"/>
  <c r="V141"/>
  <c r="AA141"/>
  <c r="AC140"/>
  <c r="AQ136"/>
  <c r="AE137"/>
  <c r="AV136"/>
  <c r="AR136"/>
  <c r="AS136" s="1"/>
  <c r="AU136" i="10"/>
  <c r="AX136" s="1"/>
  <c r="BE136"/>
  <c r="BA136"/>
  <c r="BB136" s="1"/>
  <c r="BG136" s="1"/>
  <c r="AT136"/>
  <c r="BC135"/>
  <c r="BH135" s="1"/>
  <c r="AP135"/>
  <c r="BF135" s="1"/>
  <c r="AZ135"/>
  <c r="BE137"/>
  <c r="BA137"/>
  <c r="BB137" s="1"/>
  <c r="BG137" s="1"/>
  <c r="AU137"/>
  <c r="AX137" s="1"/>
  <c r="AT137"/>
  <c r="U141"/>
  <c r="V140"/>
  <c r="AA142"/>
  <c r="AC141"/>
  <c r="AL139"/>
  <c r="AB142"/>
  <c r="AE138"/>
  <c r="AV137"/>
  <c r="AQ137"/>
  <c r="AL139" i="9"/>
  <c r="AQ136"/>
  <c r="AE137"/>
  <c r="AV136"/>
  <c r="AR136"/>
  <c r="AS136" s="1"/>
  <c r="AB141"/>
  <c r="BC133"/>
  <c r="BH133" s="1"/>
  <c r="AZ133"/>
  <c r="AP133"/>
  <c r="BF133" s="1"/>
  <c r="AC141"/>
  <c r="AA142"/>
  <c r="U141"/>
  <c r="V140"/>
  <c r="AW134"/>
  <c r="AY134" s="1"/>
  <c r="BE135"/>
  <c r="BA135"/>
  <c r="BB135" s="1"/>
  <c r="BG135" s="1"/>
  <c r="AU135"/>
  <c r="AX135" s="1"/>
  <c r="AT135"/>
  <c r="AC140"/>
  <c r="BE137" i="8"/>
  <c r="BA137"/>
  <c r="BB137" s="1"/>
  <c r="BG137" s="1"/>
  <c r="AU137"/>
  <c r="AX137" s="1"/>
  <c r="AT137"/>
  <c r="AC140"/>
  <c r="AA141"/>
  <c r="AL139"/>
  <c r="U141"/>
  <c r="V140"/>
  <c r="AB142"/>
  <c r="AE138"/>
  <c r="AV137"/>
  <c r="AQ137"/>
  <c r="AW135"/>
  <c r="AY135" s="1"/>
  <c r="AW136"/>
  <c r="AY136" s="1"/>
  <c r="BC134" i="7"/>
  <c r="BH134" s="1"/>
  <c r="AP134"/>
  <c r="BF134" s="1"/>
  <c r="AZ134"/>
  <c r="AC140"/>
  <c r="AA141"/>
  <c r="U141"/>
  <c r="V140"/>
  <c r="AU135"/>
  <c r="AX135" s="1"/>
  <c r="BE135"/>
  <c r="BA135"/>
  <c r="BB135" s="1"/>
  <c r="BG135" s="1"/>
  <c r="AT135"/>
  <c r="BC133"/>
  <c r="BH133" s="1"/>
  <c r="AZ133"/>
  <c r="AP133"/>
  <c r="BF133" s="1"/>
  <c r="AL140"/>
  <c r="AQ136"/>
  <c r="AE137"/>
  <c r="AV136"/>
  <c r="AR136"/>
  <c r="AS136" s="1"/>
  <c r="AB142"/>
  <c r="BE137" i="5"/>
  <c r="BA137"/>
  <c r="BB137" s="1"/>
  <c r="BG137" s="1"/>
  <c r="AU137"/>
  <c r="AX137" s="1"/>
  <c r="AT137"/>
  <c r="BC135"/>
  <c r="BH135" s="1"/>
  <c r="AZ135"/>
  <c r="AP135"/>
  <c r="BF135" s="1"/>
  <c r="AB142"/>
  <c r="AW136"/>
  <c r="AY136" s="1"/>
  <c r="AA142"/>
  <c r="AC141"/>
  <c r="AE138"/>
  <c r="AV137"/>
  <c r="AQ137"/>
  <c r="AL139"/>
  <c r="AR138"/>
  <c r="AS138" s="1"/>
  <c r="U141"/>
  <c r="V140"/>
  <c r="AQ137" i="4"/>
  <c r="AE138"/>
  <c r="AV137"/>
  <c r="BC135"/>
  <c r="BH135" s="1"/>
  <c r="AZ135"/>
  <c r="AP135"/>
  <c r="BF135" s="1"/>
  <c r="AR138"/>
  <c r="AS138" s="1"/>
  <c r="AL139"/>
  <c r="U141"/>
  <c r="V140"/>
  <c r="BC136"/>
  <c r="BH136" s="1"/>
  <c r="AZ136"/>
  <c r="AP136"/>
  <c r="BF136" s="1"/>
  <c r="AC141"/>
  <c r="AA142"/>
  <c r="AB142"/>
  <c r="AR137"/>
  <c r="AS137" s="1"/>
  <c r="U141" i="3"/>
  <c r="V140"/>
  <c r="AA143"/>
  <c r="AQ136"/>
  <c r="AE137"/>
  <c r="AV136"/>
  <c r="AR136"/>
  <c r="AS136" s="1"/>
  <c r="BC133"/>
  <c r="BH133" s="1"/>
  <c r="AZ133"/>
  <c r="AP133"/>
  <c r="BF133" s="1"/>
  <c r="BC134"/>
  <c r="BH134" s="1"/>
  <c r="AP134"/>
  <c r="BF134" s="1"/>
  <c r="AZ134"/>
  <c r="AB142"/>
  <c r="AL140"/>
  <c r="AU135"/>
  <c r="AX135" s="1"/>
  <c r="BE135"/>
  <c r="BA135"/>
  <c r="BB135" s="1"/>
  <c r="BG135" s="1"/>
  <c r="AT135"/>
  <c r="U144" i="2"/>
  <c r="AC138" i="13"/>
  <c r="AB139"/>
  <c r="AH141"/>
  <c r="B142"/>
  <c r="U148"/>
  <c r="V148"/>
  <c r="T148" s="1"/>
  <c r="Y148"/>
  <c r="Z148"/>
  <c r="X148"/>
  <c r="W148"/>
  <c r="U143" i="11" l="1"/>
  <c r="V142"/>
  <c r="AB144"/>
  <c r="AU136"/>
  <c r="AX136" s="1"/>
  <c r="BE136"/>
  <c r="BA136"/>
  <c r="BB136" s="1"/>
  <c r="BG136" s="1"/>
  <c r="AT136"/>
  <c r="AW136" s="1"/>
  <c r="AY136" s="1"/>
  <c r="AQ137"/>
  <c r="AE138"/>
  <c r="AV137"/>
  <c r="AR137"/>
  <c r="AS137" s="1"/>
  <c r="AC141"/>
  <c r="AA142"/>
  <c r="AL140"/>
  <c r="AW135"/>
  <c r="AY135" s="1"/>
  <c r="AL140" i="10"/>
  <c r="AR139"/>
  <c r="AS139" s="1"/>
  <c r="AA143"/>
  <c r="AC142"/>
  <c r="AW137"/>
  <c r="AY137" s="1"/>
  <c r="AQ138"/>
  <c r="AE139"/>
  <c r="AV138"/>
  <c r="AB143"/>
  <c r="U142"/>
  <c r="V141"/>
  <c r="AR138"/>
  <c r="AS138" s="1"/>
  <c r="AW136"/>
  <c r="AY136" s="1"/>
  <c r="AB142" i="9"/>
  <c r="BC134"/>
  <c r="BH134" s="1"/>
  <c r="AP134"/>
  <c r="BF134" s="1"/>
  <c r="AZ134"/>
  <c r="AA143"/>
  <c r="AU136"/>
  <c r="AX136" s="1"/>
  <c r="BE136"/>
  <c r="BA136"/>
  <c r="BB136" s="1"/>
  <c r="BG136" s="1"/>
  <c r="AT136"/>
  <c r="AL140"/>
  <c r="AW135"/>
  <c r="AY135" s="1"/>
  <c r="U142"/>
  <c r="V141"/>
  <c r="AQ137"/>
  <c r="AE138"/>
  <c r="AV137"/>
  <c r="AR137"/>
  <c r="AS137" s="1"/>
  <c r="AB143" i="8"/>
  <c r="U142"/>
  <c r="V141"/>
  <c r="BC135"/>
  <c r="BH135" s="1"/>
  <c r="AP135"/>
  <c r="BF135" s="1"/>
  <c r="AZ135"/>
  <c r="AA142"/>
  <c r="AC141"/>
  <c r="BC136"/>
  <c r="BH136" s="1"/>
  <c r="AP136"/>
  <c r="BF136" s="1"/>
  <c r="AZ136"/>
  <c r="AQ138"/>
  <c r="AE139"/>
  <c r="AV138"/>
  <c r="AL140"/>
  <c r="AR138"/>
  <c r="AS138" s="1"/>
  <c r="AW137"/>
  <c r="AY137" s="1"/>
  <c r="AL141" i="7"/>
  <c r="AA142"/>
  <c r="AC141"/>
  <c r="U142"/>
  <c r="V141"/>
  <c r="BA136"/>
  <c r="BB136" s="1"/>
  <c r="BG136" s="1"/>
  <c r="AU136"/>
  <c r="AX136" s="1"/>
  <c r="BE136"/>
  <c r="AT136"/>
  <c r="AB143"/>
  <c r="AE138"/>
  <c r="AV137"/>
  <c r="AQ137"/>
  <c r="AR137"/>
  <c r="AS137" s="1"/>
  <c r="AW135"/>
  <c r="AY135" s="1"/>
  <c r="AL140" i="5"/>
  <c r="AB143"/>
  <c r="AU138"/>
  <c r="AX138" s="1"/>
  <c r="BE138"/>
  <c r="BA138"/>
  <c r="BB138" s="1"/>
  <c r="BG138" s="1"/>
  <c r="AT138"/>
  <c r="AW138" s="1"/>
  <c r="AY138" s="1"/>
  <c r="AQ138"/>
  <c r="AE139"/>
  <c r="AR139" s="1"/>
  <c r="AS139" s="1"/>
  <c r="AV138"/>
  <c r="BC136"/>
  <c r="BH136" s="1"/>
  <c r="AP136"/>
  <c r="BF136" s="1"/>
  <c r="AZ136"/>
  <c r="U142"/>
  <c r="V141"/>
  <c r="AA143"/>
  <c r="AC142"/>
  <c r="AW137"/>
  <c r="AY137" s="1"/>
  <c r="AB143" i="4"/>
  <c r="U142"/>
  <c r="V141"/>
  <c r="AE139"/>
  <c r="AV138"/>
  <c r="AQ138"/>
  <c r="BE138"/>
  <c r="BA138"/>
  <c r="BB138" s="1"/>
  <c r="BG138" s="1"/>
  <c r="AU138"/>
  <c r="AX138" s="1"/>
  <c r="AT138"/>
  <c r="AW138" s="1"/>
  <c r="AY138" s="1"/>
  <c r="BA137"/>
  <c r="BB137" s="1"/>
  <c r="BG137" s="1"/>
  <c r="AU137"/>
  <c r="AX137" s="1"/>
  <c r="BE137"/>
  <c r="AT137"/>
  <c r="AW137" s="1"/>
  <c r="AY137" s="1"/>
  <c r="AA143"/>
  <c r="AC142"/>
  <c r="AL140"/>
  <c r="AR139"/>
  <c r="AS139" s="1"/>
  <c r="AB143" i="3"/>
  <c r="BA136"/>
  <c r="BB136" s="1"/>
  <c r="BG136" s="1"/>
  <c r="AU136"/>
  <c r="AX136" s="1"/>
  <c r="BE136"/>
  <c r="AT136"/>
  <c r="U142"/>
  <c r="V141"/>
  <c r="AC142"/>
  <c r="AL141"/>
  <c r="AE138"/>
  <c r="AV137"/>
  <c r="AQ137"/>
  <c r="AR137"/>
  <c r="AS137" s="1"/>
  <c r="AA144"/>
  <c r="AC143"/>
  <c r="AW135"/>
  <c r="AY135" s="1"/>
  <c r="U145" i="2"/>
  <c r="AH142" i="13"/>
  <c r="B143"/>
  <c r="U149"/>
  <c r="V149"/>
  <c r="T149" s="1"/>
  <c r="AC139"/>
  <c r="AB140"/>
  <c r="Y149"/>
  <c r="X149"/>
  <c r="Z149"/>
  <c r="W149"/>
  <c r="AB145" i="11" l="1"/>
  <c r="U144"/>
  <c r="V143"/>
  <c r="AL141"/>
  <c r="BA137"/>
  <c r="BB137" s="1"/>
  <c r="BG137" s="1"/>
  <c r="AU137"/>
  <c r="AX137" s="1"/>
  <c r="BE137"/>
  <c r="AT137"/>
  <c r="BC136"/>
  <c r="BH136" s="1"/>
  <c r="AP136"/>
  <c r="BF136" s="1"/>
  <c r="AZ136"/>
  <c r="BC135"/>
  <c r="BH135" s="1"/>
  <c r="AP135"/>
  <c r="BF135" s="1"/>
  <c r="AZ135"/>
  <c r="AA143"/>
  <c r="AC142"/>
  <c r="AE139"/>
  <c r="AV138"/>
  <c r="AQ138"/>
  <c r="AR138"/>
  <c r="AS138" s="1"/>
  <c r="BC137" i="10"/>
  <c r="BH137" s="1"/>
  <c r="AP137"/>
  <c r="BF137" s="1"/>
  <c r="AZ137"/>
  <c r="AL141"/>
  <c r="AB144"/>
  <c r="AU138"/>
  <c r="AX138" s="1"/>
  <c r="BE138"/>
  <c r="BA138"/>
  <c r="BB138" s="1"/>
  <c r="BG138" s="1"/>
  <c r="AT138"/>
  <c r="AW138" s="1"/>
  <c r="AY138" s="1"/>
  <c r="AQ139"/>
  <c r="AE140"/>
  <c r="AR140" s="1"/>
  <c r="AS140" s="1"/>
  <c r="AV139"/>
  <c r="AA144"/>
  <c r="AC143"/>
  <c r="AU139"/>
  <c r="AX139" s="1"/>
  <c r="BE139"/>
  <c r="BA139"/>
  <c r="BB139" s="1"/>
  <c r="BG139" s="1"/>
  <c r="AT139"/>
  <c r="BC136"/>
  <c r="BH136" s="1"/>
  <c r="AZ136"/>
  <c r="AP136"/>
  <c r="BF136" s="1"/>
  <c r="U143"/>
  <c r="V142"/>
  <c r="AL141" i="9"/>
  <c r="AB143"/>
  <c r="BA137"/>
  <c r="BB137" s="1"/>
  <c r="BG137" s="1"/>
  <c r="AU137"/>
  <c r="AX137" s="1"/>
  <c r="BE137"/>
  <c r="AT137"/>
  <c r="AW137" s="1"/>
  <c r="AY137" s="1"/>
  <c r="BC135"/>
  <c r="BH135" s="1"/>
  <c r="AZ135"/>
  <c r="AP135"/>
  <c r="BF135" s="1"/>
  <c r="AA144"/>
  <c r="AC143"/>
  <c r="AE139"/>
  <c r="AV138"/>
  <c r="AQ138"/>
  <c r="AR138"/>
  <c r="AS138" s="1"/>
  <c r="U143"/>
  <c r="V142"/>
  <c r="AW136"/>
  <c r="AY136" s="1"/>
  <c r="AC142"/>
  <c r="AQ139" i="8"/>
  <c r="AE140"/>
  <c r="AV139"/>
  <c r="AU138"/>
  <c r="AX138" s="1"/>
  <c r="BE138"/>
  <c r="BA138"/>
  <c r="BB138" s="1"/>
  <c r="BG138" s="1"/>
  <c r="AT138"/>
  <c r="U143"/>
  <c r="V142"/>
  <c r="BC137"/>
  <c r="BH137" s="1"/>
  <c r="AP137"/>
  <c r="BF137" s="1"/>
  <c r="AZ137"/>
  <c r="AL141"/>
  <c r="AA143"/>
  <c r="AC142"/>
  <c r="AB144"/>
  <c r="AR139"/>
  <c r="AS139" s="1"/>
  <c r="U143" i="7"/>
  <c r="V142"/>
  <c r="AL142"/>
  <c r="AB144"/>
  <c r="BE137"/>
  <c r="BA137"/>
  <c r="BB137" s="1"/>
  <c r="BG137" s="1"/>
  <c r="AU137"/>
  <c r="AX137" s="1"/>
  <c r="AT137"/>
  <c r="AA143"/>
  <c r="AC142"/>
  <c r="AW136"/>
  <c r="AY136" s="1"/>
  <c r="BC135"/>
  <c r="BH135" s="1"/>
  <c r="AP135"/>
  <c r="BF135" s="1"/>
  <c r="AZ135"/>
  <c r="AQ138"/>
  <c r="AE139"/>
  <c r="AV138"/>
  <c r="AR138"/>
  <c r="AS138" s="1"/>
  <c r="AU139" i="5"/>
  <c r="AX139" s="1"/>
  <c r="BE139"/>
  <c r="BA139"/>
  <c r="BB139" s="1"/>
  <c r="BG139" s="1"/>
  <c r="AT139"/>
  <c r="BC138"/>
  <c r="BH138" s="1"/>
  <c r="AP138"/>
  <c r="BF138" s="1"/>
  <c r="AZ138"/>
  <c r="AL141"/>
  <c r="BC137"/>
  <c r="BH137" s="1"/>
  <c r="AZ137"/>
  <c r="AP137"/>
  <c r="BF137" s="1"/>
  <c r="AA144"/>
  <c r="AC143"/>
  <c r="AQ139"/>
  <c r="AE140"/>
  <c r="AR140" s="1"/>
  <c r="AS140" s="1"/>
  <c r="AV139"/>
  <c r="U143"/>
  <c r="V142"/>
  <c r="AB144"/>
  <c r="BC137" i="4"/>
  <c r="BH137" s="1"/>
  <c r="AZ137"/>
  <c r="AP137"/>
  <c r="BF137" s="1"/>
  <c r="BC138"/>
  <c r="BH138" s="1"/>
  <c r="AZ138"/>
  <c r="AP138"/>
  <c r="BF138" s="1"/>
  <c r="AB144"/>
  <c r="AU139"/>
  <c r="AX139" s="1"/>
  <c r="BE139"/>
  <c r="BA139"/>
  <c r="BB139" s="1"/>
  <c r="BG139" s="1"/>
  <c r="AT139"/>
  <c r="AW139" s="1"/>
  <c r="AY139" s="1"/>
  <c r="AQ139"/>
  <c r="AE140"/>
  <c r="AV139"/>
  <c r="AA144"/>
  <c r="AC143"/>
  <c r="AL141"/>
  <c r="U143"/>
  <c r="V142"/>
  <c r="AB144" i="3"/>
  <c r="BE137"/>
  <c r="BA137"/>
  <c r="BB137" s="1"/>
  <c r="BG137" s="1"/>
  <c r="AU137"/>
  <c r="AX137" s="1"/>
  <c r="AT137"/>
  <c r="AW136"/>
  <c r="AY136" s="1"/>
  <c r="AC144"/>
  <c r="AA145"/>
  <c r="AQ138"/>
  <c r="AE139"/>
  <c r="AV138"/>
  <c r="AR138"/>
  <c r="AS138" s="1"/>
  <c r="BC135"/>
  <c r="BH135" s="1"/>
  <c r="AP135"/>
  <c r="BF135" s="1"/>
  <c r="AZ135"/>
  <c r="AL142"/>
  <c r="U143"/>
  <c r="V142"/>
  <c r="U146" i="2"/>
  <c r="U150" i="13"/>
  <c r="V150"/>
  <c r="T150" s="1"/>
  <c r="AC140"/>
  <c r="AB141"/>
  <c r="AH143"/>
  <c r="B144"/>
  <c r="Y150"/>
  <c r="W150"/>
  <c r="X150"/>
  <c r="Z150"/>
  <c r="BE138" i="11" l="1"/>
  <c r="BA138"/>
  <c r="BB138" s="1"/>
  <c r="BG138" s="1"/>
  <c r="AU138"/>
  <c r="AX138" s="1"/>
  <c r="AT138"/>
  <c r="AQ139"/>
  <c r="AE140"/>
  <c r="AV139"/>
  <c r="AR139"/>
  <c r="AS139" s="1"/>
  <c r="AA144"/>
  <c r="AC143"/>
  <c r="AL142"/>
  <c r="AB146"/>
  <c r="U145"/>
  <c r="V144"/>
  <c r="AW137"/>
  <c r="AY137" s="1"/>
  <c r="BA140" i="10"/>
  <c r="BB140" s="1"/>
  <c r="BG140" s="1"/>
  <c r="AU140"/>
  <c r="AX140" s="1"/>
  <c r="BE140"/>
  <c r="AT140"/>
  <c r="AC144"/>
  <c r="AA145"/>
  <c r="BC138"/>
  <c r="BH138" s="1"/>
  <c r="AP138"/>
  <c r="BF138" s="1"/>
  <c r="AZ138"/>
  <c r="AB145"/>
  <c r="AR141"/>
  <c r="AS141" s="1"/>
  <c r="AL142"/>
  <c r="U144"/>
  <c r="V143"/>
  <c r="AW139"/>
  <c r="AY139" s="1"/>
  <c r="AQ140"/>
  <c r="AE141"/>
  <c r="AV140"/>
  <c r="AA145" i="9"/>
  <c r="BC137"/>
  <c r="BH137" s="1"/>
  <c r="AP137"/>
  <c r="BF137" s="1"/>
  <c r="AZ137"/>
  <c r="AL142"/>
  <c r="BC136"/>
  <c r="BH136" s="1"/>
  <c r="AZ136"/>
  <c r="AP136"/>
  <c r="BF136" s="1"/>
  <c r="BE138"/>
  <c r="BA138"/>
  <c r="BB138" s="1"/>
  <c r="BG138" s="1"/>
  <c r="AU138"/>
  <c r="AX138" s="1"/>
  <c r="AT138"/>
  <c r="AW138" s="1"/>
  <c r="AY138" s="1"/>
  <c r="U144"/>
  <c r="V143"/>
  <c r="AQ139"/>
  <c r="AE140"/>
  <c r="AV139"/>
  <c r="AR139"/>
  <c r="AS139" s="1"/>
  <c r="AB144"/>
  <c r="AC144" s="1"/>
  <c r="U144" i="8"/>
  <c r="V143"/>
  <c r="AU139"/>
  <c r="AX139" s="1"/>
  <c r="BE139"/>
  <c r="BA139"/>
  <c r="BB139" s="1"/>
  <c r="BG139" s="1"/>
  <c r="AT139"/>
  <c r="AW139" s="1"/>
  <c r="AY139" s="1"/>
  <c r="AL142"/>
  <c r="AQ140"/>
  <c r="AE141"/>
  <c r="AV140"/>
  <c r="AB145"/>
  <c r="AA144"/>
  <c r="AC143"/>
  <c r="AR140"/>
  <c r="AS140" s="1"/>
  <c r="AW138"/>
  <c r="AY138" s="1"/>
  <c r="AU138" i="7"/>
  <c r="AX138" s="1"/>
  <c r="BE138"/>
  <c r="BA138"/>
  <c r="BB138" s="1"/>
  <c r="BG138" s="1"/>
  <c r="AT138"/>
  <c r="AW138" s="1"/>
  <c r="AY138" s="1"/>
  <c r="AL143"/>
  <c r="BC136"/>
  <c r="BH136" s="1"/>
  <c r="AP136"/>
  <c r="BF136" s="1"/>
  <c r="AZ136"/>
  <c r="AA144"/>
  <c r="AC143"/>
  <c r="U144"/>
  <c r="V143"/>
  <c r="AQ139"/>
  <c r="AE140"/>
  <c r="AV139"/>
  <c r="AR139"/>
  <c r="AS139" s="1"/>
  <c r="AB145"/>
  <c r="AW137"/>
  <c r="AY137" s="1"/>
  <c r="BA140" i="5"/>
  <c r="BB140" s="1"/>
  <c r="BG140" s="1"/>
  <c r="AU140"/>
  <c r="AX140" s="1"/>
  <c r="BE140"/>
  <c r="AT140"/>
  <c r="AC144"/>
  <c r="AA145"/>
  <c r="U144"/>
  <c r="V143"/>
  <c r="AB145"/>
  <c r="AQ140"/>
  <c r="AE141"/>
  <c r="AV140"/>
  <c r="AL142"/>
  <c r="AW139"/>
  <c r="AY139" s="1"/>
  <c r="U144" i="4"/>
  <c r="V143"/>
  <c r="AA145"/>
  <c r="AC144"/>
  <c r="BC139"/>
  <c r="BH139" s="1"/>
  <c r="AP139"/>
  <c r="BF139" s="1"/>
  <c r="AZ139"/>
  <c r="AL142"/>
  <c r="AR141"/>
  <c r="AS141" s="1"/>
  <c r="AQ140"/>
  <c r="AE141"/>
  <c r="AV140"/>
  <c r="AB145"/>
  <c r="AR140"/>
  <c r="AS140" s="1"/>
  <c r="AU138" i="3"/>
  <c r="AX138" s="1"/>
  <c r="BE138"/>
  <c r="BA138"/>
  <c r="BB138" s="1"/>
  <c r="BG138" s="1"/>
  <c r="AT138"/>
  <c r="AA146"/>
  <c r="AC145"/>
  <c r="AB145"/>
  <c r="AW137"/>
  <c r="AY137" s="1"/>
  <c r="AL143"/>
  <c r="U144"/>
  <c r="V143"/>
  <c r="AQ139"/>
  <c r="AE140"/>
  <c r="AV139"/>
  <c r="AR139"/>
  <c r="AS139" s="1"/>
  <c r="BC136"/>
  <c r="BH136" s="1"/>
  <c r="AZ136"/>
  <c r="AP136"/>
  <c r="BF136" s="1"/>
  <c r="U147" i="2"/>
  <c r="AH144" i="13"/>
  <c r="B145"/>
  <c r="V151"/>
  <c r="T151" s="1"/>
  <c r="U151"/>
  <c r="AC141"/>
  <c r="AB142"/>
  <c r="Y151"/>
  <c r="W151"/>
  <c r="Z151"/>
  <c r="X151"/>
  <c r="U146" i="11" l="1"/>
  <c r="V145"/>
  <c r="AA145"/>
  <c r="AC144"/>
  <c r="AB147"/>
  <c r="AQ140"/>
  <c r="AE141"/>
  <c r="AV140"/>
  <c r="AR140"/>
  <c r="AS140" s="1"/>
  <c r="BC137"/>
  <c r="BH137" s="1"/>
  <c r="AP137"/>
  <c r="BF137" s="1"/>
  <c r="AZ137"/>
  <c r="AL143"/>
  <c r="AU139"/>
  <c r="AX139" s="1"/>
  <c r="BE139"/>
  <c r="BA139"/>
  <c r="BB139" s="1"/>
  <c r="BG139" s="1"/>
  <c r="AT139"/>
  <c r="AW138"/>
  <c r="AY138" s="1"/>
  <c r="BE141" i="10"/>
  <c r="BA141"/>
  <c r="BB141" s="1"/>
  <c r="BG141" s="1"/>
  <c r="AU141"/>
  <c r="AX141" s="1"/>
  <c r="AT141"/>
  <c r="BC139"/>
  <c r="BH139" s="1"/>
  <c r="AP139"/>
  <c r="BF139" s="1"/>
  <c r="AZ139"/>
  <c r="AL143"/>
  <c r="AB146"/>
  <c r="AA146"/>
  <c r="AC145"/>
  <c r="U145"/>
  <c r="V144"/>
  <c r="AE142"/>
  <c r="AR142" s="1"/>
  <c r="AS142" s="1"/>
  <c r="AV141"/>
  <c r="AQ141"/>
  <c r="AW140"/>
  <c r="AY140" s="1"/>
  <c r="AU139" i="9"/>
  <c r="AX139" s="1"/>
  <c r="BE139"/>
  <c r="BA139"/>
  <c r="BB139" s="1"/>
  <c r="BG139" s="1"/>
  <c r="AT139"/>
  <c r="AC145"/>
  <c r="AA146"/>
  <c r="BC138"/>
  <c r="BH138" s="1"/>
  <c r="AP138"/>
  <c r="BF138" s="1"/>
  <c r="AZ138"/>
  <c r="AL143"/>
  <c r="AB145"/>
  <c r="AQ140"/>
  <c r="AE141"/>
  <c r="AV140"/>
  <c r="AR140"/>
  <c r="AS140" s="1"/>
  <c r="U145"/>
  <c r="V144"/>
  <c r="AB146" i="8"/>
  <c r="AL143"/>
  <c r="U145"/>
  <c r="V144"/>
  <c r="AE142"/>
  <c r="AV141"/>
  <c r="AQ141"/>
  <c r="BC139"/>
  <c r="BH139" s="1"/>
  <c r="AP139"/>
  <c r="BF139" s="1"/>
  <c r="AZ139"/>
  <c r="BA140"/>
  <c r="BB140" s="1"/>
  <c r="BG140" s="1"/>
  <c r="AU140"/>
  <c r="AX140" s="1"/>
  <c r="BE140"/>
  <c r="AT140"/>
  <c r="AW140" s="1"/>
  <c r="AY140" s="1"/>
  <c r="BC138"/>
  <c r="BH138" s="1"/>
  <c r="AP138"/>
  <c r="BF138" s="1"/>
  <c r="AZ138"/>
  <c r="AC144"/>
  <c r="AA145"/>
  <c r="AR141"/>
  <c r="AS141" s="1"/>
  <c r="BC138" i="7"/>
  <c r="BH138" s="1"/>
  <c r="AP138"/>
  <c r="BF138" s="1"/>
  <c r="AZ138"/>
  <c r="U145"/>
  <c r="V144"/>
  <c r="AL144"/>
  <c r="AQ140"/>
  <c r="AE141"/>
  <c r="AV140"/>
  <c r="AR140"/>
  <c r="AS140" s="1"/>
  <c r="BC137"/>
  <c r="BH137" s="1"/>
  <c r="AP137"/>
  <c r="BF137" s="1"/>
  <c r="AZ137"/>
  <c r="AU139"/>
  <c r="AX139" s="1"/>
  <c r="BE139"/>
  <c r="BA139"/>
  <c r="BB139" s="1"/>
  <c r="BG139" s="1"/>
  <c r="AT139"/>
  <c r="AW139" s="1"/>
  <c r="AY139" s="1"/>
  <c r="AC144"/>
  <c r="AA145"/>
  <c r="AB146"/>
  <c r="AL143" i="5"/>
  <c r="BC139"/>
  <c r="BH139" s="1"/>
  <c r="AP139"/>
  <c r="BF139" s="1"/>
  <c r="AZ139"/>
  <c r="AE142"/>
  <c r="AV141"/>
  <c r="AQ141"/>
  <c r="AB146"/>
  <c r="AA146"/>
  <c r="AC145"/>
  <c r="U145"/>
  <c r="V144"/>
  <c r="AR141"/>
  <c r="AS141" s="1"/>
  <c r="AW140"/>
  <c r="AY140" s="1"/>
  <c r="AU140" i="4"/>
  <c r="AX140" s="1"/>
  <c r="BE140"/>
  <c r="BA140"/>
  <c r="BB140" s="1"/>
  <c r="BG140" s="1"/>
  <c r="AT140"/>
  <c r="AL143"/>
  <c r="U145"/>
  <c r="V144"/>
  <c r="BA141"/>
  <c r="BB141" s="1"/>
  <c r="BG141" s="1"/>
  <c r="AU141"/>
  <c r="AX141" s="1"/>
  <c r="BE141"/>
  <c r="AT141"/>
  <c r="AW141" s="1"/>
  <c r="AY141" s="1"/>
  <c r="AB146"/>
  <c r="AQ141"/>
  <c r="AE142"/>
  <c r="AR142" s="1"/>
  <c r="AS142" s="1"/>
  <c r="AV141"/>
  <c r="AC145"/>
  <c r="AA146"/>
  <c r="AQ140" i="3"/>
  <c r="AE141"/>
  <c r="AV140"/>
  <c r="AR140"/>
  <c r="AS140" s="1"/>
  <c r="U145"/>
  <c r="V144"/>
  <c r="AA147"/>
  <c r="AC146"/>
  <c r="BC137"/>
  <c r="BH137" s="1"/>
  <c r="AP137"/>
  <c r="BF137" s="1"/>
  <c r="AZ137"/>
  <c r="AU139"/>
  <c r="AX139" s="1"/>
  <c r="BE139"/>
  <c r="BA139"/>
  <c r="BB139" s="1"/>
  <c r="BG139" s="1"/>
  <c r="AT139"/>
  <c r="AL144"/>
  <c r="AB146"/>
  <c r="AW138"/>
  <c r="AY138" s="1"/>
  <c r="U148" i="2"/>
  <c r="U152" i="13"/>
  <c r="V152"/>
  <c r="T152" s="1"/>
  <c r="AH145"/>
  <c r="B146"/>
  <c r="AC142"/>
  <c r="AB143"/>
  <c r="Y152"/>
  <c r="W152"/>
  <c r="X152"/>
  <c r="Z152"/>
  <c r="AU140" i="11" l="1"/>
  <c r="AX140" s="1"/>
  <c r="BE140"/>
  <c r="BA140"/>
  <c r="BB140" s="1"/>
  <c r="BG140" s="1"/>
  <c r="AT140"/>
  <c r="U147"/>
  <c r="V146"/>
  <c r="AL144"/>
  <c r="AW139"/>
  <c r="AY139" s="1"/>
  <c r="BC138"/>
  <c r="BH138" s="1"/>
  <c r="AP138"/>
  <c r="BF138" s="1"/>
  <c r="AZ138"/>
  <c r="AQ141"/>
  <c r="AE142"/>
  <c r="AV141"/>
  <c r="AR141"/>
  <c r="AS141" s="1"/>
  <c r="AB148"/>
  <c r="AC145"/>
  <c r="AA146"/>
  <c r="AU142" i="10"/>
  <c r="AX142" s="1"/>
  <c r="BE142"/>
  <c r="BA142"/>
  <c r="BB142" s="1"/>
  <c r="BG142" s="1"/>
  <c r="AT142"/>
  <c r="BC140"/>
  <c r="BH140" s="1"/>
  <c r="AZ140"/>
  <c r="AP140"/>
  <c r="BF140" s="1"/>
  <c r="AA147"/>
  <c r="AC146"/>
  <c r="U146"/>
  <c r="V145"/>
  <c r="AB147"/>
  <c r="AQ142"/>
  <c r="AE143"/>
  <c r="AV142"/>
  <c r="AL144"/>
  <c r="AW141"/>
  <c r="AY141" s="1"/>
  <c r="AU140" i="9"/>
  <c r="AX140" s="1"/>
  <c r="BE140"/>
  <c r="BA140"/>
  <c r="BB140" s="1"/>
  <c r="BG140" s="1"/>
  <c r="AT140"/>
  <c r="AB146"/>
  <c r="AA147"/>
  <c r="AC146"/>
  <c r="U146"/>
  <c r="V145"/>
  <c r="AL144"/>
  <c r="AQ141"/>
  <c r="AV141"/>
  <c r="AE142"/>
  <c r="AR141"/>
  <c r="AS141" s="1"/>
  <c r="AW139"/>
  <c r="AY139" s="1"/>
  <c r="AQ142" i="8"/>
  <c r="AE143"/>
  <c r="AV142"/>
  <c r="AR142"/>
  <c r="AS142" s="1"/>
  <c r="BC140"/>
  <c r="BH140" s="1"/>
  <c r="AP140"/>
  <c r="BF140" s="1"/>
  <c r="AZ140"/>
  <c r="U146"/>
  <c r="V145"/>
  <c r="AB147"/>
  <c r="AA146"/>
  <c r="AC145"/>
  <c r="BE141"/>
  <c r="BA141"/>
  <c r="BB141" s="1"/>
  <c r="BG141" s="1"/>
  <c r="AU141"/>
  <c r="AX141" s="1"/>
  <c r="AT141"/>
  <c r="AL144"/>
  <c r="AR143"/>
  <c r="AS143" s="1"/>
  <c r="AA146" i="7"/>
  <c r="AC145"/>
  <c r="AE142"/>
  <c r="AV141"/>
  <c r="AQ141"/>
  <c r="AR141"/>
  <c r="AS141" s="1"/>
  <c r="BC139"/>
  <c r="BH139" s="1"/>
  <c r="AP139"/>
  <c r="BF139" s="1"/>
  <c r="AZ139"/>
  <c r="AL145"/>
  <c r="AB147"/>
  <c r="BA140"/>
  <c r="BB140" s="1"/>
  <c r="BG140" s="1"/>
  <c r="AU140"/>
  <c r="AX140" s="1"/>
  <c r="BE140"/>
  <c r="AT140"/>
  <c r="U146"/>
  <c r="V145"/>
  <c r="BE141" i="5"/>
  <c r="BA141"/>
  <c r="BB141" s="1"/>
  <c r="BG141" s="1"/>
  <c r="AU141"/>
  <c r="AX141" s="1"/>
  <c r="AT141"/>
  <c r="AW141" s="1"/>
  <c r="AY141" s="1"/>
  <c r="AL144"/>
  <c r="BC140"/>
  <c r="BH140" s="1"/>
  <c r="AZ140"/>
  <c r="AP140"/>
  <c r="BF140" s="1"/>
  <c r="U146"/>
  <c r="V145"/>
  <c r="AB147"/>
  <c r="AQ142"/>
  <c r="AE143"/>
  <c r="AV142"/>
  <c r="AR142"/>
  <c r="AS142" s="1"/>
  <c r="AA147"/>
  <c r="AC146"/>
  <c r="BE142" i="4"/>
  <c r="BA142"/>
  <c r="BB142" s="1"/>
  <c r="BG142" s="1"/>
  <c r="AU142"/>
  <c r="AX142" s="1"/>
  <c r="AT142"/>
  <c r="AB147"/>
  <c r="AL144"/>
  <c r="AA147"/>
  <c r="AC146"/>
  <c r="U146"/>
  <c r="V145"/>
  <c r="BC141"/>
  <c r="BH141" s="1"/>
  <c r="AP141"/>
  <c r="BF141" s="1"/>
  <c r="AZ141"/>
  <c r="AE143"/>
  <c r="AR143" s="1"/>
  <c r="AS143" s="1"/>
  <c r="AV142"/>
  <c r="AQ142"/>
  <c r="AW140"/>
  <c r="AY140" s="1"/>
  <c r="AL145" i="3"/>
  <c r="U146"/>
  <c r="V145"/>
  <c r="BC138"/>
  <c r="BH138" s="1"/>
  <c r="AP138"/>
  <c r="BF138" s="1"/>
  <c r="AZ138"/>
  <c r="AE142"/>
  <c r="AV141"/>
  <c r="AQ141"/>
  <c r="AR141"/>
  <c r="AS141" s="1"/>
  <c r="AB147"/>
  <c r="AA148"/>
  <c r="AC147"/>
  <c r="BA140"/>
  <c r="BB140" s="1"/>
  <c r="BG140" s="1"/>
  <c r="AU140"/>
  <c r="AX140" s="1"/>
  <c r="BE140"/>
  <c r="AT140"/>
  <c r="AW140" s="1"/>
  <c r="AY140" s="1"/>
  <c r="AW139"/>
  <c r="AY139" s="1"/>
  <c r="U149" i="2"/>
  <c r="B147" i="13"/>
  <c r="AH146"/>
  <c r="V153"/>
  <c r="T153" s="1"/>
  <c r="U153"/>
  <c r="AC143"/>
  <c r="AB144"/>
  <c r="Y153"/>
  <c r="X153"/>
  <c r="W153"/>
  <c r="Z153"/>
  <c r="BA141" i="11" l="1"/>
  <c r="BB141" s="1"/>
  <c r="BG141" s="1"/>
  <c r="AU141"/>
  <c r="AX141" s="1"/>
  <c r="BE141"/>
  <c r="AT141"/>
  <c r="U148"/>
  <c r="V147"/>
  <c r="AA147"/>
  <c r="AC146"/>
  <c r="BC139"/>
  <c r="BH139" s="1"/>
  <c r="AP139"/>
  <c r="BF139" s="1"/>
  <c r="AZ139"/>
  <c r="AB149"/>
  <c r="AE143"/>
  <c r="AV142"/>
  <c r="AQ142"/>
  <c r="AR142"/>
  <c r="AS142" s="1"/>
  <c r="AL145"/>
  <c r="AW140"/>
  <c r="AY140" s="1"/>
  <c r="BC141" i="10"/>
  <c r="BH141" s="1"/>
  <c r="AZ141"/>
  <c r="AP141"/>
  <c r="BF141" s="1"/>
  <c r="AQ143"/>
  <c r="AE144"/>
  <c r="AV143"/>
  <c r="AB148"/>
  <c r="U147"/>
  <c r="V146"/>
  <c r="AL145"/>
  <c r="AA148"/>
  <c r="AC147"/>
  <c r="AR143"/>
  <c r="AS143" s="1"/>
  <c r="AW142"/>
  <c r="AY142" s="1"/>
  <c r="AE143" i="9"/>
  <c r="AV142"/>
  <c r="AQ142"/>
  <c r="AR142"/>
  <c r="AS142" s="1"/>
  <c r="AL145"/>
  <c r="AB147"/>
  <c r="BA141"/>
  <c r="BB141" s="1"/>
  <c r="BG141" s="1"/>
  <c r="AU141"/>
  <c r="AX141" s="1"/>
  <c r="BE141"/>
  <c r="AT141"/>
  <c r="AW141" s="1"/>
  <c r="AY141" s="1"/>
  <c r="U147"/>
  <c r="V146"/>
  <c r="BC139"/>
  <c r="BH139" s="1"/>
  <c r="AZ139"/>
  <c r="AP139"/>
  <c r="BF139" s="1"/>
  <c r="AA148"/>
  <c r="AC147"/>
  <c r="AW140"/>
  <c r="AY140" s="1"/>
  <c r="AL145" i="8"/>
  <c r="AB148"/>
  <c r="U147"/>
  <c r="V146"/>
  <c r="AU142"/>
  <c r="AX142" s="1"/>
  <c r="BE142"/>
  <c r="BA142"/>
  <c r="BB142" s="1"/>
  <c r="BG142" s="1"/>
  <c r="AT142"/>
  <c r="AQ143"/>
  <c r="AE144"/>
  <c r="AV143"/>
  <c r="AU143"/>
  <c r="AX143" s="1"/>
  <c r="BE143"/>
  <c r="BA143"/>
  <c r="BB143" s="1"/>
  <c r="BG143" s="1"/>
  <c r="AT143"/>
  <c r="AW143" s="1"/>
  <c r="AY143" s="1"/>
  <c r="AA147"/>
  <c r="AC146"/>
  <c r="AW141"/>
  <c r="AY141" s="1"/>
  <c r="AA147" i="7"/>
  <c r="AC146"/>
  <c r="AB148"/>
  <c r="AL146"/>
  <c r="BE141"/>
  <c r="BA141"/>
  <c r="BB141" s="1"/>
  <c r="BG141" s="1"/>
  <c r="AU141"/>
  <c r="AX141" s="1"/>
  <c r="AT141"/>
  <c r="AQ142"/>
  <c r="AE143"/>
  <c r="AV142"/>
  <c r="AR142"/>
  <c r="AS142" s="1"/>
  <c r="AW140"/>
  <c r="AY140" s="1"/>
  <c r="U147"/>
  <c r="V146"/>
  <c r="AQ143" i="5"/>
  <c r="AE144"/>
  <c r="AV143"/>
  <c r="AL145"/>
  <c r="AR144"/>
  <c r="AS144" s="1"/>
  <c r="AB148"/>
  <c r="U147"/>
  <c r="V146"/>
  <c r="AR143"/>
  <c r="AS143" s="1"/>
  <c r="AU142"/>
  <c r="AX142" s="1"/>
  <c r="BE142"/>
  <c r="BA142"/>
  <c r="BB142" s="1"/>
  <c r="BG142" s="1"/>
  <c r="AT142"/>
  <c r="AA148"/>
  <c r="AC147"/>
  <c r="BC141"/>
  <c r="BH141" s="1"/>
  <c r="AZ141"/>
  <c r="AP141"/>
  <c r="BF141" s="1"/>
  <c r="AU143" i="4"/>
  <c r="AX143" s="1"/>
  <c r="BE143"/>
  <c r="BA143"/>
  <c r="BB143" s="1"/>
  <c r="BG143" s="1"/>
  <c r="AT143"/>
  <c r="BC140"/>
  <c r="BH140" s="1"/>
  <c r="AZ140"/>
  <c r="AP140"/>
  <c r="BF140" s="1"/>
  <c r="AQ143"/>
  <c r="AE144"/>
  <c r="AV143"/>
  <c r="AA148"/>
  <c r="AC147"/>
  <c r="AB148"/>
  <c r="U147"/>
  <c r="V146"/>
  <c r="AL145"/>
  <c r="AW142"/>
  <c r="AY142" s="1"/>
  <c r="AQ142" i="3"/>
  <c r="AE143"/>
  <c r="AV142"/>
  <c r="AR142"/>
  <c r="AS142" s="1"/>
  <c r="AL146"/>
  <c r="BC139"/>
  <c r="BH139" s="1"/>
  <c r="AZ139"/>
  <c r="AP139"/>
  <c r="BF139" s="1"/>
  <c r="BC140"/>
  <c r="BH140" s="1"/>
  <c r="AZ140"/>
  <c r="AP140"/>
  <c r="BF140" s="1"/>
  <c r="AB148"/>
  <c r="U147"/>
  <c r="V146"/>
  <c r="AC148"/>
  <c r="AA149"/>
  <c r="BE141"/>
  <c r="BA141"/>
  <c r="BB141" s="1"/>
  <c r="BG141" s="1"/>
  <c r="AU141"/>
  <c r="AX141" s="1"/>
  <c r="AT141"/>
  <c r="U150" i="2"/>
  <c r="AC144" i="13"/>
  <c r="AB145"/>
  <c r="V154"/>
  <c r="T154" s="1"/>
  <c r="U154"/>
  <c r="AH147"/>
  <c r="B148"/>
  <c r="Y154"/>
  <c r="Z154"/>
  <c r="X154"/>
  <c r="W154"/>
  <c r="AL146" i="11" l="1"/>
  <c r="AQ143"/>
  <c r="AE144"/>
  <c r="AV143"/>
  <c r="AR143"/>
  <c r="AS143" s="1"/>
  <c r="U149"/>
  <c r="V148"/>
  <c r="BC140"/>
  <c r="BH140" s="1"/>
  <c r="AP140"/>
  <c r="BF140" s="1"/>
  <c r="AZ140"/>
  <c r="BE142"/>
  <c r="BA142"/>
  <c r="BB142" s="1"/>
  <c r="BG142" s="1"/>
  <c r="AU142"/>
  <c r="AX142" s="1"/>
  <c r="AT142"/>
  <c r="AB150"/>
  <c r="AA148"/>
  <c r="AC147"/>
  <c r="AW141"/>
  <c r="AY141" s="1"/>
  <c r="AU143" i="10"/>
  <c r="AX143" s="1"/>
  <c r="BE143"/>
  <c r="BA143"/>
  <c r="BB143" s="1"/>
  <c r="BG143" s="1"/>
  <c r="AT143"/>
  <c r="AR145"/>
  <c r="AS145" s="1"/>
  <c r="AL146"/>
  <c r="AB149"/>
  <c r="AQ144"/>
  <c r="AE145"/>
  <c r="AV144"/>
  <c r="BC142"/>
  <c r="BH142" s="1"/>
  <c r="AP142"/>
  <c r="BF142" s="1"/>
  <c r="AZ142"/>
  <c r="U148"/>
  <c r="V147"/>
  <c r="AR144"/>
  <c r="AS144" s="1"/>
  <c r="AC148"/>
  <c r="AA149"/>
  <c r="BC141" i="9"/>
  <c r="BH141" s="1"/>
  <c r="AZ141"/>
  <c r="AP141"/>
  <c r="BF141" s="1"/>
  <c r="AL146"/>
  <c r="AQ143"/>
  <c r="AE144"/>
  <c r="AV143"/>
  <c r="AR143"/>
  <c r="AS143" s="1"/>
  <c r="BC140"/>
  <c r="BH140" s="1"/>
  <c r="AZ140"/>
  <c r="AP140"/>
  <c r="BF140" s="1"/>
  <c r="U148"/>
  <c r="V147"/>
  <c r="AA149"/>
  <c r="AC148"/>
  <c r="AB148"/>
  <c r="BE142"/>
  <c r="BA142"/>
  <c r="BB142" s="1"/>
  <c r="BG142" s="1"/>
  <c r="AU142"/>
  <c r="AX142" s="1"/>
  <c r="AT142"/>
  <c r="AB149" i="8"/>
  <c r="AL146"/>
  <c r="BC141"/>
  <c r="BH141" s="1"/>
  <c r="AP141"/>
  <c r="BF141" s="1"/>
  <c r="AZ141"/>
  <c r="AQ144"/>
  <c r="AE145"/>
  <c r="AV144"/>
  <c r="U148"/>
  <c r="V147"/>
  <c r="AR144"/>
  <c r="AS144" s="1"/>
  <c r="BC143"/>
  <c r="BH143" s="1"/>
  <c r="AP143"/>
  <c r="BF143" s="1"/>
  <c r="AZ143"/>
  <c r="AA148"/>
  <c r="AC147"/>
  <c r="AW142"/>
  <c r="AY142" s="1"/>
  <c r="U148" i="7"/>
  <c r="V147"/>
  <c r="AQ143"/>
  <c r="AE144"/>
  <c r="AV143"/>
  <c r="AR143"/>
  <c r="AS143" s="1"/>
  <c r="AB149"/>
  <c r="AA148"/>
  <c r="AC147"/>
  <c r="AU142"/>
  <c r="AX142" s="1"/>
  <c r="BE142"/>
  <c r="BA142"/>
  <c r="BB142" s="1"/>
  <c r="BG142" s="1"/>
  <c r="AT142"/>
  <c r="AL147"/>
  <c r="AW141"/>
  <c r="AY141" s="1"/>
  <c r="BC140"/>
  <c r="BH140" s="1"/>
  <c r="AP140"/>
  <c r="BF140" s="1"/>
  <c r="AZ140"/>
  <c r="AC148" i="5"/>
  <c r="AA149"/>
  <c r="U148"/>
  <c r="V147"/>
  <c r="BA144"/>
  <c r="BB144" s="1"/>
  <c r="BG144" s="1"/>
  <c r="AU144"/>
  <c r="AX144" s="1"/>
  <c r="BE144"/>
  <c r="AT144"/>
  <c r="AW144" s="1"/>
  <c r="AY144" s="1"/>
  <c r="AQ144"/>
  <c r="AE145"/>
  <c r="AV144"/>
  <c r="AU143"/>
  <c r="AX143" s="1"/>
  <c r="BE143"/>
  <c r="BA143"/>
  <c r="BB143" s="1"/>
  <c r="BG143" s="1"/>
  <c r="AT143"/>
  <c r="AB149"/>
  <c r="AL146"/>
  <c r="AW142"/>
  <c r="AY142" s="1"/>
  <c r="BC142" i="4"/>
  <c r="BH142" s="1"/>
  <c r="AP142"/>
  <c r="BF142" s="1"/>
  <c r="AZ142"/>
  <c r="AB149"/>
  <c r="AL146"/>
  <c r="AA149"/>
  <c r="AC148"/>
  <c r="AQ144"/>
  <c r="AE145"/>
  <c r="AV144"/>
  <c r="U148"/>
  <c r="V147"/>
  <c r="AR144"/>
  <c r="AS144" s="1"/>
  <c r="AW143"/>
  <c r="AY143" s="1"/>
  <c r="AL147" i="3"/>
  <c r="AQ143"/>
  <c r="AE144"/>
  <c r="AV143"/>
  <c r="AR143"/>
  <c r="AS143" s="1"/>
  <c r="AB149"/>
  <c r="AA150"/>
  <c r="AC149"/>
  <c r="U148"/>
  <c r="V147"/>
  <c r="AU142"/>
  <c r="AX142" s="1"/>
  <c r="BE142"/>
  <c r="BA142"/>
  <c r="BB142" s="1"/>
  <c r="BG142" s="1"/>
  <c r="AT142"/>
  <c r="AW142" s="1"/>
  <c r="AY142" s="1"/>
  <c r="AW141"/>
  <c r="AY141" s="1"/>
  <c r="U151" i="2"/>
  <c r="AH148" i="13"/>
  <c r="B149"/>
  <c r="AC145"/>
  <c r="AB146"/>
  <c r="U155"/>
  <c r="V155"/>
  <c r="T155" s="1"/>
  <c r="Y155"/>
  <c r="X155"/>
  <c r="W155"/>
  <c r="Z155"/>
  <c r="AL147" i="11" l="1"/>
  <c r="AU143"/>
  <c r="AX143" s="1"/>
  <c r="BE143"/>
  <c r="BA143"/>
  <c r="BB143" s="1"/>
  <c r="BG143" s="1"/>
  <c r="AT143"/>
  <c r="AW143" s="1"/>
  <c r="AY143" s="1"/>
  <c r="BC141"/>
  <c r="BH141" s="1"/>
  <c r="AP141"/>
  <c r="BF141" s="1"/>
  <c r="AZ141"/>
  <c r="U150"/>
  <c r="V149"/>
  <c r="AB151"/>
  <c r="AA149"/>
  <c r="AC148"/>
  <c r="AQ144"/>
  <c r="AE145"/>
  <c r="AV144"/>
  <c r="AR144"/>
  <c r="AS144" s="1"/>
  <c r="AW142"/>
  <c r="AY142" s="1"/>
  <c r="AA150" i="10"/>
  <c r="AC149"/>
  <c r="BE145"/>
  <c r="BA145"/>
  <c r="BB145" s="1"/>
  <c r="BG145" s="1"/>
  <c r="AU145"/>
  <c r="AX145" s="1"/>
  <c r="AT145"/>
  <c r="AW145" s="1"/>
  <c r="AY145" s="1"/>
  <c r="AL147"/>
  <c r="BA144"/>
  <c r="BB144" s="1"/>
  <c r="BG144" s="1"/>
  <c r="AU144"/>
  <c r="AX144" s="1"/>
  <c r="BE144"/>
  <c r="AT144"/>
  <c r="AE146"/>
  <c r="AV145"/>
  <c r="AQ145"/>
  <c r="AB150"/>
  <c r="U149"/>
  <c r="V148"/>
  <c r="AW143"/>
  <c r="AY143" s="1"/>
  <c r="U149" i="9"/>
  <c r="V148"/>
  <c r="AB149"/>
  <c r="AQ144"/>
  <c r="AE145"/>
  <c r="AV144"/>
  <c r="AR144"/>
  <c r="AS144" s="1"/>
  <c r="AU143"/>
  <c r="AX143" s="1"/>
  <c r="BE143"/>
  <c r="BA143"/>
  <c r="BB143" s="1"/>
  <c r="BG143" s="1"/>
  <c r="AT143"/>
  <c r="AW143" s="1"/>
  <c r="AY143" s="1"/>
  <c r="AA150"/>
  <c r="AL147"/>
  <c r="AW142"/>
  <c r="AY142" s="1"/>
  <c r="BC142" i="8"/>
  <c r="BH142" s="1"/>
  <c r="AP142"/>
  <c r="BF142" s="1"/>
  <c r="AZ142"/>
  <c r="AL147"/>
  <c r="AB150"/>
  <c r="AE146"/>
  <c r="AV145"/>
  <c r="AQ145"/>
  <c r="AC148"/>
  <c r="AA149"/>
  <c r="BA144"/>
  <c r="BB144" s="1"/>
  <c r="BG144" s="1"/>
  <c r="AU144"/>
  <c r="AX144" s="1"/>
  <c r="BE144"/>
  <c r="AT144"/>
  <c r="AW144" s="1"/>
  <c r="AY144" s="1"/>
  <c r="U149"/>
  <c r="V148"/>
  <c r="AR145"/>
  <c r="AS145" s="1"/>
  <c r="AL148" i="7"/>
  <c r="AQ144"/>
  <c r="AE145"/>
  <c r="AV144"/>
  <c r="AR144"/>
  <c r="AS144" s="1"/>
  <c r="U149"/>
  <c r="V148"/>
  <c r="AU143"/>
  <c r="AX143" s="1"/>
  <c r="BE143"/>
  <c r="BA143"/>
  <c r="BB143" s="1"/>
  <c r="BG143" s="1"/>
  <c r="AT143"/>
  <c r="AW143" s="1"/>
  <c r="AY143" s="1"/>
  <c r="BC141"/>
  <c r="BH141" s="1"/>
  <c r="AP141"/>
  <c r="BF141" s="1"/>
  <c r="AZ141"/>
  <c r="AC148"/>
  <c r="AA149"/>
  <c r="AB150"/>
  <c r="AW142"/>
  <c r="AY142" s="1"/>
  <c r="AL147" i="5"/>
  <c r="BC144"/>
  <c r="BH144" s="1"/>
  <c r="AZ144"/>
  <c r="AP144"/>
  <c r="BF144" s="1"/>
  <c r="BC142"/>
  <c r="BH142" s="1"/>
  <c r="AZ142"/>
  <c r="AP142"/>
  <c r="BF142" s="1"/>
  <c r="AA150"/>
  <c r="AC149"/>
  <c r="AE146"/>
  <c r="AR146" s="1"/>
  <c r="AS146" s="1"/>
  <c r="AV145"/>
  <c r="AQ145"/>
  <c r="U149"/>
  <c r="V148"/>
  <c r="AB150"/>
  <c r="AR145"/>
  <c r="AS145" s="1"/>
  <c r="AW143"/>
  <c r="AY143" s="1"/>
  <c r="AU144" i="4"/>
  <c r="AX144" s="1"/>
  <c r="BE144"/>
  <c r="BA144"/>
  <c r="BB144" s="1"/>
  <c r="BG144" s="1"/>
  <c r="AT144"/>
  <c r="AC149"/>
  <c r="AA150"/>
  <c r="BC143"/>
  <c r="BH143" s="1"/>
  <c r="AZ143"/>
  <c r="AP143"/>
  <c r="BF143" s="1"/>
  <c r="U149"/>
  <c r="V148"/>
  <c r="AB150"/>
  <c r="AL147"/>
  <c r="AQ145"/>
  <c r="AE146"/>
  <c r="AV145"/>
  <c r="AR145"/>
  <c r="AS145" s="1"/>
  <c r="AL148" i="3"/>
  <c r="AA151"/>
  <c r="AU143"/>
  <c r="AX143" s="1"/>
  <c r="BE143"/>
  <c r="BA143"/>
  <c r="BB143" s="1"/>
  <c r="BG143" s="1"/>
  <c r="AT143"/>
  <c r="BC142"/>
  <c r="BH142" s="1"/>
  <c r="AP142"/>
  <c r="BF142" s="1"/>
  <c r="AZ142"/>
  <c r="BC141"/>
  <c r="BH141" s="1"/>
  <c r="AZ141"/>
  <c r="AP141"/>
  <c r="BF141" s="1"/>
  <c r="AB150"/>
  <c r="U149"/>
  <c r="V148"/>
  <c r="AQ144"/>
  <c r="AE145"/>
  <c r="AV144"/>
  <c r="AR144"/>
  <c r="AS144" s="1"/>
  <c r="U152" i="2"/>
  <c r="AH149" i="13"/>
  <c r="B150"/>
  <c r="AC146"/>
  <c r="AB147"/>
  <c r="U156"/>
  <c r="V156"/>
  <c r="T156" s="1"/>
  <c r="Y156"/>
  <c r="X156"/>
  <c r="Z156"/>
  <c r="W156"/>
  <c r="AU144" i="11" l="1"/>
  <c r="AX144" s="1"/>
  <c r="BE144"/>
  <c r="BA144"/>
  <c r="BB144" s="1"/>
  <c r="BG144" s="1"/>
  <c r="AT144"/>
  <c r="AB152"/>
  <c r="U151"/>
  <c r="V150"/>
  <c r="BC143"/>
  <c r="BH143" s="1"/>
  <c r="AP143"/>
  <c r="BF143" s="1"/>
  <c r="AZ143"/>
  <c r="AL148"/>
  <c r="BC142"/>
  <c r="BH142" s="1"/>
  <c r="AP142"/>
  <c r="BF142" s="1"/>
  <c r="AZ142"/>
  <c r="AQ145"/>
  <c r="AE146"/>
  <c r="AV145"/>
  <c r="AR145"/>
  <c r="AS145" s="1"/>
  <c r="AC149"/>
  <c r="AA150"/>
  <c r="AB151" i="10"/>
  <c r="AQ146"/>
  <c r="AE147"/>
  <c r="AV146"/>
  <c r="AA151"/>
  <c r="AC150"/>
  <c r="BC143"/>
  <c r="BH143" s="1"/>
  <c r="AZ143"/>
  <c r="AP143"/>
  <c r="BF143" s="1"/>
  <c r="BC145"/>
  <c r="BH145" s="1"/>
  <c r="AP145"/>
  <c r="BF145" s="1"/>
  <c r="AZ145"/>
  <c r="U150"/>
  <c r="V149"/>
  <c r="AL148"/>
  <c r="AW144"/>
  <c r="AY144" s="1"/>
  <c r="AR146"/>
  <c r="AS146" s="1"/>
  <c r="AB150" i="9"/>
  <c r="U150"/>
  <c r="V149"/>
  <c r="AL148"/>
  <c r="BC143"/>
  <c r="BH143" s="1"/>
  <c r="AP143"/>
  <c r="BF143" s="1"/>
  <c r="AZ143"/>
  <c r="AU144"/>
  <c r="AX144" s="1"/>
  <c r="BE144"/>
  <c r="BA144"/>
  <c r="BB144" s="1"/>
  <c r="BG144" s="1"/>
  <c r="AT144"/>
  <c r="AW144" s="1"/>
  <c r="AY144" s="1"/>
  <c r="BC142"/>
  <c r="BH142" s="1"/>
  <c r="AZ142"/>
  <c r="AP142"/>
  <c r="BF142" s="1"/>
  <c r="AA151"/>
  <c r="AQ145"/>
  <c r="AV145"/>
  <c r="AE146"/>
  <c r="AR145"/>
  <c r="AS145" s="1"/>
  <c r="AC149"/>
  <c r="AL148" i="8"/>
  <c r="BC144"/>
  <c r="BH144" s="1"/>
  <c r="AZ144"/>
  <c r="AP144"/>
  <c r="BF144" s="1"/>
  <c r="AA150"/>
  <c r="AC149"/>
  <c r="AQ146"/>
  <c r="AE147"/>
  <c r="AV146"/>
  <c r="AR146"/>
  <c r="AS146" s="1"/>
  <c r="BE145"/>
  <c r="BA145"/>
  <c r="BB145" s="1"/>
  <c r="BG145" s="1"/>
  <c r="AU145"/>
  <c r="AX145" s="1"/>
  <c r="AT145"/>
  <c r="AW145" s="1"/>
  <c r="AY145" s="1"/>
  <c r="U150"/>
  <c r="V149"/>
  <c r="AB151"/>
  <c r="BC143" i="7"/>
  <c r="BH143" s="1"/>
  <c r="AP143"/>
  <c r="BF143" s="1"/>
  <c r="AZ143"/>
  <c r="AL149"/>
  <c r="AA150"/>
  <c r="AC149"/>
  <c r="BA144"/>
  <c r="BB144" s="1"/>
  <c r="BG144" s="1"/>
  <c r="AU144"/>
  <c r="AX144" s="1"/>
  <c r="BE144"/>
  <c r="AT144"/>
  <c r="U150"/>
  <c r="V149"/>
  <c r="BC142"/>
  <c r="BH142" s="1"/>
  <c r="AP142"/>
  <c r="BF142" s="1"/>
  <c r="AZ142"/>
  <c r="AB151"/>
  <c r="AE146"/>
  <c r="AV145"/>
  <c r="AQ145"/>
  <c r="AR145"/>
  <c r="AS145" s="1"/>
  <c r="AU146" i="5"/>
  <c r="AX146" s="1"/>
  <c r="BE146"/>
  <c r="BA146"/>
  <c r="BB146" s="1"/>
  <c r="BG146" s="1"/>
  <c r="AT146"/>
  <c r="BC143"/>
  <c r="BH143" s="1"/>
  <c r="AZ143"/>
  <c r="AP143"/>
  <c r="BF143" s="1"/>
  <c r="AA151"/>
  <c r="AC150"/>
  <c r="AL148"/>
  <c r="AB151"/>
  <c r="U150"/>
  <c r="V149"/>
  <c r="AQ146"/>
  <c r="AE147"/>
  <c r="AV146"/>
  <c r="BE145"/>
  <c r="BA145"/>
  <c r="BB145" s="1"/>
  <c r="BG145" s="1"/>
  <c r="AU145"/>
  <c r="AX145" s="1"/>
  <c r="AT145"/>
  <c r="BA145" i="4"/>
  <c r="BB145" s="1"/>
  <c r="BG145" s="1"/>
  <c r="AU145"/>
  <c r="AX145" s="1"/>
  <c r="BE145"/>
  <c r="AT145"/>
  <c r="AL148"/>
  <c r="AB151"/>
  <c r="U150"/>
  <c r="V149"/>
  <c r="AA151"/>
  <c r="AC150"/>
  <c r="AE147"/>
  <c r="AR147" s="1"/>
  <c r="AS147" s="1"/>
  <c r="AV146"/>
  <c r="AQ146"/>
  <c r="AR146"/>
  <c r="AS146" s="1"/>
  <c r="AW144"/>
  <c r="AY144" s="1"/>
  <c r="AL149" i="3"/>
  <c r="AE146"/>
  <c r="AV145"/>
  <c r="AQ145"/>
  <c r="AR145"/>
  <c r="AS145" s="1"/>
  <c r="U150"/>
  <c r="V149"/>
  <c r="AA152"/>
  <c r="BA144"/>
  <c r="BB144" s="1"/>
  <c r="BG144" s="1"/>
  <c r="AU144"/>
  <c r="AX144" s="1"/>
  <c r="BE144"/>
  <c r="AT144"/>
  <c r="AB151"/>
  <c r="AW143"/>
  <c r="AY143" s="1"/>
  <c r="AC150"/>
  <c r="U153" i="2"/>
  <c r="AC147" i="13"/>
  <c r="AB148"/>
  <c r="U157"/>
  <c r="V157"/>
  <c r="T157" s="1"/>
  <c r="AH150"/>
  <c r="B151"/>
  <c r="Y157"/>
  <c r="X157"/>
  <c r="W157"/>
  <c r="Z157"/>
  <c r="BA145" i="11" l="1"/>
  <c r="BB145" s="1"/>
  <c r="BG145" s="1"/>
  <c r="AU145"/>
  <c r="AX145" s="1"/>
  <c r="BE145"/>
  <c r="AT145"/>
  <c r="AL149"/>
  <c r="AB153"/>
  <c r="AA151"/>
  <c r="AC150"/>
  <c r="AE147"/>
  <c r="AV146"/>
  <c r="AQ146"/>
  <c r="AR146"/>
  <c r="AS146" s="1"/>
  <c r="U152"/>
  <c r="V151"/>
  <c r="AW144"/>
  <c r="AY144" s="1"/>
  <c r="AU146" i="10"/>
  <c r="AX146" s="1"/>
  <c r="BE146"/>
  <c r="BA146"/>
  <c r="BB146" s="1"/>
  <c r="BG146" s="1"/>
  <c r="AT146"/>
  <c r="AQ147"/>
  <c r="AE148"/>
  <c r="AV147"/>
  <c r="AL149"/>
  <c r="AR148"/>
  <c r="AS148" s="1"/>
  <c r="AB152"/>
  <c r="U151"/>
  <c r="V150"/>
  <c r="AA152"/>
  <c r="AC151"/>
  <c r="BC144"/>
  <c r="BH144" s="1"/>
  <c r="AZ144"/>
  <c r="AP144"/>
  <c r="BF144" s="1"/>
  <c r="AR147"/>
  <c r="AS147" s="1"/>
  <c r="AE147" i="9"/>
  <c r="AV146"/>
  <c r="AQ146"/>
  <c r="AR146"/>
  <c r="AS146" s="1"/>
  <c r="AA152"/>
  <c r="BC144"/>
  <c r="BH144" s="1"/>
  <c r="AP144"/>
  <c r="BF144" s="1"/>
  <c r="AZ144"/>
  <c r="AL149"/>
  <c r="AB151"/>
  <c r="AC151" s="1"/>
  <c r="BA145"/>
  <c r="BB145" s="1"/>
  <c r="BG145" s="1"/>
  <c r="AU145"/>
  <c r="AX145" s="1"/>
  <c r="BE145"/>
  <c r="AT145"/>
  <c r="AW145" s="1"/>
  <c r="AY145" s="1"/>
  <c r="U151"/>
  <c r="V150"/>
  <c r="AC150"/>
  <c r="AQ147" i="8"/>
  <c r="AE148"/>
  <c r="AV147"/>
  <c r="AL149"/>
  <c r="AR148"/>
  <c r="AS148" s="1"/>
  <c r="AA151"/>
  <c r="AC150"/>
  <c r="AR147"/>
  <c r="AS147" s="1"/>
  <c r="AU146"/>
  <c r="AX146" s="1"/>
  <c r="BE146"/>
  <c r="BA146"/>
  <c r="BB146" s="1"/>
  <c r="BG146" s="1"/>
  <c r="AT146"/>
  <c r="BC145"/>
  <c r="BH145" s="1"/>
  <c r="AP145"/>
  <c r="BF145" s="1"/>
  <c r="AZ145"/>
  <c r="AB152"/>
  <c r="U151"/>
  <c r="V150"/>
  <c r="BE145" i="7"/>
  <c r="BA145"/>
  <c r="BB145" s="1"/>
  <c r="BG145" s="1"/>
  <c r="AU145"/>
  <c r="AX145" s="1"/>
  <c r="AT145"/>
  <c r="AW145" s="1"/>
  <c r="AY145" s="1"/>
  <c r="AW144"/>
  <c r="AY144" s="1"/>
  <c r="AQ146"/>
  <c r="AE147"/>
  <c r="AV146"/>
  <c r="AR146"/>
  <c r="AS146" s="1"/>
  <c r="AA151"/>
  <c r="AC150"/>
  <c r="AB152"/>
  <c r="U151"/>
  <c r="V150"/>
  <c r="AL150"/>
  <c r="AB152" i="5"/>
  <c r="AL149"/>
  <c r="AR148"/>
  <c r="AS148" s="1"/>
  <c r="AQ147"/>
  <c r="AE148"/>
  <c r="AV147"/>
  <c r="AR147"/>
  <c r="AS147" s="1"/>
  <c r="U151"/>
  <c r="V150"/>
  <c r="AA152"/>
  <c r="AC151"/>
  <c r="AW145"/>
  <c r="AY145" s="1"/>
  <c r="AW146"/>
  <c r="AY146" s="1"/>
  <c r="AU147" i="4"/>
  <c r="AX147" s="1"/>
  <c r="BE147"/>
  <c r="BA147"/>
  <c r="BB147" s="1"/>
  <c r="BG147" s="1"/>
  <c r="AT147"/>
  <c r="AA152"/>
  <c r="AC151"/>
  <c r="AL149"/>
  <c r="BE146"/>
  <c r="BA146"/>
  <c r="BB146" s="1"/>
  <c r="BG146" s="1"/>
  <c r="AU146"/>
  <c r="AX146" s="1"/>
  <c r="AT146"/>
  <c r="U151"/>
  <c r="V150"/>
  <c r="BC144"/>
  <c r="BH144" s="1"/>
  <c r="AZ144"/>
  <c r="AP144"/>
  <c r="BF144" s="1"/>
  <c r="AQ147"/>
  <c r="AE148"/>
  <c r="AV147"/>
  <c r="AB152"/>
  <c r="AW145"/>
  <c r="AY145" s="1"/>
  <c r="AA153" i="3"/>
  <c r="BE145"/>
  <c r="BA145"/>
  <c r="BB145" s="1"/>
  <c r="BG145" s="1"/>
  <c r="AU145"/>
  <c r="AX145" s="1"/>
  <c r="AT145"/>
  <c r="AB152"/>
  <c r="BC143"/>
  <c r="BH143" s="1"/>
  <c r="AZ143"/>
  <c r="AP143"/>
  <c r="BF143" s="1"/>
  <c r="U151"/>
  <c r="V150"/>
  <c r="AQ146"/>
  <c r="AE147"/>
  <c r="AV146"/>
  <c r="AR146"/>
  <c r="AS146" s="1"/>
  <c r="AW144"/>
  <c r="AY144" s="1"/>
  <c r="AC151"/>
  <c r="AL150"/>
  <c r="U154" i="2"/>
  <c r="AH151" i="13"/>
  <c r="B152"/>
  <c r="U158"/>
  <c r="V158"/>
  <c r="T158" s="1"/>
  <c r="AC148"/>
  <c r="AB149"/>
  <c r="Y158"/>
  <c r="Z158"/>
  <c r="X158"/>
  <c r="W158"/>
  <c r="U153" i="11" l="1"/>
  <c r="V152"/>
  <c r="AQ147"/>
  <c r="AE148"/>
  <c r="AV147"/>
  <c r="AR147"/>
  <c r="AS147" s="1"/>
  <c r="AB154"/>
  <c r="AL150"/>
  <c r="AA152"/>
  <c r="AC151"/>
  <c r="BC144"/>
  <c r="BH144" s="1"/>
  <c r="AP144"/>
  <c r="BF144" s="1"/>
  <c r="AZ144"/>
  <c r="BE146"/>
  <c r="BA146"/>
  <c r="BB146" s="1"/>
  <c r="BG146" s="1"/>
  <c r="AU146"/>
  <c r="AX146" s="1"/>
  <c r="AT146"/>
  <c r="AW145"/>
  <c r="AY145" s="1"/>
  <c r="BA148" i="10"/>
  <c r="BB148" s="1"/>
  <c r="BG148" s="1"/>
  <c r="AU148"/>
  <c r="AX148" s="1"/>
  <c r="BE148"/>
  <c r="AT148"/>
  <c r="AQ148"/>
  <c r="AE149"/>
  <c r="AV148"/>
  <c r="AU147"/>
  <c r="AX147" s="1"/>
  <c r="BE147"/>
  <c r="BA147"/>
  <c r="BB147" s="1"/>
  <c r="BG147" s="1"/>
  <c r="AT147"/>
  <c r="AW147" s="1"/>
  <c r="AY147" s="1"/>
  <c r="U152"/>
  <c r="V151"/>
  <c r="AC152"/>
  <c r="AA153"/>
  <c r="AB153"/>
  <c r="AL150"/>
  <c r="AW146"/>
  <c r="AY146" s="1"/>
  <c r="BC145" i="9"/>
  <c r="BH145" s="1"/>
  <c r="AZ145"/>
  <c r="AP145"/>
  <c r="BF145" s="1"/>
  <c r="AL150"/>
  <c r="V151"/>
  <c r="U152"/>
  <c r="AB152"/>
  <c r="AC152" s="1"/>
  <c r="AA153"/>
  <c r="AQ147"/>
  <c r="AE148"/>
  <c r="AV147"/>
  <c r="AR147"/>
  <c r="AS147" s="1"/>
  <c r="BE146"/>
  <c r="BA146"/>
  <c r="BB146" s="1"/>
  <c r="BG146" s="1"/>
  <c r="AU146"/>
  <c r="AX146" s="1"/>
  <c r="AT146"/>
  <c r="AW146" s="1"/>
  <c r="AY146" s="1"/>
  <c r="BA148" i="8"/>
  <c r="BB148" s="1"/>
  <c r="BG148" s="1"/>
  <c r="AU148"/>
  <c r="AX148" s="1"/>
  <c r="BE148"/>
  <c r="AT148"/>
  <c r="AW148" s="1"/>
  <c r="AY148" s="1"/>
  <c r="AB153"/>
  <c r="AA152"/>
  <c r="AC151"/>
  <c r="AQ148"/>
  <c r="AE149"/>
  <c r="AV148"/>
  <c r="U152"/>
  <c r="V151"/>
  <c r="AU147"/>
  <c r="AX147" s="1"/>
  <c r="BE147"/>
  <c r="BA147"/>
  <c r="BB147" s="1"/>
  <c r="BG147" s="1"/>
  <c r="AT147"/>
  <c r="AW147" s="1"/>
  <c r="AY147" s="1"/>
  <c r="AL150"/>
  <c r="AW146"/>
  <c r="AY146" s="1"/>
  <c r="BC145" i="7"/>
  <c r="BH145" s="1"/>
  <c r="AP145"/>
  <c r="BF145" s="1"/>
  <c r="AZ145"/>
  <c r="AU146"/>
  <c r="AX146" s="1"/>
  <c r="BE146"/>
  <c r="BA146"/>
  <c r="BB146" s="1"/>
  <c r="BG146" s="1"/>
  <c r="AT146"/>
  <c r="AW146" s="1"/>
  <c r="AY146" s="1"/>
  <c r="BC144"/>
  <c r="BH144" s="1"/>
  <c r="AZ144"/>
  <c r="AP144"/>
  <c r="BF144" s="1"/>
  <c r="AA152"/>
  <c r="AC151"/>
  <c r="AB153"/>
  <c r="AL151"/>
  <c r="U152"/>
  <c r="V151"/>
  <c r="AQ147"/>
  <c r="AE148"/>
  <c r="AV147"/>
  <c r="AR147"/>
  <c r="AS147" s="1"/>
  <c r="AC152" i="5"/>
  <c r="AA153"/>
  <c r="AU147"/>
  <c r="AX147" s="1"/>
  <c r="BE147"/>
  <c r="BA147"/>
  <c r="BB147" s="1"/>
  <c r="BG147" s="1"/>
  <c r="AT147"/>
  <c r="AW147" s="1"/>
  <c r="AY147" s="1"/>
  <c r="BA148"/>
  <c r="BB148" s="1"/>
  <c r="BG148" s="1"/>
  <c r="AU148"/>
  <c r="AX148" s="1"/>
  <c r="BE148"/>
  <c r="AT148"/>
  <c r="AW148" s="1"/>
  <c r="AY148" s="1"/>
  <c r="U152"/>
  <c r="V151"/>
  <c r="BC145"/>
  <c r="BH145" s="1"/>
  <c r="AP145"/>
  <c r="BF145" s="1"/>
  <c r="AZ145"/>
  <c r="AQ148"/>
  <c r="AE149"/>
  <c r="AV148"/>
  <c r="AB153"/>
  <c r="BC146"/>
  <c r="BH146" s="1"/>
  <c r="AP146"/>
  <c r="BF146" s="1"/>
  <c r="AZ146"/>
  <c r="AR149"/>
  <c r="AS149" s="1"/>
  <c r="AL150"/>
  <c r="BC145" i="4"/>
  <c r="BH145" s="1"/>
  <c r="AZ145"/>
  <c r="AP145"/>
  <c r="BF145" s="1"/>
  <c r="U152"/>
  <c r="V151"/>
  <c r="AA153"/>
  <c r="AC152"/>
  <c r="AB153"/>
  <c r="AL150"/>
  <c r="AR149"/>
  <c r="AS149" s="1"/>
  <c r="AQ148"/>
  <c r="AE149"/>
  <c r="AV148"/>
  <c r="AW146"/>
  <c r="AY146" s="1"/>
  <c r="AR148"/>
  <c r="AS148" s="1"/>
  <c r="AW147"/>
  <c r="AY147" s="1"/>
  <c r="AQ147" i="3"/>
  <c r="AE148"/>
  <c r="AV147"/>
  <c r="AR147"/>
  <c r="AS147" s="1"/>
  <c r="U152"/>
  <c r="V151"/>
  <c r="AA154"/>
  <c r="AC153"/>
  <c r="AW145"/>
  <c r="AY145" s="1"/>
  <c r="AB153"/>
  <c r="AL151"/>
  <c r="AU146"/>
  <c r="AX146" s="1"/>
  <c r="BE146"/>
  <c r="BA146"/>
  <c r="BB146" s="1"/>
  <c r="BG146" s="1"/>
  <c r="AT146"/>
  <c r="AW146" s="1"/>
  <c r="AY146" s="1"/>
  <c r="AC152"/>
  <c r="BC144"/>
  <c r="BH144" s="1"/>
  <c r="AP144"/>
  <c r="BF144" s="1"/>
  <c r="AZ144"/>
  <c r="U155" i="2"/>
  <c r="U159" i="13"/>
  <c r="V159"/>
  <c r="T159" s="1"/>
  <c r="AH152"/>
  <c r="B153"/>
  <c r="AC149"/>
  <c r="AB150"/>
  <c r="Y159"/>
  <c r="X159"/>
  <c r="Z159"/>
  <c r="W159"/>
  <c r="AA153" i="11" l="1"/>
  <c r="AC152"/>
  <c r="AQ148"/>
  <c r="AE149"/>
  <c r="AV148"/>
  <c r="AR148"/>
  <c r="AS148" s="1"/>
  <c r="U154"/>
  <c r="V153"/>
  <c r="AW146"/>
  <c r="AY146" s="1"/>
  <c r="BC145"/>
  <c r="BH145" s="1"/>
  <c r="AP145"/>
  <c r="BF145" s="1"/>
  <c r="AZ145"/>
  <c r="AL151"/>
  <c r="AU147"/>
  <c r="AX147" s="1"/>
  <c r="BE147"/>
  <c r="BA147"/>
  <c r="BB147" s="1"/>
  <c r="BG147" s="1"/>
  <c r="AT147"/>
  <c r="AB155"/>
  <c r="AL151" i="10"/>
  <c r="AB154"/>
  <c r="BC146"/>
  <c r="BH146" s="1"/>
  <c r="AP146"/>
  <c r="BF146" s="1"/>
  <c r="AZ146"/>
  <c r="AE150"/>
  <c r="AV149"/>
  <c r="AQ149"/>
  <c r="BC147"/>
  <c r="BH147" s="1"/>
  <c r="AZ147"/>
  <c r="AP147"/>
  <c r="BF147" s="1"/>
  <c r="AA154"/>
  <c r="AC153"/>
  <c r="U153"/>
  <c r="V152"/>
  <c r="AR149"/>
  <c r="AS149" s="1"/>
  <c r="AW148"/>
  <c r="AY148" s="1"/>
  <c r="BC146" i="9"/>
  <c r="BH146" s="1"/>
  <c r="AP146"/>
  <c r="BF146" s="1"/>
  <c r="AZ146"/>
  <c r="AU147"/>
  <c r="AX147" s="1"/>
  <c r="BE147"/>
  <c r="BA147"/>
  <c r="BB147" s="1"/>
  <c r="BG147" s="1"/>
  <c r="AT147"/>
  <c r="AB153"/>
  <c r="AQ148"/>
  <c r="AE149"/>
  <c r="AV148"/>
  <c r="AR148"/>
  <c r="AS148" s="1"/>
  <c r="U153"/>
  <c r="V152"/>
  <c r="AC153"/>
  <c r="AA154"/>
  <c r="AL151"/>
  <c r="AL151" i="8"/>
  <c r="U153"/>
  <c r="V152"/>
  <c r="AB154"/>
  <c r="BC146"/>
  <c r="BH146" s="1"/>
  <c r="AP146"/>
  <c r="BF146" s="1"/>
  <c r="AZ146"/>
  <c r="BC147"/>
  <c r="BH147" s="1"/>
  <c r="AP147"/>
  <c r="BF147" s="1"/>
  <c r="AZ147"/>
  <c r="AE150"/>
  <c r="AR150" s="1"/>
  <c r="AS150" s="1"/>
  <c r="AV149"/>
  <c r="AQ149"/>
  <c r="AC152"/>
  <c r="AA153"/>
  <c r="BC148"/>
  <c r="BH148" s="1"/>
  <c r="AP148"/>
  <c r="BF148" s="1"/>
  <c r="AZ148"/>
  <c r="AR149"/>
  <c r="AS149" s="1"/>
  <c r="AB154" i="7"/>
  <c r="AQ148"/>
  <c r="AE149"/>
  <c r="AV148"/>
  <c r="AR148"/>
  <c r="AS148" s="1"/>
  <c r="U153"/>
  <c r="V152"/>
  <c r="AC152"/>
  <c r="AA153"/>
  <c r="BC146"/>
  <c r="BH146" s="1"/>
  <c r="AP146"/>
  <c r="BF146" s="1"/>
  <c r="AZ146"/>
  <c r="AU147"/>
  <c r="AX147" s="1"/>
  <c r="BE147"/>
  <c r="BA147"/>
  <c r="BB147" s="1"/>
  <c r="BG147" s="1"/>
  <c r="AT147"/>
  <c r="AW147" s="1"/>
  <c r="AY147" s="1"/>
  <c r="AL152"/>
  <c r="BE149" i="5"/>
  <c r="BA149"/>
  <c r="BB149" s="1"/>
  <c r="BG149" s="1"/>
  <c r="AU149"/>
  <c r="AX149" s="1"/>
  <c r="AT149"/>
  <c r="AE150"/>
  <c r="AV149"/>
  <c r="AQ149"/>
  <c r="BC148"/>
  <c r="BH148" s="1"/>
  <c r="AZ148"/>
  <c r="AP148"/>
  <c r="BF148" s="1"/>
  <c r="BC147"/>
  <c r="BH147" s="1"/>
  <c r="AZ147"/>
  <c r="AP147"/>
  <c r="BF147" s="1"/>
  <c r="AA154"/>
  <c r="AC153"/>
  <c r="AL151"/>
  <c r="AR150"/>
  <c r="AS150" s="1"/>
  <c r="U153"/>
  <c r="V152"/>
  <c r="AB154"/>
  <c r="BC146" i="4"/>
  <c r="BH146" s="1"/>
  <c r="AP146"/>
  <c r="BF146" s="1"/>
  <c r="AZ146"/>
  <c r="BA149"/>
  <c r="BB149" s="1"/>
  <c r="BG149" s="1"/>
  <c r="AU149"/>
  <c r="AX149" s="1"/>
  <c r="BE149"/>
  <c r="AT149"/>
  <c r="AU148"/>
  <c r="AX148" s="1"/>
  <c r="BE148"/>
  <c r="BA148"/>
  <c r="BB148" s="1"/>
  <c r="BG148" s="1"/>
  <c r="AT148"/>
  <c r="AW148" s="1"/>
  <c r="AY148" s="1"/>
  <c r="BC147"/>
  <c r="BH147" s="1"/>
  <c r="AP147"/>
  <c r="BF147" s="1"/>
  <c r="AZ147"/>
  <c r="AQ149"/>
  <c r="AE150"/>
  <c r="AV149"/>
  <c r="AB154"/>
  <c r="AC153"/>
  <c r="AA154"/>
  <c r="AR150"/>
  <c r="AS150" s="1"/>
  <c r="AL151"/>
  <c r="U153"/>
  <c r="V152"/>
  <c r="AL152" i="3"/>
  <c r="BC145"/>
  <c r="BH145" s="1"/>
  <c r="AZ145"/>
  <c r="AP145"/>
  <c r="BF145" s="1"/>
  <c r="AQ148"/>
  <c r="AE149"/>
  <c r="AV148"/>
  <c r="AR148"/>
  <c r="AS148" s="1"/>
  <c r="U153"/>
  <c r="V152"/>
  <c r="BC146"/>
  <c r="BH146" s="1"/>
  <c r="AP146"/>
  <c r="BF146" s="1"/>
  <c r="AZ146"/>
  <c r="AB154"/>
  <c r="AA155"/>
  <c r="AU147"/>
  <c r="AX147" s="1"/>
  <c r="BE147"/>
  <c r="BA147"/>
  <c r="BB147" s="1"/>
  <c r="BG147" s="1"/>
  <c r="AT147"/>
  <c r="AW147" s="1"/>
  <c r="AY147" s="1"/>
  <c r="U156" i="2"/>
  <c r="V160" i="13"/>
  <c r="T160" s="1"/>
  <c r="U160"/>
  <c r="AH153"/>
  <c r="B154"/>
  <c r="AC150"/>
  <c r="AB151"/>
  <c r="Y160"/>
  <c r="X160"/>
  <c r="Z160"/>
  <c r="W160"/>
  <c r="AQ149" i="11" l="1"/>
  <c r="AE150"/>
  <c r="AV149"/>
  <c r="AR149"/>
  <c r="AS149" s="1"/>
  <c r="AC153"/>
  <c r="AA154"/>
  <c r="AB156"/>
  <c r="BC146"/>
  <c r="BH146" s="1"/>
  <c r="AP146"/>
  <c r="BF146" s="1"/>
  <c r="AZ146"/>
  <c r="AU148"/>
  <c r="AX148" s="1"/>
  <c r="BE148"/>
  <c r="BA148"/>
  <c r="BB148" s="1"/>
  <c r="BG148" s="1"/>
  <c r="AT148"/>
  <c r="AW148" s="1"/>
  <c r="AY148" s="1"/>
  <c r="AL152"/>
  <c r="U155"/>
  <c r="V154"/>
  <c r="AW147"/>
  <c r="AY147" s="1"/>
  <c r="BC148" i="10"/>
  <c r="BH148" s="1"/>
  <c r="AP148"/>
  <c r="BF148" s="1"/>
  <c r="AZ148"/>
  <c r="U154"/>
  <c r="V153"/>
  <c r="AQ150"/>
  <c r="AE151"/>
  <c r="AV150"/>
  <c r="AL152"/>
  <c r="AR151"/>
  <c r="AS151" s="1"/>
  <c r="AR150"/>
  <c r="AS150" s="1"/>
  <c r="AA155"/>
  <c r="AC154"/>
  <c r="BE149"/>
  <c r="BA149"/>
  <c r="BB149" s="1"/>
  <c r="BG149" s="1"/>
  <c r="AU149"/>
  <c r="AX149" s="1"/>
  <c r="AT149"/>
  <c r="AW149" s="1"/>
  <c r="AY149" s="1"/>
  <c r="AB155"/>
  <c r="AL152" i="9"/>
  <c r="AU148"/>
  <c r="AX148" s="1"/>
  <c r="BE148"/>
  <c r="BA148"/>
  <c r="BB148" s="1"/>
  <c r="BG148" s="1"/>
  <c r="AT148"/>
  <c r="AW148" s="1"/>
  <c r="AY148" s="1"/>
  <c r="AB154"/>
  <c r="AA155"/>
  <c r="AC154"/>
  <c r="U154"/>
  <c r="V153"/>
  <c r="AW147"/>
  <c r="AY147" s="1"/>
  <c r="AQ149"/>
  <c r="AE150"/>
  <c r="AV149"/>
  <c r="AR149"/>
  <c r="AS149" s="1"/>
  <c r="AU150" i="8"/>
  <c r="AX150" s="1"/>
  <c r="BE150"/>
  <c r="BA150"/>
  <c r="BB150" s="1"/>
  <c r="BG150" s="1"/>
  <c r="AT150"/>
  <c r="AL152"/>
  <c r="BE149"/>
  <c r="BA149"/>
  <c r="BB149" s="1"/>
  <c r="BG149" s="1"/>
  <c r="AU149"/>
  <c r="AX149" s="1"/>
  <c r="AT149"/>
  <c r="AW149" s="1"/>
  <c r="AY149" s="1"/>
  <c r="AA154"/>
  <c r="AC153"/>
  <c r="AQ150"/>
  <c r="AE151"/>
  <c r="AV150"/>
  <c r="AB155"/>
  <c r="U154"/>
  <c r="V153"/>
  <c r="AE150" i="7"/>
  <c r="AV149"/>
  <c r="AQ149"/>
  <c r="AR149"/>
  <c r="AS149" s="1"/>
  <c r="AB155"/>
  <c r="BA148"/>
  <c r="BB148" s="1"/>
  <c r="BG148" s="1"/>
  <c r="AU148"/>
  <c r="AX148" s="1"/>
  <c r="BE148"/>
  <c r="AT148"/>
  <c r="BC147"/>
  <c r="BH147" s="1"/>
  <c r="AP147"/>
  <c r="BF147" s="1"/>
  <c r="AZ147"/>
  <c r="AL153"/>
  <c r="AA154"/>
  <c r="AC153"/>
  <c r="U154"/>
  <c r="V153"/>
  <c r="AU150" i="5"/>
  <c r="AX150" s="1"/>
  <c r="BE150"/>
  <c r="BA150"/>
  <c r="BB150" s="1"/>
  <c r="BG150" s="1"/>
  <c r="AT150"/>
  <c r="AQ150"/>
  <c r="AE151"/>
  <c r="AV150"/>
  <c r="AB155"/>
  <c r="U154"/>
  <c r="V153"/>
  <c r="AA155"/>
  <c r="AC154"/>
  <c r="AL152"/>
  <c r="AR151"/>
  <c r="AS151" s="1"/>
  <c r="AW149"/>
  <c r="AY149" s="1"/>
  <c r="U154" i="4"/>
  <c r="V153"/>
  <c r="AA155"/>
  <c r="AC154"/>
  <c r="AB155"/>
  <c r="BE150"/>
  <c r="BA150"/>
  <c r="BB150" s="1"/>
  <c r="BG150" s="1"/>
  <c r="AU150"/>
  <c r="AX150" s="1"/>
  <c r="AT150"/>
  <c r="BC148"/>
  <c r="BH148" s="1"/>
  <c r="AP148"/>
  <c r="BF148" s="1"/>
  <c r="AZ148"/>
  <c r="AW149"/>
  <c r="AY149" s="1"/>
  <c r="AL152"/>
  <c r="AR151"/>
  <c r="AS151" s="1"/>
  <c r="AE151"/>
  <c r="AV150"/>
  <c r="AQ150"/>
  <c r="AA156" i="3"/>
  <c r="AC155"/>
  <c r="AE150"/>
  <c r="AV149"/>
  <c r="AQ149"/>
  <c r="AR149"/>
  <c r="AS149" s="1"/>
  <c r="AB155"/>
  <c r="BA148"/>
  <c r="BB148" s="1"/>
  <c r="BG148" s="1"/>
  <c r="AU148"/>
  <c r="AX148" s="1"/>
  <c r="BE148"/>
  <c r="AT148"/>
  <c r="AW148" s="1"/>
  <c r="AY148" s="1"/>
  <c r="AL153"/>
  <c r="U154"/>
  <c r="V153"/>
  <c r="BC147"/>
  <c r="BH147" s="1"/>
  <c r="AP147"/>
  <c r="BF147" s="1"/>
  <c r="AZ147"/>
  <c r="AC154"/>
  <c r="U157" i="2"/>
  <c r="AC151" i="13"/>
  <c r="AB152"/>
  <c r="U161"/>
  <c r="V161"/>
  <c r="T161" s="1"/>
  <c r="AH154"/>
  <c r="B155"/>
  <c r="Y161"/>
  <c r="W161"/>
  <c r="X161"/>
  <c r="Z161"/>
  <c r="BC148" i="11" l="1"/>
  <c r="BH148" s="1"/>
  <c r="AP148"/>
  <c r="BF148" s="1"/>
  <c r="AZ148"/>
  <c r="AB157"/>
  <c r="AL153"/>
  <c r="AA155"/>
  <c r="AC154"/>
  <c r="AE151"/>
  <c r="AV150"/>
  <c r="AQ150"/>
  <c r="AR150"/>
  <c r="AS150" s="1"/>
  <c r="BC147"/>
  <c r="BH147" s="1"/>
  <c r="AP147"/>
  <c r="BF147" s="1"/>
  <c r="AZ147"/>
  <c r="U156"/>
  <c r="V155"/>
  <c r="BA149"/>
  <c r="BB149" s="1"/>
  <c r="BG149" s="1"/>
  <c r="AU149"/>
  <c r="AX149" s="1"/>
  <c r="BE149"/>
  <c r="AT149"/>
  <c r="AW149" s="1"/>
  <c r="AY149" s="1"/>
  <c r="AA156" i="10"/>
  <c r="AC155"/>
  <c r="BC149"/>
  <c r="BH149" s="1"/>
  <c r="AZ149"/>
  <c r="AP149"/>
  <c r="BF149" s="1"/>
  <c r="AL153"/>
  <c r="AR152"/>
  <c r="AS152" s="1"/>
  <c r="AU151"/>
  <c r="AX151" s="1"/>
  <c r="BE151"/>
  <c r="BA151"/>
  <c r="BB151" s="1"/>
  <c r="BG151" s="1"/>
  <c r="AT151"/>
  <c r="AW151" s="1"/>
  <c r="AY151" s="1"/>
  <c r="AB156"/>
  <c r="AU150"/>
  <c r="AX150" s="1"/>
  <c r="BE150"/>
  <c r="BA150"/>
  <c r="BB150" s="1"/>
  <c r="BG150" s="1"/>
  <c r="AT150"/>
  <c r="AQ151"/>
  <c r="AE152"/>
  <c r="AV151"/>
  <c r="U155"/>
  <c r="V154"/>
  <c r="AE151" i="9"/>
  <c r="AV150"/>
  <c r="AQ150"/>
  <c r="AR150"/>
  <c r="AS150" s="1"/>
  <c r="AL153"/>
  <c r="AA156"/>
  <c r="BC148"/>
  <c r="BH148" s="1"/>
  <c r="AP148"/>
  <c r="BF148" s="1"/>
  <c r="AZ148"/>
  <c r="BA149"/>
  <c r="BB149" s="1"/>
  <c r="BG149" s="1"/>
  <c r="AU149"/>
  <c r="AX149" s="1"/>
  <c r="BE149"/>
  <c r="AT149"/>
  <c r="BC147"/>
  <c r="BH147" s="1"/>
  <c r="AP147"/>
  <c r="BF147" s="1"/>
  <c r="AZ147"/>
  <c r="AB155"/>
  <c r="U155"/>
  <c r="V154"/>
  <c r="AB156" i="8"/>
  <c r="AL153"/>
  <c r="AR152"/>
  <c r="AS152" s="1"/>
  <c r="AQ151"/>
  <c r="AE152"/>
  <c r="AV151"/>
  <c r="BC149"/>
  <c r="BH149" s="1"/>
  <c r="AP149"/>
  <c r="BF149" s="1"/>
  <c r="AZ149"/>
  <c r="AR151"/>
  <c r="AS151" s="1"/>
  <c r="U155"/>
  <c r="V154"/>
  <c r="AA155"/>
  <c r="AC154"/>
  <c r="AW150"/>
  <c r="AY150" s="1"/>
  <c r="AA155" i="7"/>
  <c r="AC154"/>
  <c r="AQ150"/>
  <c r="AE151"/>
  <c r="AV150"/>
  <c r="AR150"/>
  <c r="AS150" s="1"/>
  <c r="AB156"/>
  <c r="AL154"/>
  <c r="AW148"/>
  <c r="AY148" s="1"/>
  <c r="U155"/>
  <c r="V154"/>
  <c r="BE149"/>
  <c r="BA149"/>
  <c r="BB149" s="1"/>
  <c r="BG149" s="1"/>
  <c r="AU149"/>
  <c r="AX149" s="1"/>
  <c r="AT149"/>
  <c r="AW149" s="1"/>
  <c r="AY149" s="1"/>
  <c r="AU151" i="5"/>
  <c r="AX151" s="1"/>
  <c r="BE151"/>
  <c r="BA151"/>
  <c r="BB151" s="1"/>
  <c r="BG151" s="1"/>
  <c r="AT151"/>
  <c r="AB156"/>
  <c r="BC149"/>
  <c r="BH149" s="1"/>
  <c r="AP149"/>
  <c r="BF149" s="1"/>
  <c r="AZ149"/>
  <c r="AA156"/>
  <c r="AC155"/>
  <c r="AQ151"/>
  <c r="AE152"/>
  <c r="AV151"/>
  <c r="U155"/>
  <c r="V154"/>
  <c r="AL153"/>
  <c r="AW150"/>
  <c r="AY150" s="1"/>
  <c r="AL153" i="4"/>
  <c r="U155"/>
  <c r="V154"/>
  <c r="AQ151"/>
  <c r="AE152"/>
  <c r="AR152" s="1"/>
  <c r="AS152" s="1"/>
  <c r="AV151"/>
  <c r="AB156"/>
  <c r="AU151"/>
  <c r="AX151" s="1"/>
  <c r="BE151"/>
  <c r="BA151"/>
  <c r="BB151" s="1"/>
  <c r="BG151" s="1"/>
  <c r="AT151"/>
  <c r="AW151" s="1"/>
  <c r="AY151" s="1"/>
  <c r="BC149"/>
  <c r="BH149" s="1"/>
  <c r="AZ149"/>
  <c r="AP149"/>
  <c r="BF149" s="1"/>
  <c r="AA156"/>
  <c r="AC155"/>
  <c r="AW150"/>
  <c r="AY150" s="1"/>
  <c r="AA157" i="3"/>
  <c r="AL154"/>
  <c r="BE149"/>
  <c r="BA149"/>
  <c r="BB149" s="1"/>
  <c r="BG149" s="1"/>
  <c r="AU149"/>
  <c r="AX149" s="1"/>
  <c r="AT149"/>
  <c r="AQ150"/>
  <c r="AE151"/>
  <c r="AV150"/>
  <c r="AR150"/>
  <c r="AS150" s="1"/>
  <c r="BC148"/>
  <c r="BH148" s="1"/>
  <c r="AP148"/>
  <c r="BF148" s="1"/>
  <c r="AZ148"/>
  <c r="U155"/>
  <c r="V154"/>
  <c r="AB156"/>
  <c r="AC156" s="1"/>
  <c r="U158" i="2"/>
  <c r="AC152" i="13"/>
  <c r="AB153"/>
  <c r="B156"/>
  <c r="AH155"/>
  <c r="U162"/>
  <c r="V162"/>
  <c r="T162" s="1"/>
  <c r="Y162"/>
  <c r="W162"/>
  <c r="Z162"/>
  <c r="X162"/>
  <c r="BC149" i="11" l="1"/>
  <c r="BH149" s="1"/>
  <c r="AP149"/>
  <c r="BF149" s="1"/>
  <c r="AZ149"/>
  <c r="AA156"/>
  <c r="AC155"/>
  <c r="AB158"/>
  <c r="U157"/>
  <c r="V156"/>
  <c r="BE150"/>
  <c r="BA150"/>
  <c r="BB150" s="1"/>
  <c r="BG150" s="1"/>
  <c r="AU150"/>
  <c r="AX150" s="1"/>
  <c r="AT150"/>
  <c r="AL154"/>
  <c r="AQ151"/>
  <c r="AE152"/>
  <c r="AV151"/>
  <c r="AR151"/>
  <c r="AS151" s="1"/>
  <c r="AC156" i="10"/>
  <c r="AA157"/>
  <c r="U156"/>
  <c r="V155"/>
  <c r="AB157"/>
  <c r="AR153"/>
  <c r="AS153" s="1"/>
  <c r="AL154"/>
  <c r="AW150"/>
  <c r="AY150" s="1"/>
  <c r="BC151"/>
  <c r="BH151" s="1"/>
  <c r="AZ151"/>
  <c r="AP151"/>
  <c r="BF151" s="1"/>
  <c r="BA152"/>
  <c r="BB152" s="1"/>
  <c r="BG152" s="1"/>
  <c r="AU152"/>
  <c r="AX152" s="1"/>
  <c r="BE152"/>
  <c r="AT152"/>
  <c r="AW152" s="1"/>
  <c r="AY152" s="1"/>
  <c r="AQ152"/>
  <c r="AE153"/>
  <c r="AV152"/>
  <c r="AL154" i="9"/>
  <c r="AQ151"/>
  <c r="AE152"/>
  <c r="AV151"/>
  <c r="AR151"/>
  <c r="AS151" s="1"/>
  <c r="V155"/>
  <c r="U156"/>
  <c r="AA157"/>
  <c r="AC156"/>
  <c r="AW149"/>
  <c r="AY149" s="1"/>
  <c r="AB156"/>
  <c r="BE150"/>
  <c r="BA150"/>
  <c r="BB150" s="1"/>
  <c r="BG150" s="1"/>
  <c r="AU150"/>
  <c r="AX150" s="1"/>
  <c r="AT150"/>
  <c r="AW150" s="1"/>
  <c r="AY150" s="1"/>
  <c r="AC155"/>
  <c r="U156" i="8"/>
  <c r="V155"/>
  <c r="BA152"/>
  <c r="BB152" s="1"/>
  <c r="BG152" s="1"/>
  <c r="AU152"/>
  <c r="AX152" s="1"/>
  <c r="BE152"/>
  <c r="AT152"/>
  <c r="AW152" s="1"/>
  <c r="AY152" s="1"/>
  <c r="BC150"/>
  <c r="BH150" s="1"/>
  <c r="AZ150"/>
  <c r="AP150"/>
  <c r="BF150" s="1"/>
  <c r="AQ152"/>
  <c r="AE153"/>
  <c r="AV152"/>
  <c r="AB157"/>
  <c r="AA156"/>
  <c r="AC155"/>
  <c r="AU151"/>
  <c r="AX151" s="1"/>
  <c r="BE151"/>
  <c r="BA151"/>
  <c r="BB151" s="1"/>
  <c r="BG151" s="1"/>
  <c r="AT151"/>
  <c r="AW151" s="1"/>
  <c r="AY151" s="1"/>
  <c r="AR153"/>
  <c r="AS153" s="1"/>
  <c r="AL154"/>
  <c r="BC148" i="7"/>
  <c r="BH148" s="1"/>
  <c r="AZ148"/>
  <c r="AP148"/>
  <c r="BF148" s="1"/>
  <c r="AA156"/>
  <c r="AC155"/>
  <c r="U156"/>
  <c r="V155"/>
  <c r="AB157"/>
  <c r="AU150"/>
  <c r="AX150" s="1"/>
  <c r="BE150"/>
  <c r="BA150"/>
  <c r="BB150" s="1"/>
  <c r="BG150" s="1"/>
  <c r="AT150"/>
  <c r="AW150" s="1"/>
  <c r="AY150" s="1"/>
  <c r="BC149"/>
  <c r="BH149" s="1"/>
  <c r="AP149"/>
  <c r="BF149" s="1"/>
  <c r="AZ149"/>
  <c r="AL155"/>
  <c r="AQ151"/>
  <c r="AE152"/>
  <c r="AV151"/>
  <c r="AR151"/>
  <c r="AS151" s="1"/>
  <c r="BC150" i="5"/>
  <c r="BH150" s="1"/>
  <c r="AZ150"/>
  <c r="AP150"/>
  <c r="BF150" s="1"/>
  <c r="AQ152"/>
  <c r="AE153"/>
  <c r="AV152"/>
  <c r="AL154"/>
  <c r="AC156"/>
  <c r="AA157"/>
  <c r="AB157"/>
  <c r="U156"/>
  <c r="V155"/>
  <c r="AR152"/>
  <c r="AS152" s="1"/>
  <c r="AW151"/>
  <c r="AY151" s="1"/>
  <c r="AU152" i="4"/>
  <c r="AX152" s="1"/>
  <c r="BE152"/>
  <c r="BA152"/>
  <c r="BB152" s="1"/>
  <c r="BG152" s="1"/>
  <c r="AT152"/>
  <c r="AL154"/>
  <c r="AB157"/>
  <c r="AA157"/>
  <c r="AC156"/>
  <c r="BC151"/>
  <c r="BH151" s="1"/>
  <c r="AP151"/>
  <c r="BF151" s="1"/>
  <c r="AZ151"/>
  <c r="AQ152"/>
  <c r="AE153"/>
  <c r="AR153" s="1"/>
  <c r="AS153" s="1"/>
  <c r="AV152"/>
  <c r="U156"/>
  <c r="V155"/>
  <c r="BC150"/>
  <c r="BH150" s="1"/>
  <c r="AZ150"/>
  <c r="AP150"/>
  <c r="BF150" s="1"/>
  <c r="AA158" i="3"/>
  <c r="AC157"/>
  <c r="AB157"/>
  <c r="AQ151"/>
  <c r="AE152"/>
  <c r="AV151"/>
  <c r="AR151"/>
  <c r="AS151" s="1"/>
  <c r="U156"/>
  <c r="V155"/>
  <c r="AU150"/>
  <c r="AX150" s="1"/>
  <c r="BE150"/>
  <c r="BA150"/>
  <c r="BB150" s="1"/>
  <c r="BG150" s="1"/>
  <c r="AT150"/>
  <c r="AL155"/>
  <c r="AW149"/>
  <c r="AY149" s="1"/>
  <c r="U159" i="2"/>
  <c r="AC153" i="13"/>
  <c r="AB154"/>
  <c r="U163"/>
  <c r="V163"/>
  <c r="T163" s="1"/>
  <c r="AH156"/>
  <c r="B157"/>
  <c r="Y163"/>
  <c r="Z163"/>
  <c r="X163"/>
  <c r="W163"/>
  <c r="AL155" i="11" l="1"/>
  <c r="AU151"/>
  <c r="AX151" s="1"/>
  <c r="BE151"/>
  <c r="BA151"/>
  <c r="BB151" s="1"/>
  <c r="BG151" s="1"/>
  <c r="AT151"/>
  <c r="AW151" s="1"/>
  <c r="AY151" s="1"/>
  <c r="U158"/>
  <c r="V157"/>
  <c r="AB159"/>
  <c r="AQ152"/>
  <c r="AE153"/>
  <c r="AV152"/>
  <c r="AR152"/>
  <c r="AS152" s="1"/>
  <c r="AA157"/>
  <c r="AC156"/>
  <c r="AW150"/>
  <c r="AY150" s="1"/>
  <c r="BE153" i="10"/>
  <c r="BA153"/>
  <c r="BB153" s="1"/>
  <c r="BG153" s="1"/>
  <c r="AU153"/>
  <c r="AX153" s="1"/>
  <c r="AT153"/>
  <c r="BC152"/>
  <c r="BH152" s="1"/>
  <c r="AZ152"/>
  <c r="AP152"/>
  <c r="BF152" s="1"/>
  <c r="AL155"/>
  <c r="AB158"/>
  <c r="AA158"/>
  <c r="AC157"/>
  <c r="BC150"/>
  <c r="BH150" s="1"/>
  <c r="AP150"/>
  <c r="BF150" s="1"/>
  <c r="AZ150"/>
  <c r="U157"/>
  <c r="V156"/>
  <c r="AE154"/>
  <c r="AV153"/>
  <c r="AQ153"/>
  <c r="U157" i="9"/>
  <c r="V156"/>
  <c r="AL155"/>
  <c r="AB157"/>
  <c r="AC157"/>
  <c r="AA158"/>
  <c r="AU151"/>
  <c r="AX151" s="1"/>
  <c r="BE151"/>
  <c r="BA151"/>
  <c r="BB151" s="1"/>
  <c r="BG151" s="1"/>
  <c r="AT151"/>
  <c r="AW151" s="1"/>
  <c r="AY151" s="1"/>
  <c r="BC150"/>
  <c r="BH150" s="1"/>
  <c r="AZ150"/>
  <c r="AP150"/>
  <c r="BF150" s="1"/>
  <c r="BC149"/>
  <c r="BH149" s="1"/>
  <c r="AZ149"/>
  <c r="AP149"/>
  <c r="BF149" s="1"/>
  <c r="AQ152"/>
  <c r="AE153"/>
  <c r="AV152"/>
  <c r="AR152"/>
  <c r="AS152" s="1"/>
  <c r="AC156" i="8"/>
  <c r="AA157"/>
  <c r="U157"/>
  <c r="V156"/>
  <c r="BC151"/>
  <c r="BH151" s="1"/>
  <c r="AP151"/>
  <c r="BF151" s="1"/>
  <c r="AZ151"/>
  <c r="AB158"/>
  <c r="BC152"/>
  <c r="BH152" s="1"/>
  <c r="AZ152"/>
  <c r="AP152"/>
  <c r="BF152" s="1"/>
  <c r="BE153"/>
  <c r="BA153"/>
  <c r="BB153" s="1"/>
  <c r="BG153" s="1"/>
  <c r="AU153"/>
  <c r="AX153" s="1"/>
  <c r="AT153"/>
  <c r="AW153" s="1"/>
  <c r="AY153" s="1"/>
  <c r="AL155"/>
  <c r="AE154"/>
  <c r="AV153"/>
  <c r="AQ153"/>
  <c r="AB158" i="7"/>
  <c r="AQ152"/>
  <c r="AE153"/>
  <c r="AV152"/>
  <c r="AR152"/>
  <c r="AS152" s="1"/>
  <c r="U157"/>
  <c r="V156"/>
  <c r="AL156"/>
  <c r="BC150"/>
  <c r="BH150" s="1"/>
  <c r="AP150"/>
  <c r="BF150" s="1"/>
  <c r="AZ150"/>
  <c r="AU151"/>
  <c r="AX151" s="1"/>
  <c r="BE151"/>
  <c r="BA151"/>
  <c r="BB151" s="1"/>
  <c r="BG151" s="1"/>
  <c r="AT151"/>
  <c r="AW151" s="1"/>
  <c r="AY151" s="1"/>
  <c r="AC156"/>
  <c r="AA157"/>
  <c r="BA152" i="5"/>
  <c r="BB152" s="1"/>
  <c r="BG152" s="1"/>
  <c r="AU152"/>
  <c r="AX152" s="1"/>
  <c r="BE152"/>
  <c r="AT152"/>
  <c r="AE154"/>
  <c r="AV153"/>
  <c r="AQ153"/>
  <c r="BC151"/>
  <c r="BH151" s="1"/>
  <c r="AZ151"/>
  <c r="AP151"/>
  <c r="BF151" s="1"/>
  <c r="U157"/>
  <c r="V156"/>
  <c r="AA158"/>
  <c r="AC157"/>
  <c r="AR153"/>
  <c r="AS153" s="1"/>
  <c r="AB158"/>
  <c r="AL155"/>
  <c r="AR154"/>
  <c r="AS154" s="1"/>
  <c r="BA153" i="4"/>
  <c r="BB153" s="1"/>
  <c r="BG153" s="1"/>
  <c r="AU153"/>
  <c r="AX153" s="1"/>
  <c r="BE153"/>
  <c r="AT153"/>
  <c r="AB158"/>
  <c r="AL155"/>
  <c r="U157"/>
  <c r="V156"/>
  <c r="AC157"/>
  <c r="AA158"/>
  <c r="AQ153"/>
  <c r="AE154"/>
  <c r="AV153"/>
  <c r="AW152"/>
  <c r="AY152" s="1"/>
  <c r="AU151" i="3"/>
  <c r="AX151" s="1"/>
  <c r="BE151"/>
  <c r="BA151"/>
  <c r="BB151" s="1"/>
  <c r="BG151" s="1"/>
  <c r="AT151"/>
  <c r="AA159"/>
  <c r="U157"/>
  <c r="V156"/>
  <c r="AL156"/>
  <c r="BC149"/>
  <c r="BH149" s="1"/>
  <c r="AZ149"/>
  <c r="AP149"/>
  <c r="BF149" s="1"/>
  <c r="AQ152"/>
  <c r="AE153"/>
  <c r="AV152"/>
  <c r="AR152"/>
  <c r="AS152" s="1"/>
  <c r="AB158"/>
  <c r="AC158" s="1"/>
  <c r="AW150"/>
  <c r="AY150" s="1"/>
  <c r="U160" i="2"/>
  <c r="AH157" i="13"/>
  <c r="B158"/>
  <c r="U164"/>
  <c r="V164"/>
  <c r="T164" s="1"/>
  <c r="AC154"/>
  <c r="AB155"/>
  <c r="Y164"/>
  <c r="Z164"/>
  <c r="X164"/>
  <c r="W164"/>
  <c r="AC157" i="11" l="1"/>
  <c r="AA158"/>
  <c r="AQ153"/>
  <c r="AE154"/>
  <c r="AV153"/>
  <c r="AR153"/>
  <c r="AS153" s="1"/>
  <c r="BC151"/>
  <c r="BH151" s="1"/>
  <c r="AP151"/>
  <c r="BF151" s="1"/>
  <c r="AZ151"/>
  <c r="AL156"/>
  <c r="U159"/>
  <c r="V158"/>
  <c r="BC150"/>
  <c r="BH150" s="1"/>
  <c r="AP150"/>
  <c r="BF150" s="1"/>
  <c r="AZ150"/>
  <c r="AU152"/>
  <c r="AX152" s="1"/>
  <c r="BE152"/>
  <c r="BA152"/>
  <c r="BB152" s="1"/>
  <c r="BG152" s="1"/>
  <c r="AT152"/>
  <c r="AB160"/>
  <c r="AQ154" i="10"/>
  <c r="AE155"/>
  <c r="AV154"/>
  <c r="AA159"/>
  <c r="AC158"/>
  <c r="AR154"/>
  <c r="AS154" s="1"/>
  <c r="U158"/>
  <c r="V157"/>
  <c r="AB159"/>
  <c r="AL156"/>
  <c r="AR155"/>
  <c r="AS155" s="1"/>
  <c r="AW153"/>
  <c r="AY153" s="1"/>
  <c r="AL156" i="9"/>
  <c r="U158"/>
  <c r="V157"/>
  <c r="AQ153"/>
  <c r="AE154"/>
  <c r="AV153"/>
  <c r="AR153"/>
  <c r="AS153" s="1"/>
  <c r="BC151"/>
  <c r="BH151" s="1"/>
  <c r="AP151"/>
  <c r="BF151" s="1"/>
  <c r="AZ151"/>
  <c r="AA159"/>
  <c r="AU152"/>
  <c r="AX152" s="1"/>
  <c r="BE152"/>
  <c r="BA152"/>
  <c r="BB152" s="1"/>
  <c r="BG152" s="1"/>
  <c r="AT152"/>
  <c r="AB158"/>
  <c r="AC158" s="1"/>
  <c r="AQ154" i="8"/>
  <c r="AE155"/>
  <c r="AV154"/>
  <c r="AB159"/>
  <c r="BC153"/>
  <c r="BH153" s="1"/>
  <c r="AP153"/>
  <c r="BF153" s="1"/>
  <c r="AZ153"/>
  <c r="AA158"/>
  <c r="AC157"/>
  <c r="AL156"/>
  <c r="AR155"/>
  <c r="AS155" s="1"/>
  <c r="U158"/>
  <c r="V157"/>
  <c r="AR154"/>
  <c r="AS154" s="1"/>
  <c r="AC157" i="7"/>
  <c r="AA158"/>
  <c r="AE154"/>
  <c r="AV153"/>
  <c r="AQ153"/>
  <c r="AR153"/>
  <c r="AS153" s="1"/>
  <c r="BC151"/>
  <c r="BH151" s="1"/>
  <c r="AZ151"/>
  <c r="AP151"/>
  <c r="BF151" s="1"/>
  <c r="AL157"/>
  <c r="BA152"/>
  <c r="BB152" s="1"/>
  <c r="BG152" s="1"/>
  <c r="AU152"/>
  <c r="AX152" s="1"/>
  <c r="BE152"/>
  <c r="AT152"/>
  <c r="AB159"/>
  <c r="U158"/>
  <c r="V157"/>
  <c r="AU154" i="5"/>
  <c r="AX154" s="1"/>
  <c r="BE154"/>
  <c r="BA154"/>
  <c r="BB154" s="1"/>
  <c r="BG154" s="1"/>
  <c r="AT154"/>
  <c r="AW154" s="1"/>
  <c r="AY154" s="1"/>
  <c r="AB159"/>
  <c r="AQ154"/>
  <c r="AE155"/>
  <c r="AV154"/>
  <c r="AA159"/>
  <c r="AC158"/>
  <c r="V157"/>
  <c r="U158"/>
  <c r="AL156"/>
  <c r="AR155"/>
  <c r="AS155" s="1"/>
  <c r="BE153"/>
  <c r="BA153"/>
  <c r="BB153" s="1"/>
  <c r="BG153" s="1"/>
  <c r="AU153"/>
  <c r="AX153" s="1"/>
  <c r="AT153"/>
  <c r="AW152"/>
  <c r="AY152" s="1"/>
  <c r="AL156" i="4"/>
  <c r="AB159"/>
  <c r="BC152"/>
  <c r="BH152" s="1"/>
  <c r="AZ152"/>
  <c r="AP152"/>
  <c r="BF152" s="1"/>
  <c r="AA159"/>
  <c r="AC158"/>
  <c r="U158"/>
  <c r="V157"/>
  <c r="AE155"/>
  <c r="AV154"/>
  <c r="AQ154"/>
  <c r="AR154"/>
  <c r="AS154" s="1"/>
  <c r="AW153"/>
  <c r="AY153" s="1"/>
  <c r="U158" i="3"/>
  <c r="V157"/>
  <c r="BC150"/>
  <c r="BH150" s="1"/>
  <c r="AZ150"/>
  <c r="AP150"/>
  <c r="BF150" s="1"/>
  <c r="BA152"/>
  <c r="BB152" s="1"/>
  <c r="BG152" s="1"/>
  <c r="AU152"/>
  <c r="AX152" s="1"/>
  <c r="BE152"/>
  <c r="AT152"/>
  <c r="AW152" s="1"/>
  <c r="AY152" s="1"/>
  <c r="AL157"/>
  <c r="AA160"/>
  <c r="AC159"/>
  <c r="AB159"/>
  <c r="AE154"/>
  <c r="AV153"/>
  <c r="AQ153"/>
  <c r="AR153"/>
  <c r="AS153" s="1"/>
  <c r="AW151"/>
  <c r="AY151" s="1"/>
  <c r="U161" i="2"/>
  <c r="U165" i="13"/>
  <c r="V165"/>
  <c r="T165" s="1"/>
  <c r="AC155"/>
  <c r="AB156"/>
  <c r="AH158"/>
  <c r="B159"/>
  <c r="Y165"/>
  <c r="Z165"/>
  <c r="W165"/>
  <c r="X165"/>
  <c r="U160" i="11" l="1"/>
  <c r="V159"/>
  <c r="AE155"/>
  <c r="AV154"/>
  <c r="AQ154"/>
  <c r="AR154"/>
  <c r="AS154" s="1"/>
  <c r="AA159"/>
  <c r="AC158"/>
  <c r="AW152"/>
  <c r="AY152" s="1"/>
  <c r="AL157"/>
  <c r="BA153"/>
  <c r="BB153" s="1"/>
  <c r="BG153" s="1"/>
  <c r="AU153"/>
  <c r="AX153" s="1"/>
  <c r="BE153"/>
  <c r="AT153"/>
  <c r="AW153" s="1"/>
  <c r="AY153" s="1"/>
  <c r="AB161"/>
  <c r="AL157" i="10"/>
  <c r="AR156"/>
  <c r="AS156" s="1"/>
  <c r="AU155"/>
  <c r="AX155" s="1"/>
  <c r="BE155"/>
  <c r="BA155"/>
  <c r="BB155" s="1"/>
  <c r="BG155" s="1"/>
  <c r="AT155"/>
  <c r="AW155" s="1"/>
  <c r="AY155" s="1"/>
  <c r="AU154"/>
  <c r="AX154" s="1"/>
  <c r="BE154"/>
  <c r="BA154"/>
  <c r="BB154" s="1"/>
  <c r="BG154" s="1"/>
  <c r="AT154"/>
  <c r="AW154" s="1"/>
  <c r="AY154" s="1"/>
  <c r="AQ155"/>
  <c r="AE156"/>
  <c r="AV155"/>
  <c r="BC153"/>
  <c r="BH153" s="1"/>
  <c r="AZ153"/>
  <c r="AP153"/>
  <c r="BF153" s="1"/>
  <c r="AB160"/>
  <c r="U159"/>
  <c r="V158"/>
  <c r="AA160"/>
  <c r="AC159"/>
  <c r="AA160" i="9"/>
  <c r="BA153"/>
  <c r="BB153" s="1"/>
  <c r="BG153" s="1"/>
  <c r="AU153"/>
  <c r="AX153" s="1"/>
  <c r="BE153"/>
  <c r="AT153"/>
  <c r="AW153" s="1"/>
  <c r="AY153" s="1"/>
  <c r="AL157"/>
  <c r="AW152"/>
  <c r="AY152" s="1"/>
  <c r="AB159"/>
  <c r="AC159" s="1"/>
  <c r="AE155"/>
  <c r="AV154"/>
  <c r="AQ154"/>
  <c r="AR154"/>
  <c r="AS154" s="1"/>
  <c r="U159"/>
  <c r="V158"/>
  <c r="AU154" i="8"/>
  <c r="AX154" s="1"/>
  <c r="BE154"/>
  <c r="BA154"/>
  <c r="BB154" s="1"/>
  <c r="BG154" s="1"/>
  <c r="AT154"/>
  <c r="AU155"/>
  <c r="AX155" s="1"/>
  <c r="BE155"/>
  <c r="BA155"/>
  <c r="BB155" s="1"/>
  <c r="BG155" s="1"/>
  <c r="AT155"/>
  <c r="AB160"/>
  <c r="U159"/>
  <c r="V158"/>
  <c r="AA159"/>
  <c r="AC158"/>
  <c r="AQ155"/>
  <c r="AE156"/>
  <c r="AR156" s="1"/>
  <c r="AS156" s="1"/>
  <c r="AV155"/>
  <c r="AL157"/>
  <c r="AB160" i="7"/>
  <c r="BE153"/>
  <c r="BA153"/>
  <c r="BB153" s="1"/>
  <c r="BG153" s="1"/>
  <c r="AU153"/>
  <c r="AX153" s="1"/>
  <c r="AT153"/>
  <c r="AC158"/>
  <c r="AA159"/>
  <c r="AL158"/>
  <c r="AQ154"/>
  <c r="AE155"/>
  <c r="AV154"/>
  <c r="AR154"/>
  <c r="AS154" s="1"/>
  <c r="U159"/>
  <c r="V158"/>
  <c r="AW152"/>
  <c r="AY152" s="1"/>
  <c r="AL157" i="5"/>
  <c r="BC154"/>
  <c r="BH154" s="1"/>
  <c r="AZ154"/>
  <c r="AP154"/>
  <c r="BF154" s="1"/>
  <c r="AU155"/>
  <c r="AX155" s="1"/>
  <c r="BE155"/>
  <c r="BA155"/>
  <c r="BB155" s="1"/>
  <c r="BG155" s="1"/>
  <c r="AT155"/>
  <c r="AW155" s="1"/>
  <c r="AY155" s="1"/>
  <c r="AQ155"/>
  <c r="AE156"/>
  <c r="AR156" s="1"/>
  <c r="AS156" s="1"/>
  <c r="AV155"/>
  <c r="AW153"/>
  <c r="AY153" s="1"/>
  <c r="BC152"/>
  <c r="BH152" s="1"/>
  <c r="AZ152"/>
  <c r="AP152"/>
  <c r="BF152" s="1"/>
  <c r="AB160"/>
  <c r="U159"/>
  <c r="V158"/>
  <c r="AA160"/>
  <c r="AC159"/>
  <c r="BC153" i="4"/>
  <c r="BH153" s="1"/>
  <c r="AZ153"/>
  <c r="AP153"/>
  <c r="BF153" s="1"/>
  <c r="U159"/>
  <c r="V158"/>
  <c r="BE154"/>
  <c r="BA154"/>
  <c r="BB154" s="1"/>
  <c r="BG154" s="1"/>
  <c r="AU154"/>
  <c r="AX154" s="1"/>
  <c r="AT154"/>
  <c r="AA160"/>
  <c r="AC159"/>
  <c r="AL157"/>
  <c r="AR156"/>
  <c r="AS156" s="1"/>
  <c r="AQ155"/>
  <c r="AE156"/>
  <c r="AV155"/>
  <c r="AB160"/>
  <c r="AR155"/>
  <c r="AS155" s="1"/>
  <c r="AQ154" i="3"/>
  <c r="AE155"/>
  <c r="AV154"/>
  <c r="AR154"/>
  <c r="AS154" s="1"/>
  <c r="BE153"/>
  <c r="BA153"/>
  <c r="BB153" s="1"/>
  <c r="BG153" s="1"/>
  <c r="AU153"/>
  <c r="AX153" s="1"/>
  <c r="AT153"/>
  <c r="AA161"/>
  <c r="U159"/>
  <c r="V158"/>
  <c r="BC152"/>
  <c r="BH152" s="1"/>
  <c r="AP152"/>
  <c r="BF152" s="1"/>
  <c r="AZ152"/>
  <c r="AB160"/>
  <c r="AL158"/>
  <c r="BC151"/>
  <c r="BH151" s="1"/>
  <c r="AZ151"/>
  <c r="AP151"/>
  <c r="BF151" s="1"/>
  <c r="U162" i="2"/>
  <c r="U166" i="13"/>
  <c r="V166"/>
  <c r="T166" s="1"/>
  <c r="AH159"/>
  <c r="B160"/>
  <c r="AC156"/>
  <c r="AB157"/>
  <c r="Y166"/>
  <c r="X166"/>
  <c r="W166"/>
  <c r="Z166"/>
  <c r="BC153" i="11" l="1"/>
  <c r="BH153" s="1"/>
  <c r="AP153"/>
  <c r="BF153" s="1"/>
  <c r="AZ153"/>
  <c r="U161"/>
  <c r="V160"/>
  <c r="AB162"/>
  <c r="BC152"/>
  <c r="BH152" s="1"/>
  <c r="AP152"/>
  <c r="BF152" s="1"/>
  <c r="AZ152"/>
  <c r="BE154"/>
  <c r="BA154"/>
  <c r="BB154" s="1"/>
  <c r="BG154" s="1"/>
  <c r="AU154"/>
  <c r="AX154" s="1"/>
  <c r="AT154"/>
  <c r="AL158"/>
  <c r="AC159"/>
  <c r="AA160"/>
  <c r="AQ155"/>
  <c r="AE156"/>
  <c r="AV155"/>
  <c r="AR155"/>
  <c r="AS155" s="1"/>
  <c r="AL158" i="10"/>
  <c r="BC154"/>
  <c r="BH154" s="1"/>
  <c r="AZ154"/>
  <c r="AP154"/>
  <c r="BF154" s="1"/>
  <c r="BC155"/>
  <c r="BH155" s="1"/>
  <c r="AP155"/>
  <c r="BF155" s="1"/>
  <c r="AZ155"/>
  <c r="BA156"/>
  <c r="BB156" s="1"/>
  <c r="BG156" s="1"/>
  <c r="AU156"/>
  <c r="AX156" s="1"/>
  <c r="BE156"/>
  <c r="AT156"/>
  <c r="AC160"/>
  <c r="AA161"/>
  <c r="AB161"/>
  <c r="U160"/>
  <c r="V159"/>
  <c r="AQ156"/>
  <c r="AE157"/>
  <c r="AR157" s="1"/>
  <c r="AS157" s="1"/>
  <c r="AV156"/>
  <c r="U160" i="9"/>
  <c r="V159"/>
  <c r="AQ155"/>
  <c r="AE156"/>
  <c r="AV155"/>
  <c r="AR155"/>
  <c r="AS155" s="1"/>
  <c r="BC152"/>
  <c r="BH152" s="1"/>
  <c r="AP152"/>
  <c r="BF152" s="1"/>
  <c r="AZ152"/>
  <c r="AA161"/>
  <c r="BC153"/>
  <c r="BH153" s="1"/>
  <c r="AP153"/>
  <c r="BF153" s="1"/>
  <c r="AZ153"/>
  <c r="AB160"/>
  <c r="AL158"/>
  <c r="BE154"/>
  <c r="BA154"/>
  <c r="BB154" s="1"/>
  <c r="BG154" s="1"/>
  <c r="AU154"/>
  <c r="AX154" s="1"/>
  <c r="AT154"/>
  <c r="BA156" i="8"/>
  <c r="BB156" s="1"/>
  <c r="BG156" s="1"/>
  <c r="AU156"/>
  <c r="AX156" s="1"/>
  <c r="BE156"/>
  <c r="AT156"/>
  <c r="AQ156"/>
  <c r="AE157"/>
  <c r="AV156"/>
  <c r="AA160"/>
  <c r="AC159"/>
  <c r="AB161"/>
  <c r="AR157"/>
  <c r="AS157" s="1"/>
  <c r="AL158"/>
  <c r="U160"/>
  <c r="V159"/>
  <c r="AW155"/>
  <c r="AY155" s="1"/>
  <c r="AW154"/>
  <c r="AY154" s="1"/>
  <c r="U160" i="7"/>
  <c r="V159"/>
  <c r="AQ155"/>
  <c r="AE156"/>
  <c r="AV155"/>
  <c r="AR155"/>
  <c r="AS155" s="1"/>
  <c r="AA160"/>
  <c r="AC159"/>
  <c r="AL159"/>
  <c r="AB161"/>
  <c r="AU154"/>
  <c r="AX154" s="1"/>
  <c r="BE154"/>
  <c r="BA154"/>
  <c r="BB154" s="1"/>
  <c r="BG154" s="1"/>
  <c r="AT154"/>
  <c r="AW154" s="1"/>
  <c r="AY154" s="1"/>
  <c r="AW153"/>
  <c r="AY153" s="1"/>
  <c r="BC152"/>
  <c r="BH152" s="1"/>
  <c r="AZ152"/>
  <c r="AP152"/>
  <c r="BF152" s="1"/>
  <c r="BA156" i="5"/>
  <c r="BB156" s="1"/>
  <c r="BG156" s="1"/>
  <c r="AU156"/>
  <c r="AX156" s="1"/>
  <c r="BE156"/>
  <c r="AT156"/>
  <c r="BC155"/>
  <c r="BH155" s="1"/>
  <c r="AZ155"/>
  <c r="AP155"/>
  <c r="BF155" s="1"/>
  <c r="AL158"/>
  <c r="AR157"/>
  <c r="AS157" s="1"/>
  <c r="AB161"/>
  <c r="AQ156"/>
  <c r="AE157"/>
  <c r="AV156"/>
  <c r="BC153"/>
  <c r="BH153" s="1"/>
  <c r="AP153"/>
  <c r="BF153" s="1"/>
  <c r="AZ153"/>
  <c r="AC160"/>
  <c r="AA161"/>
  <c r="U160"/>
  <c r="V159"/>
  <c r="AL158" i="4"/>
  <c r="AU156"/>
  <c r="AX156" s="1"/>
  <c r="BE156"/>
  <c r="BA156"/>
  <c r="BB156" s="1"/>
  <c r="BG156" s="1"/>
  <c r="AT156"/>
  <c r="AW156" s="1"/>
  <c r="AY156" s="1"/>
  <c r="AW154"/>
  <c r="AY154" s="1"/>
  <c r="AU155"/>
  <c r="AX155" s="1"/>
  <c r="BE155"/>
  <c r="BA155"/>
  <c r="BB155" s="1"/>
  <c r="BG155" s="1"/>
  <c r="AT155"/>
  <c r="AW155" s="1"/>
  <c r="AY155" s="1"/>
  <c r="AB161"/>
  <c r="AC160"/>
  <c r="AA161"/>
  <c r="AQ156"/>
  <c r="AE157"/>
  <c r="AR157" s="1"/>
  <c r="AS157" s="1"/>
  <c r="AV156"/>
  <c r="U160"/>
  <c r="V159"/>
  <c r="AA162" i="3"/>
  <c r="AC161"/>
  <c r="AB161"/>
  <c r="AQ155"/>
  <c r="AE156"/>
  <c r="AV155"/>
  <c r="AR155"/>
  <c r="AS155" s="1"/>
  <c r="AC160"/>
  <c r="U160"/>
  <c r="V159"/>
  <c r="AL159"/>
  <c r="AU154"/>
  <c r="AX154" s="1"/>
  <c r="BE154"/>
  <c r="BA154"/>
  <c r="BB154" s="1"/>
  <c r="BG154" s="1"/>
  <c r="AT154"/>
  <c r="AW154" s="1"/>
  <c r="AY154" s="1"/>
  <c r="AW153"/>
  <c r="AY153" s="1"/>
  <c r="U163" i="2"/>
  <c r="AH160" i="13"/>
  <c r="B161"/>
  <c r="AC157"/>
  <c r="AB158"/>
  <c r="U167"/>
  <c r="V167"/>
  <c r="T167" s="1"/>
  <c r="Y167"/>
  <c r="X167"/>
  <c r="W167"/>
  <c r="Z167"/>
  <c r="AU155" i="11" l="1"/>
  <c r="AX155" s="1"/>
  <c r="BE155"/>
  <c r="BA155"/>
  <c r="BB155" s="1"/>
  <c r="BG155" s="1"/>
  <c r="AT155"/>
  <c r="AL159"/>
  <c r="AQ156"/>
  <c r="AE157"/>
  <c r="AV156"/>
  <c r="AR156"/>
  <c r="AS156" s="1"/>
  <c r="AC160"/>
  <c r="AA161"/>
  <c r="AB163"/>
  <c r="U162"/>
  <c r="V161"/>
  <c r="AW154"/>
  <c r="AY154" s="1"/>
  <c r="BE157" i="10"/>
  <c r="BA157"/>
  <c r="BB157" s="1"/>
  <c r="BG157" s="1"/>
  <c r="AU157"/>
  <c r="AX157" s="1"/>
  <c r="AT157"/>
  <c r="AW157" s="1"/>
  <c r="AY157" s="1"/>
  <c r="AE158"/>
  <c r="AV157"/>
  <c r="AQ157"/>
  <c r="U161"/>
  <c r="V160"/>
  <c r="AC161"/>
  <c r="AA162"/>
  <c r="AL159"/>
  <c r="AB162"/>
  <c r="AW156"/>
  <c r="AY156" s="1"/>
  <c r="AB161" i="9"/>
  <c r="AQ156"/>
  <c r="AE157"/>
  <c r="AV156"/>
  <c r="AR156"/>
  <c r="AS156" s="1"/>
  <c r="U161"/>
  <c r="V160"/>
  <c r="AC161"/>
  <c r="AA162"/>
  <c r="AU155"/>
  <c r="AX155" s="1"/>
  <c r="BE155"/>
  <c r="BA155"/>
  <c r="BB155" s="1"/>
  <c r="BG155" s="1"/>
  <c r="AT155"/>
  <c r="AL159"/>
  <c r="AW154"/>
  <c r="AY154" s="1"/>
  <c r="AC160"/>
  <c r="BE157" i="8"/>
  <c r="BA157"/>
  <c r="BB157" s="1"/>
  <c r="BG157" s="1"/>
  <c r="AU157"/>
  <c r="AX157" s="1"/>
  <c r="AT157"/>
  <c r="BC155"/>
  <c r="BH155" s="1"/>
  <c r="AZ155"/>
  <c r="AP155"/>
  <c r="BF155" s="1"/>
  <c r="AL159"/>
  <c r="AB162"/>
  <c r="AE158"/>
  <c r="AV157"/>
  <c r="AQ157"/>
  <c r="BC154"/>
  <c r="BH154" s="1"/>
  <c r="AP154"/>
  <c r="BF154" s="1"/>
  <c r="AZ154"/>
  <c r="U161"/>
  <c r="V160"/>
  <c r="AC160"/>
  <c r="AA161"/>
  <c r="AW156"/>
  <c r="AY156" s="1"/>
  <c r="AQ156" i="7"/>
  <c r="AE157"/>
  <c r="AV156"/>
  <c r="AR156"/>
  <c r="AS156" s="1"/>
  <c r="U161"/>
  <c r="V160"/>
  <c r="AB162"/>
  <c r="BC154"/>
  <c r="BH154" s="1"/>
  <c r="AP154"/>
  <c r="BF154" s="1"/>
  <c r="AZ154"/>
  <c r="AL160"/>
  <c r="AU155"/>
  <c r="AX155" s="1"/>
  <c r="BE155"/>
  <c r="BA155"/>
  <c r="BB155" s="1"/>
  <c r="BG155" s="1"/>
  <c r="AT155"/>
  <c r="AW155" s="1"/>
  <c r="AY155" s="1"/>
  <c r="BC153"/>
  <c r="BH153" s="1"/>
  <c r="AP153"/>
  <c r="BF153" s="1"/>
  <c r="AZ153"/>
  <c r="AA161"/>
  <c r="AC160"/>
  <c r="BE157" i="5"/>
  <c r="BA157"/>
  <c r="BB157" s="1"/>
  <c r="BG157" s="1"/>
  <c r="AU157"/>
  <c r="AX157" s="1"/>
  <c r="AT157"/>
  <c r="U161"/>
  <c r="V160"/>
  <c r="AE158"/>
  <c r="AV157"/>
  <c r="AQ157"/>
  <c r="AB162"/>
  <c r="AA162"/>
  <c r="AC161"/>
  <c r="AL159"/>
  <c r="AR158"/>
  <c r="AS158" s="1"/>
  <c r="AW156"/>
  <c r="AY156" s="1"/>
  <c r="BA157" i="4"/>
  <c r="BB157" s="1"/>
  <c r="BG157" s="1"/>
  <c r="AU157"/>
  <c r="AX157" s="1"/>
  <c r="BE157"/>
  <c r="AT157"/>
  <c r="AL159"/>
  <c r="BC156"/>
  <c r="BH156" s="1"/>
  <c r="AZ156"/>
  <c r="AP156"/>
  <c r="BF156" s="1"/>
  <c r="AQ157"/>
  <c r="AE158"/>
  <c r="AR158" s="1"/>
  <c r="AS158" s="1"/>
  <c r="AV157"/>
  <c r="BC155"/>
  <c r="BH155" s="1"/>
  <c r="AP155"/>
  <c r="BF155" s="1"/>
  <c r="AZ155"/>
  <c r="BC154"/>
  <c r="BH154" s="1"/>
  <c r="AP154"/>
  <c r="BF154" s="1"/>
  <c r="AZ154"/>
  <c r="U161"/>
  <c r="V160"/>
  <c r="AA162"/>
  <c r="AC161"/>
  <c r="AB162"/>
  <c r="AU155" i="3"/>
  <c r="AX155" s="1"/>
  <c r="BE155"/>
  <c r="BA155"/>
  <c r="BB155" s="1"/>
  <c r="BG155" s="1"/>
  <c r="AT155"/>
  <c r="AA163"/>
  <c r="AL160"/>
  <c r="BC154"/>
  <c r="BH154" s="1"/>
  <c r="AZ154"/>
  <c r="AP154"/>
  <c r="BF154" s="1"/>
  <c r="U161"/>
  <c r="V160"/>
  <c r="AQ156"/>
  <c r="AE157"/>
  <c r="AV156"/>
  <c r="AR156"/>
  <c r="AS156" s="1"/>
  <c r="BC153"/>
  <c r="BH153" s="1"/>
  <c r="AZ153"/>
  <c r="AP153"/>
  <c r="BF153" s="1"/>
  <c r="AB162"/>
  <c r="AC162" s="1"/>
  <c r="U164" i="2"/>
  <c r="AH161" i="13"/>
  <c r="B162"/>
  <c r="AC158"/>
  <c r="AB159"/>
  <c r="U168"/>
  <c r="V168"/>
  <c r="T168" s="1"/>
  <c r="Y168"/>
  <c r="W168"/>
  <c r="Z168"/>
  <c r="X168"/>
  <c r="U163" i="11" l="1"/>
  <c r="V162"/>
  <c r="AL160"/>
  <c r="AU156"/>
  <c r="AX156" s="1"/>
  <c r="BE156"/>
  <c r="BA156"/>
  <c r="BB156" s="1"/>
  <c r="BG156" s="1"/>
  <c r="AT156"/>
  <c r="AW156" s="1"/>
  <c r="AY156" s="1"/>
  <c r="AB164"/>
  <c r="BC154"/>
  <c r="BH154" s="1"/>
  <c r="AP154"/>
  <c r="BF154" s="1"/>
  <c r="AZ154"/>
  <c r="AA162"/>
  <c r="AC161"/>
  <c r="AQ157"/>
  <c r="AE158"/>
  <c r="AV157"/>
  <c r="AR157"/>
  <c r="AS157" s="1"/>
  <c r="AW155"/>
  <c r="AY155" s="1"/>
  <c r="AL160" i="10"/>
  <c r="AR159"/>
  <c r="AS159" s="1"/>
  <c r="AQ158"/>
  <c r="AE159"/>
  <c r="AV158"/>
  <c r="BC156"/>
  <c r="BH156" s="1"/>
  <c r="AZ156"/>
  <c r="AP156"/>
  <c r="BF156" s="1"/>
  <c r="AR158"/>
  <c r="AS158" s="1"/>
  <c r="AB163"/>
  <c r="AA163"/>
  <c r="AC162"/>
  <c r="U162"/>
  <c r="V161"/>
  <c r="BC157"/>
  <c r="BH157" s="1"/>
  <c r="AP157"/>
  <c r="BF157" s="1"/>
  <c r="AZ157"/>
  <c r="AQ157" i="9"/>
  <c r="AV157"/>
  <c r="AE158"/>
  <c r="AR157"/>
  <c r="AS157" s="1"/>
  <c r="AL160"/>
  <c r="BC154"/>
  <c r="BH154" s="1"/>
  <c r="AZ154"/>
  <c r="AP154"/>
  <c r="BF154" s="1"/>
  <c r="AU156"/>
  <c r="AX156" s="1"/>
  <c r="BE156"/>
  <c r="BA156"/>
  <c r="BB156" s="1"/>
  <c r="BG156" s="1"/>
  <c r="AT156"/>
  <c r="AW156" s="1"/>
  <c r="AY156" s="1"/>
  <c r="AB162"/>
  <c r="AA163"/>
  <c r="AC162"/>
  <c r="U162"/>
  <c r="V161"/>
  <c r="AW155"/>
  <c r="AY155" s="1"/>
  <c r="AQ158" i="8"/>
  <c r="AE159"/>
  <c r="AV158"/>
  <c r="AR158"/>
  <c r="AS158" s="1"/>
  <c r="AA162"/>
  <c r="AC161"/>
  <c r="U162"/>
  <c r="V161"/>
  <c r="AB163"/>
  <c r="BC156"/>
  <c r="BH156" s="1"/>
  <c r="AP156"/>
  <c r="BF156" s="1"/>
  <c r="AZ156"/>
  <c r="AL160"/>
  <c r="AR159"/>
  <c r="AS159" s="1"/>
  <c r="AW157"/>
  <c r="AY157" s="1"/>
  <c r="U162" i="7"/>
  <c r="V161"/>
  <c r="AB163"/>
  <c r="AE158"/>
  <c r="AV157"/>
  <c r="AQ157"/>
  <c r="AR157"/>
  <c r="AS157" s="1"/>
  <c r="AA162"/>
  <c r="AC161"/>
  <c r="BC155"/>
  <c r="BH155" s="1"/>
  <c r="AP155"/>
  <c r="BF155" s="1"/>
  <c r="AZ155"/>
  <c r="AL161"/>
  <c r="BA156"/>
  <c r="BB156" s="1"/>
  <c r="BG156" s="1"/>
  <c r="AU156"/>
  <c r="AX156" s="1"/>
  <c r="BE156"/>
  <c r="AT156"/>
  <c r="AW156" s="1"/>
  <c r="AY156" s="1"/>
  <c r="AU158" i="5"/>
  <c r="AX158" s="1"/>
  <c r="BE158"/>
  <c r="BA158"/>
  <c r="BB158" s="1"/>
  <c r="BG158" s="1"/>
  <c r="AT158"/>
  <c r="U162"/>
  <c r="V161"/>
  <c r="BC156"/>
  <c r="BH156" s="1"/>
  <c r="AP156"/>
  <c r="BF156" s="1"/>
  <c r="AZ156"/>
  <c r="AA163"/>
  <c r="AC162"/>
  <c r="AL160"/>
  <c r="AB163"/>
  <c r="AQ158"/>
  <c r="AE159"/>
  <c r="AR159" s="1"/>
  <c r="AS159" s="1"/>
  <c r="AV158"/>
  <c r="AW157"/>
  <c r="AY157" s="1"/>
  <c r="AU158" i="4"/>
  <c r="AX158" s="1"/>
  <c r="BA158"/>
  <c r="BB158" s="1"/>
  <c r="BG158" s="1"/>
  <c r="BE158"/>
  <c r="AT158"/>
  <c r="AB163"/>
  <c r="AL160"/>
  <c r="U162"/>
  <c r="V161"/>
  <c r="AE159"/>
  <c r="AV158"/>
  <c r="AQ158"/>
  <c r="AA163"/>
  <c r="AC162"/>
  <c r="AW157"/>
  <c r="AY157" s="1"/>
  <c r="BA156" i="3"/>
  <c r="BB156" s="1"/>
  <c r="BG156" s="1"/>
  <c r="AU156"/>
  <c r="AX156" s="1"/>
  <c r="BE156"/>
  <c r="AT156"/>
  <c r="AA164"/>
  <c r="AC163"/>
  <c r="AB163"/>
  <c r="AV157"/>
  <c r="AE158"/>
  <c r="AQ157"/>
  <c r="AR157"/>
  <c r="AS157" s="1"/>
  <c r="U162"/>
  <c r="V161"/>
  <c r="AL161"/>
  <c r="AW155"/>
  <c r="AY155" s="1"/>
  <c r="U165" i="2"/>
  <c r="V169" i="13"/>
  <c r="T169" s="1"/>
  <c r="U169"/>
  <c r="AC159"/>
  <c r="AB160"/>
  <c r="B163"/>
  <c r="AH162"/>
  <c r="Y169"/>
  <c r="X169"/>
  <c r="Z169"/>
  <c r="W169"/>
  <c r="BC156" i="11" l="1"/>
  <c r="BH156" s="1"/>
  <c r="AP156"/>
  <c r="BF156" s="1"/>
  <c r="AZ156"/>
  <c r="U164"/>
  <c r="V163"/>
  <c r="BA157"/>
  <c r="BB157" s="1"/>
  <c r="BG157" s="1"/>
  <c r="AU157"/>
  <c r="AX157" s="1"/>
  <c r="BE157"/>
  <c r="AT157"/>
  <c r="AW157" s="1"/>
  <c r="AY157" s="1"/>
  <c r="BC155"/>
  <c r="BH155" s="1"/>
  <c r="AP155"/>
  <c r="BF155" s="1"/>
  <c r="AZ155"/>
  <c r="AQ158"/>
  <c r="AE159"/>
  <c r="AV158"/>
  <c r="AR158"/>
  <c r="AS158" s="1"/>
  <c r="AA163"/>
  <c r="AC162"/>
  <c r="AB165"/>
  <c r="AL161"/>
  <c r="AA164" i="10"/>
  <c r="AC163"/>
  <c r="AU159"/>
  <c r="AX159" s="1"/>
  <c r="BE159"/>
  <c r="BA159"/>
  <c r="BB159" s="1"/>
  <c r="BG159" s="1"/>
  <c r="AT159"/>
  <c r="AW159" s="1"/>
  <c r="AY159" s="1"/>
  <c r="AU158"/>
  <c r="AX158" s="1"/>
  <c r="BE158"/>
  <c r="BA158"/>
  <c r="BB158" s="1"/>
  <c r="BG158" s="1"/>
  <c r="AT158"/>
  <c r="AW158" s="1"/>
  <c r="AY158" s="1"/>
  <c r="U163"/>
  <c r="V162"/>
  <c r="AB164"/>
  <c r="AL161"/>
  <c r="AR160"/>
  <c r="AS160" s="1"/>
  <c r="AE160"/>
  <c r="AQ159"/>
  <c r="AV159"/>
  <c r="BC156" i="9"/>
  <c r="BH156" s="1"/>
  <c r="AZ156"/>
  <c r="AP156"/>
  <c r="BF156" s="1"/>
  <c r="AL161"/>
  <c r="BC155"/>
  <c r="BH155" s="1"/>
  <c r="AP155"/>
  <c r="BF155" s="1"/>
  <c r="AZ155"/>
  <c r="AB163"/>
  <c r="U163"/>
  <c r="V162"/>
  <c r="AE159"/>
  <c r="AV158"/>
  <c r="AQ158"/>
  <c r="AR158"/>
  <c r="AS158" s="1"/>
  <c r="AA164"/>
  <c r="BA157"/>
  <c r="BB157" s="1"/>
  <c r="BG157" s="1"/>
  <c r="AU157"/>
  <c r="AX157" s="1"/>
  <c r="BE157"/>
  <c r="AT157"/>
  <c r="AL161" i="8"/>
  <c r="AU158"/>
  <c r="AX158" s="1"/>
  <c r="BE158"/>
  <c r="BA158"/>
  <c r="BB158" s="1"/>
  <c r="BG158" s="1"/>
  <c r="AT158"/>
  <c r="AW158" s="1"/>
  <c r="AY158" s="1"/>
  <c r="AU159"/>
  <c r="AX159" s="1"/>
  <c r="BE159"/>
  <c r="BA159"/>
  <c r="BB159" s="1"/>
  <c r="BG159" s="1"/>
  <c r="AT159"/>
  <c r="AW159" s="1"/>
  <c r="AY159" s="1"/>
  <c r="AA163"/>
  <c r="AC162"/>
  <c r="AQ159"/>
  <c r="AE160"/>
  <c r="AV159"/>
  <c r="BC157"/>
  <c r="BH157" s="1"/>
  <c r="AP157"/>
  <c r="BF157" s="1"/>
  <c r="AZ157"/>
  <c r="AB164"/>
  <c r="U163"/>
  <c r="V162"/>
  <c r="AL162" i="7"/>
  <c r="AB164"/>
  <c r="BC156"/>
  <c r="BH156" s="1"/>
  <c r="AZ156"/>
  <c r="AP156"/>
  <c r="BF156" s="1"/>
  <c r="U163"/>
  <c r="V162"/>
  <c r="BE157"/>
  <c r="BA157"/>
  <c r="BB157" s="1"/>
  <c r="BG157" s="1"/>
  <c r="AU157"/>
  <c r="AX157" s="1"/>
  <c r="AT157"/>
  <c r="AC162"/>
  <c r="AA163"/>
  <c r="AQ158"/>
  <c r="AE159"/>
  <c r="AV158"/>
  <c r="AR158"/>
  <c r="AS158" s="1"/>
  <c r="AU159" i="5"/>
  <c r="AX159" s="1"/>
  <c r="BE159"/>
  <c r="BA159"/>
  <c r="BB159" s="1"/>
  <c r="BG159" s="1"/>
  <c r="AT159"/>
  <c r="U163"/>
  <c r="V162"/>
  <c r="AL161"/>
  <c r="AQ159"/>
  <c r="AE160"/>
  <c r="AR160" s="1"/>
  <c r="AS160" s="1"/>
  <c r="AV159"/>
  <c r="AA164"/>
  <c r="AC163"/>
  <c r="BC157"/>
  <c r="BH157" s="1"/>
  <c r="AZ157"/>
  <c r="AP157"/>
  <c r="BF157" s="1"/>
  <c r="AB164"/>
  <c r="AW158"/>
  <c r="AY158" s="1"/>
  <c r="AE160" i="4"/>
  <c r="AQ159"/>
  <c r="AV159"/>
  <c r="BC157"/>
  <c r="BH157" s="1"/>
  <c r="AZ157"/>
  <c r="AP157"/>
  <c r="BF157" s="1"/>
  <c r="AR159"/>
  <c r="AS159" s="1"/>
  <c r="U163"/>
  <c r="V162"/>
  <c r="AB164"/>
  <c r="AA164"/>
  <c r="AC163"/>
  <c r="AL161"/>
  <c r="AR160"/>
  <c r="AS160" s="1"/>
  <c r="AW158"/>
  <c r="AY158" s="1"/>
  <c r="BE157" i="3"/>
  <c r="BA157"/>
  <c r="BB157" s="1"/>
  <c r="BG157" s="1"/>
  <c r="AU157"/>
  <c r="AX157" s="1"/>
  <c r="AT157"/>
  <c r="AA165"/>
  <c r="U163"/>
  <c r="V162"/>
  <c r="BC155"/>
  <c r="BH155" s="1"/>
  <c r="AZ155"/>
  <c r="AP155"/>
  <c r="BF155" s="1"/>
  <c r="AQ158"/>
  <c r="AE159"/>
  <c r="AV158"/>
  <c r="AR158"/>
  <c r="AS158" s="1"/>
  <c r="AB164"/>
  <c r="AC164" s="1"/>
  <c r="AL162"/>
  <c r="AW156"/>
  <c r="AY156" s="1"/>
  <c r="U166" i="2"/>
  <c r="AH163" i="13"/>
  <c r="B164"/>
  <c r="U170"/>
  <c r="V170"/>
  <c r="T170" s="1"/>
  <c r="AC160"/>
  <c r="AB161"/>
  <c r="Y170"/>
  <c r="X170"/>
  <c r="W170"/>
  <c r="Z170"/>
  <c r="AB166" i="11" l="1"/>
  <c r="AU158"/>
  <c r="AX158" s="1"/>
  <c r="BE158"/>
  <c r="BA158"/>
  <c r="BB158" s="1"/>
  <c r="BG158" s="1"/>
  <c r="AT158"/>
  <c r="AW158" s="1"/>
  <c r="AY158" s="1"/>
  <c r="AA164"/>
  <c r="AC163"/>
  <c r="BC157"/>
  <c r="BH157" s="1"/>
  <c r="AP157"/>
  <c r="BF157" s="1"/>
  <c r="AZ157"/>
  <c r="AQ159"/>
  <c r="AE160"/>
  <c r="AV159"/>
  <c r="AR159"/>
  <c r="AS159" s="1"/>
  <c r="AL162"/>
  <c r="U165"/>
  <c r="V164"/>
  <c r="AL162" i="10"/>
  <c r="AR161"/>
  <c r="AS161" s="1"/>
  <c r="BA160"/>
  <c r="BB160" s="1"/>
  <c r="BG160" s="1"/>
  <c r="AU160"/>
  <c r="AX160" s="1"/>
  <c r="BE160"/>
  <c r="AT160"/>
  <c r="AW160" s="1"/>
  <c r="AY160" s="1"/>
  <c r="BC158"/>
  <c r="BH158" s="1"/>
  <c r="AP158"/>
  <c r="BF158" s="1"/>
  <c r="AZ158"/>
  <c r="BC159"/>
  <c r="BH159" s="1"/>
  <c r="AZ159"/>
  <c r="AP159"/>
  <c r="BF159" s="1"/>
  <c r="AA165"/>
  <c r="AC164"/>
  <c r="AE161"/>
  <c r="AV160"/>
  <c r="AQ160"/>
  <c r="AB165"/>
  <c r="U164"/>
  <c r="V163"/>
  <c r="BE158" i="9"/>
  <c r="BA158"/>
  <c r="BB158" s="1"/>
  <c r="BG158" s="1"/>
  <c r="AU158"/>
  <c r="AX158" s="1"/>
  <c r="AT158"/>
  <c r="AB164"/>
  <c r="AA165"/>
  <c r="AC164"/>
  <c r="AQ159"/>
  <c r="AE160"/>
  <c r="AV159"/>
  <c r="AR159"/>
  <c r="AS159" s="1"/>
  <c r="U164"/>
  <c r="V163"/>
  <c r="AL162"/>
  <c r="AW157"/>
  <c r="AY157" s="1"/>
  <c r="AC163"/>
  <c r="AR161" i="8"/>
  <c r="AS161" s="1"/>
  <c r="AL162"/>
  <c r="U164"/>
  <c r="V163"/>
  <c r="AQ160"/>
  <c r="AE161"/>
  <c r="AV160"/>
  <c r="BC159"/>
  <c r="BH159" s="1"/>
  <c r="AZ159"/>
  <c r="AP159"/>
  <c r="BF159" s="1"/>
  <c r="BC158"/>
  <c r="BH158" s="1"/>
  <c r="AP158"/>
  <c r="BF158" s="1"/>
  <c r="AZ158"/>
  <c r="AR160"/>
  <c r="AS160" s="1"/>
  <c r="AB165"/>
  <c r="AA164"/>
  <c r="AC163"/>
  <c r="AB165" i="7"/>
  <c r="BA158"/>
  <c r="BB158" s="1"/>
  <c r="BG158" s="1"/>
  <c r="AU158"/>
  <c r="AX158" s="1"/>
  <c r="BE158"/>
  <c r="AT158"/>
  <c r="AW158" s="1"/>
  <c r="AY158" s="1"/>
  <c r="AA164"/>
  <c r="AC163"/>
  <c r="U164"/>
  <c r="V163"/>
  <c r="AL163"/>
  <c r="AE160"/>
  <c r="AV159"/>
  <c r="AQ159"/>
  <c r="AR159"/>
  <c r="AS159" s="1"/>
  <c r="AW157"/>
  <c r="AY157" s="1"/>
  <c r="BA160" i="5"/>
  <c r="BB160" s="1"/>
  <c r="BG160" s="1"/>
  <c r="AU160"/>
  <c r="AX160" s="1"/>
  <c r="BE160"/>
  <c r="AT160"/>
  <c r="AW160" s="1"/>
  <c r="AY160" s="1"/>
  <c r="AC164"/>
  <c r="AA165"/>
  <c r="U164"/>
  <c r="V163"/>
  <c r="BC158"/>
  <c r="BH158" s="1"/>
  <c r="AP158"/>
  <c r="BF158" s="1"/>
  <c r="AZ158"/>
  <c r="AQ160"/>
  <c r="AE161"/>
  <c r="AV160"/>
  <c r="AB165"/>
  <c r="AR161"/>
  <c r="AS161" s="1"/>
  <c r="AL162"/>
  <c r="AW159"/>
  <c r="AY159" s="1"/>
  <c r="BA160" i="4"/>
  <c r="BB160" s="1"/>
  <c r="BG160" s="1"/>
  <c r="AU160"/>
  <c r="AX160" s="1"/>
  <c r="BE160"/>
  <c r="AT160"/>
  <c r="AB165"/>
  <c r="AQ160"/>
  <c r="AE161"/>
  <c r="AV160"/>
  <c r="BC158"/>
  <c r="BH158" s="1"/>
  <c r="AP158"/>
  <c r="BF158" s="1"/>
  <c r="AZ158"/>
  <c r="AC164"/>
  <c r="AA165"/>
  <c r="BA159"/>
  <c r="BB159" s="1"/>
  <c r="BG159" s="1"/>
  <c r="AU159"/>
  <c r="AX159" s="1"/>
  <c r="BE159"/>
  <c r="AT159"/>
  <c r="AL162"/>
  <c r="U164"/>
  <c r="V163"/>
  <c r="AA166" i="3"/>
  <c r="AE160"/>
  <c r="AV159"/>
  <c r="AQ159"/>
  <c r="AR159"/>
  <c r="AS159" s="1"/>
  <c r="BC156"/>
  <c r="BH156" s="1"/>
  <c r="AP156"/>
  <c r="BF156" s="1"/>
  <c r="AZ156"/>
  <c r="AB165"/>
  <c r="AC165" s="1"/>
  <c r="U164"/>
  <c r="V163"/>
  <c r="AL163"/>
  <c r="BA158"/>
  <c r="BB158" s="1"/>
  <c r="BG158" s="1"/>
  <c r="AU158"/>
  <c r="AX158" s="1"/>
  <c r="BE158"/>
  <c r="AT158"/>
  <c r="AW157"/>
  <c r="AY157" s="1"/>
  <c r="U167" i="2"/>
  <c r="AH164" i="13"/>
  <c r="B165"/>
  <c r="AC161"/>
  <c r="AB162"/>
  <c r="U171"/>
  <c r="V171"/>
  <c r="T171" s="1"/>
  <c r="Y171"/>
  <c r="W171"/>
  <c r="X171"/>
  <c r="Z171"/>
  <c r="AU159" i="11" l="1"/>
  <c r="AX159" s="1"/>
  <c r="BA159"/>
  <c r="BB159" s="1"/>
  <c r="BG159" s="1"/>
  <c r="BE159"/>
  <c r="AT159"/>
  <c r="AB167"/>
  <c r="AL163"/>
  <c r="AQ160"/>
  <c r="AE161"/>
  <c r="AV160"/>
  <c r="AR160"/>
  <c r="AS160" s="1"/>
  <c r="BC158"/>
  <c r="BH158" s="1"/>
  <c r="AP158"/>
  <c r="BF158" s="1"/>
  <c r="AZ158"/>
  <c r="U166"/>
  <c r="V165"/>
  <c r="AC164"/>
  <c r="AA165"/>
  <c r="BC160" i="10"/>
  <c r="BH160" s="1"/>
  <c r="AP160"/>
  <c r="BF160" s="1"/>
  <c r="AZ160"/>
  <c r="U165"/>
  <c r="V164"/>
  <c r="AC165"/>
  <c r="AA166"/>
  <c r="AR162"/>
  <c r="AS162" s="1"/>
  <c r="AL163"/>
  <c r="BA161"/>
  <c r="BB161" s="1"/>
  <c r="BG161" s="1"/>
  <c r="BE161"/>
  <c r="AU161"/>
  <c r="AX161" s="1"/>
  <c r="AT161"/>
  <c r="AE162"/>
  <c r="AV161"/>
  <c r="AQ161"/>
  <c r="AB166"/>
  <c r="AL163" i="9"/>
  <c r="AU159"/>
  <c r="AX159" s="1"/>
  <c r="BE159"/>
  <c r="BA159"/>
  <c r="BB159" s="1"/>
  <c r="BG159" s="1"/>
  <c r="AT159"/>
  <c r="AW159" s="1"/>
  <c r="AY159" s="1"/>
  <c r="U165"/>
  <c r="V164"/>
  <c r="AB165"/>
  <c r="BC157"/>
  <c r="BH157" s="1"/>
  <c r="AP157"/>
  <c r="BF157" s="1"/>
  <c r="AZ157"/>
  <c r="AQ160"/>
  <c r="AE161"/>
  <c r="AV160"/>
  <c r="AR160"/>
  <c r="AS160" s="1"/>
  <c r="AC165"/>
  <c r="AA166"/>
  <c r="AW158"/>
  <c r="AY158" s="1"/>
  <c r="BE161" i="8"/>
  <c r="BA161"/>
  <c r="BB161" s="1"/>
  <c r="BG161" s="1"/>
  <c r="AU161"/>
  <c r="AX161" s="1"/>
  <c r="AT161"/>
  <c r="AW161" s="1"/>
  <c r="AY161" s="1"/>
  <c r="AL163"/>
  <c r="AC164"/>
  <c r="AA165"/>
  <c r="BA160"/>
  <c r="BB160" s="1"/>
  <c r="BG160" s="1"/>
  <c r="AU160"/>
  <c r="AX160" s="1"/>
  <c r="BE160"/>
  <c r="AT160"/>
  <c r="AW160" s="1"/>
  <c r="AY160" s="1"/>
  <c r="AE162"/>
  <c r="AV161"/>
  <c r="AQ161"/>
  <c r="U165"/>
  <c r="V164"/>
  <c r="AB166"/>
  <c r="AL164" i="7"/>
  <c r="BE159"/>
  <c r="BA159"/>
  <c r="BB159" s="1"/>
  <c r="BG159" s="1"/>
  <c r="AU159"/>
  <c r="AX159" s="1"/>
  <c r="AT159"/>
  <c r="U165"/>
  <c r="V164"/>
  <c r="AB166"/>
  <c r="BC157"/>
  <c r="BH157" s="1"/>
  <c r="AP157"/>
  <c r="BF157" s="1"/>
  <c r="AZ157"/>
  <c r="AQ160"/>
  <c r="AE161"/>
  <c r="AV160"/>
  <c r="AR160"/>
  <c r="AS160" s="1"/>
  <c r="BC158"/>
  <c r="BH158" s="1"/>
  <c r="AP158"/>
  <c r="BF158" s="1"/>
  <c r="AZ158"/>
  <c r="AA165"/>
  <c r="AC164"/>
  <c r="BC159" i="5"/>
  <c r="BH159" s="1"/>
  <c r="AZ159"/>
  <c r="AP159"/>
  <c r="BF159" s="1"/>
  <c r="AE162"/>
  <c r="AV161"/>
  <c r="AQ161"/>
  <c r="AA166"/>
  <c r="AC165"/>
  <c r="U165"/>
  <c r="V164"/>
  <c r="BE161"/>
  <c r="BA161"/>
  <c r="BB161" s="1"/>
  <c r="BG161" s="1"/>
  <c r="AU161"/>
  <c r="AX161" s="1"/>
  <c r="AT161"/>
  <c r="AW161" s="1"/>
  <c r="AY161" s="1"/>
  <c r="AL163"/>
  <c r="AR162"/>
  <c r="AS162" s="1"/>
  <c r="AB166"/>
  <c r="BC160"/>
  <c r="BH160" s="1"/>
  <c r="AZ160"/>
  <c r="AP160"/>
  <c r="BF160" s="1"/>
  <c r="AL163" i="4"/>
  <c r="AR162"/>
  <c r="AS162" s="1"/>
  <c r="AE162"/>
  <c r="AV161"/>
  <c r="AQ161"/>
  <c r="AB166"/>
  <c r="U165"/>
  <c r="V164"/>
  <c r="AA166"/>
  <c r="AC165"/>
  <c r="AW159"/>
  <c r="AY159" s="1"/>
  <c r="AR161"/>
  <c r="AS161" s="1"/>
  <c r="AW160"/>
  <c r="AY160" s="1"/>
  <c r="U165" i="3"/>
  <c r="V164"/>
  <c r="AA167"/>
  <c r="AW158"/>
  <c r="AY158" s="1"/>
  <c r="BC157"/>
  <c r="BH157" s="1"/>
  <c r="AP157"/>
  <c r="BF157" s="1"/>
  <c r="AZ157"/>
  <c r="BE159"/>
  <c r="BA159"/>
  <c r="BB159" s="1"/>
  <c r="BG159" s="1"/>
  <c r="AU159"/>
  <c r="AX159" s="1"/>
  <c r="AT159"/>
  <c r="AW159" s="1"/>
  <c r="AY159" s="1"/>
  <c r="AB166"/>
  <c r="AQ160"/>
  <c r="AE161"/>
  <c r="AV160"/>
  <c r="AR160"/>
  <c r="AS160" s="1"/>
  <c r="AL164"/>
  <c r="U168" i="2"/>
  <c r="AC162" i="13"/>
  <c r="AB163"/>
  <c r="V172"/>
  <c r="T172" s="1"/>
  <c r="U172"/>
  <c r="AH165"/>
  <c r="B166"/>
  <c r="Y172"/>
  <c r="X172"/>
  <c r="Z172"/>
  <c r="W172"/>
  <c r="AA166" i="11" l="1"/>
  <c r="AC165"/>
  <c r="U167"/>
  <c r="V166"/>
  <c r="BA160"/>
  <c r="BB160" s="1"/>
  <c r="BG160" s="1"/>
  <c r="AU160"/>
  <c r="AX160" s="1"/>
  <c r="BE160"/>
  <c r="AT160"/>
  <c r="AW160" s="1"/>
  <c r="AY160" s="1"/>
  <c r="AB168"/>
  <c r="AE162"/>
  <c r="AV161"/>
  <c r="AQ161"/>
  <c r="AR161"/>
  <c r="AS161" s="1"/>
  <c r="AL164"/>
  <c r="AW159"/>
  <c r="AY159" s="1"/>
  <c r="BE162" i="10"/>
  <c r="BA162"/>
  <c r="BB162" s="1"/>
  <c r="BG162" s="1"/>
  <c r="AU162"/>
  <c r="AX162" s="1"/>
  <c r="AT162"/>
  <c r="AB167"/>
  <c r="AL164"/>
  <c r="AR163"/>
  <c r="AS163" s="1"/>
  <c r="AW161"/>
  <c r="AY161" s="1"/>
  <c r="AE163"/>
  <c r="AV162"/>
  <c r="AQ162"/>
  <c r="AA167"/>
  <c r="AC166"/>
  <c r="U166"/>
  <c r="V165"/>
  <c r="AC166" i="9"/>
  <c r="AA167"/>
  <c r="AQ161"/>
  <c r="AV161"/>
  <c r="AE162"/>
  <c r="AR161"/>
  <c r="AS161" s="1"/>
  <c r="BC159"/>
  <c r="BH159" s="1"/>
  <c r="AZ159"/>
  <c r="AP159"/>
  <c r="BF159" s="1"/>
  <c r="AL164"/>
  <c r="AU160"/>
  <c r="AX160" s="1"/>
  <c r="BE160"/>
  <c r="BA160"/>
  <c r="BB160" s="1"/>
  <c r="BG160" s="1"/>
  <c r="AT160"/>
  <c r="AW160" s="1"/>
  <c r="AY160" s="1"/>
  <c r="U166"/>
  <c r="V165"/>
  <c r="BC158"/>
  <c r="BH158" s="1"/>
  <c r="AP158"/>
  <c r="BF158" s="1"/>
  <c r="AZ158"/>
  <c r="AB166"/>
  <c r="AB167" i="8"/>
  <c r="U166"/>
  <c r="V165"/>
  <c r="BC160"/>
  <c r="BH160" s="1"/>
  <c r="AZ160"/>
  <c r="AP160"/>
  <c r="BF160" s="1"/>
  <c r="AA166"/>
  <c r="AC165"/>
  <c r="BC161"/>
  <c r="BH161" s="1"/>
  <c r="AP161"/>
  <c r="BF161" s="1"/>
  <c r="AZ161"/>
  <c r="AQ162"/>
  <c r="AE163"/>
  <c r="AV162"/>
  <c r="AL164"/>
  <c r="AR163"/>
  <c r="AS163" s="1"/>
  <c r="AR162"/>
  <c r="AS162" s="1"/>
  <c r="AB167" i="7"/>
  <c r="AQ161"/>
  <c r="AE162"/>
  <c r="AV161"/>
  <c r="AR161"/>
  <c r="AS161" s="1"/>
  <c r="AL165"/>
  <c r="AW159"/>
  <c r="AY159" s="1"/>
  <c r="AA166"/>
  <c r="AC165"/>
  <c r="AU160"/>
  <c r="AX160" s="1"/>
  <c r="BE160"/>
  <c r="BA160"/>
  <c r="BB160" s="1"/>
  <c r="BG160" s="1"/>
  <c r="AT160"/>
  <c r="U166"/>
  <c r="V165"/>
  <c r="AU162" i="5"/>
  <c r="AX162" s="1"/>
  <c r="BE162"/>
  <c r="BA162"/>
  <c r="BB162" s="1"/>
  <c r="BG162" s="1"/>
  <c r="AT162"/>
  <c r="U166"/>
  <c r="V165"/>
  <c r="BC161"/>
  <c r="BH161" s="1"/>
  <c r="AZ161"/>
  <c r="AP161"/>
  <c r="BF161" s="1"/>
  <c r="AA167"/>
  <c r="AC166"/>
  <c r="AB167"/>
  <c r="AL164"/>
  <c r="AQ162"/>
  <c r="AE163"/>
  <c r="AR163" s="1"/>
  <c r="AS163" s="1"/>
  <c r="AV162"/>
  <c r="U166" i="4"/>
  <c r="V165"/>
  <c r="AL164"/>
  <c r="BC159"/>
  <c r="BH159" s="1"/>
  <c r="AZ159"/>
  <c r="AP159"/>
  <c r="BF159" s="1"/>
  <c r="AU162"/>
  <c r="AX162" s="1"/>
  <c r="BE162"/>
  <c r="BA162"/>
  <c r="BB162" s="1"/>
  <c r="BG162" s="1"/>
  <c r="AT162"/>
  <c r="AW162" s="1"/>
  <c r="AY162" s="1"/>
  <c r="BE161"/>
  <c r="BA161"/>
  <c r="BB161" s="1"/>
  <c r="BG161" s="1"/>
  <c r="AU161"/>
  <c r="AX161" s="1"/>
  <c r="AT161"/>
  <c r="AW161" s="1"/>
  <c r="AY161" s="1"/>
  <c r="AB167"/>
  <c r="AQ162"/>
  <c r="AE163"/>
  <c r="AV162"/>
  <c r="BC160"/>
  <c r="BH160" s="1"/>
  <c r="AZ160"/>
  <c r="AP160"/>
  <c r="BF160" s="1"/>
  <c r="AA167"/>
  <c r="AC166"/>
  <c r="AA168" i="3"/>
  <c r="U166"/>
  <c r="V165"/>
  <c r="BC159"/>
  <c r="BH159" s="1"/>
  <c r="AP159"/>
  <c r="BF159" s="1"/>
  <c r="AZ159"/>
  <c r="AL165"/>
  <c r="AQ161"/>
  <c r="AE162"/>
  <c r="AV161"/>
  <c r="AR161"/>
  <c r="AS161" s="1"/>
  <c r="BC158"/>
  <c r="BH158" s="1"/>
  <c r="AP158"/>
  <c r="BF158" s="1"/>
  <c r="AZ158"/>
  <c r="AU160"/>
  <c r="AX160" s="1"/>
  <c r="BE160"/>
  <c r="BA160"/>
  <c r="BB160" s="1"/>
  <c r="BG160" s="1"/>
  <c r="AT160"/>
  <c r="AW160" s="1"/>
  <c r="AY160" s="1"/>
  <c r="AB167"/>
  <c r="AC167" s="1"/>
  <c r="AC166"/>
  <c r="U169" i="2"/>
  <c r="AH166" i="13"/>
  <c r="B167"/>
  <c r="AC163"/>
  <c r="AB164"/>
  <c r="V173"/>
  <c r="T173" s="1"/>
  <c r="U173"/>
  <c r="Y173"/>
  <c r="Z173"/>
  <c r="W173"/>
  <c r="X173"/>
  <c r="BE161" i="11" l="1"/>
  <c r="BA161"/>
  <c r="BB161" s="1"/>
  <c r="BG161" s="1"/>
  <c r="AU161"/>
  <c r="AX161" s="1"/>
  <c r="AT161"/>
  <c r="AB169"/>
  <c r="AA167"/>
  <c r="AC166"/>
  <c r="AL165"/>
  <c r="AQ162"/>
  <c r="AE163"/>
  <c r="AV162"/>
  <c r="AR162"/>
  <c r="AS162" s="1"/>
  <c r="BC160"/>
  <c r="BH160" s="1"/>
  <c r="AP160"/>
  <c r="BF160" s="1"/>
  <c r="AZ160"/>
  <c r="BC159"/>
  <c r="BH159" s="1"/>
  <c r="AP159"/>
  <c r="BF159" s="1"/>
  <c r="AZ159"/>
  <c r="U168"/>
  <c r="V167"/>
  <c r="AU163" i="10"/>
  <c r="AX163" s="1"/>
  <c r="BE163"/>
  <c r="BA163"/>
  <c r="BB163" s="1"/>
  <c r="BG163" s="1"/>
  <c r="AT163"/>
  <c r="AA168"/>
  <c r="AC167"/>
  <c r="BC161"/>
  <c r="BH161" s="1"/>
  <c r="AZ161"/>
  <c r="AP161"/>
  <c r="BF161" s="1"/>
  <c r="AB168"/>
  <c r="AQ163"/>
  <c r="AE164"/>
  <c r="AV163"/>
  <c r="U167"/>
  <c r="V166"/>
  <c r="AL165"/>
  <c r="AW162"/>
  <c r="AY162" s="1"/>
  <c r="AE163" i="9"/>
  <c r="AV162"/>
  <c r="AQ162"/>
  <c r="AR162"/>
  <c r="AS162" s="1"/>
  <c r="AL165"/>
  <c r="BA161"/>
  <c r="BB161" s="1"/>
  <c r="BG161" s="1"/>
  <c r="AU161"/>
  <c r="AX161" s="1"/>
  <c r="BE161"/>
  <c r="AT161"/>
  <c r="AW161" s="1"/>
  <c r="AY161" s="1"/>
  <c r="AA168"/>
  <c r="BC160"/>
  <c r="BH160" s="1"/>
  <c r="AZ160"/>
  <c r="AP160"/>
  <c r="BF160" s="1"/>
  <c r="AB167"/>
  <c r="U167"/>
  <c r="V166"/>
  <c r="AL165" i="8"/>
  <c r="AA167"/>
  <c r="AC166"/>
  <c r="AB168"/>
  <c r="AU163"/>
  <c r="AX163" s="1"/>
  <c r="BE163"/>
  <c r="BA163"/>
  <c r="BB163" s="1"/>
  <c r="BG163" s="1"/>
  <c r="AT163"/>
  <c r="AU162"/>
  <c r="AX162" s="1"/>
  <c r="BE162"/>
  <c r="BA162"/>
  <c r="BB162" s="1"/>
  <c r="BG162" s="1"/>
  <c r="AT162"/>
  <c r="AQ163"/>
  <c r="AE164"/>
  <c r="AV163"/>
  <c r="U167"/>
  <c r="V166"/>
  <c r="U167" i="7"/>
  <c r="V166"/>
  <c r="AQ162"/>
  <c r="AE163"/>
  <c r="AV162"/>
  <c r="AR162"/>
  <c r="AS162" s="1"/>
  <c r="AB168"/>
  <c r="BC159"/>
  <c r="BH159" s="1"/>
  <c r="AP159"/>
  <c r="BF159" s="1"/>
  <c r="AZ159"/>
  <c r="AC166"/>
  <c r="AA167"/>
  <c r="AU161"/>
  <c r="AX161" s="1"/>
  <c r="BE161"/>
  <c r="BA161"/>
  <c r="BB161" s="1"/>
  <c r="BG161" s="1"/>
  <c r="AT161"/>
  <c r="AW161" s="1"/>
  <c r="AY161" s="1"/>
  <c r="AL166"/>
  <c r="AW160"/>
  <c r="AY160" s="1"/>
  <c r="AU163" i="5"/>
  <c r="AX163" s="1"/>
  <c r="BE163"/>
  <c r="BA163"/>
  <c r="BB163" s="1"/>
  <c r="BG163" s="1"/>
  <c r="AT163"/>
  <c r="U167"/>
  <c r="V166"/>
  <c r="AB168"/>
  <c r="AQ163"/>
  <c r="AE164"/>
  <c r="AV163"/>
  <c r="AA168"/>
  <c r="AC167"/>
  <c r="AL165"/>
  <c r="AR164"/>
  <c r="AS164" s="1"/>
  <c r="AW162"/>
  <c r="AY162" s="1"/>
  <c r="AQ163" i="4"/>
  <c r="AE164"/>
  <c r="AV163"/>
  <c r="U167"/>
  <c r="V166"/>
  <c r="AR163"/>
  <c r="AS163" s="1"/>
  <c r="AA168"/>
  <c r="AC167"/>
  <c r="AB168"/>
  <c r="BC161"/>
  <c r="BH161" s="1"/>
  <c r="AZ161"/>
  <c r="AP161"/>
  <c r="BF161" s="1"/>
  <c r="BC162"/>
  <c r="BH162" s="1"/>
  <c r="AZ162"/>
  <c r="AP162"/>
  <c r="BF162" s="1"/>
  <c r="AL165"/>
  <c r="AR164"/>
  <c r="AS164" s="1"/>
  <c r="AL166" i="3"/>
  <c r="AA169"/>
  <c r="AU161"/>
  <c r="AX161" s="1"/>
  <c r="BE161"/>
  <c r="BA161"/>
  <c r="BB161" s="1"/>
  <c r="BG161" s="1"/>
  <c r="AT161"/>
  <c r="U167"/>
  <c r="V166"/>
  <c r="BC160"/>
  <c r="BH160" s="1"/>
  <c r="AZ160"/>
  <c r="AP160"/>
  <c r="BF160" s="1"/>
  <c r="AB168"/>
  <c r="AQ162"/>
  <c r="AE163"/>
  <c r="AV162"/>
  <c r="AR162"/>
  <c r="AS162" s="1"/>
  <c r="U170" i="2"/>
  <c r="AH167" i="13"/>
  <c r="B168"/>
  <c r="AC164"/>
  <c r="AB165"/>
  <c r="U174"/>
  <c r="V174"/>
  <c r="T174" s="1"/>
  <c r="Y174"/>
  <c r="W174"/>
  <c r="Z174"/>
  <c r="X174"/>
  <c r="AB170" i="11" l="1"/>
  <c r="AQ163"/>
  <c r="AE164"/>
  <c r="AV163"/>
  <c r="AR163"/>
  <c r="AS163" s="1"/>
  <c r="U169"/>
  <c r="V168"/>
  <c r="AL166"/>
  <c r="AU162"/>
  <c r="AX162" s="1"/>
  <c r="BE162"/>
  <c r="BA162"/>
  <c r="BB162" s="1"/>
  <c r="BG162" s="1"/>
  <c r="AT162"/>
  <c r="AA168"/>
  <c r="AC167"/>
  <c r="AW161"/>
  <c r="AY161" s="1"/>
  <c r="BC162" i="10"/>
  <c r="BH162" s="1"/>
  <c r="AP162"/>
  <c r="BF162" s="1"/>
  <c r="AZ162"/>
  <c r="AA169"/>
  <c r="AC168"/>
  <c r="AQ164"/>
  <c r="AE165"/>
  <c r="AV164"/>
  <c r="AL166"/>
  <c r="AR165"/>
  <c r="AS165" s="1"/>
  <c r="AB169"/>
  <c r="U168"/>
  <c r="V167"/>
  <c r="AR164"/>
  <c r="AS164" s="1"/>
  <c r="AW163"/>
  <c r="AY163" s="1"/>
  <c r="AL166" i="9"/>
  <c r="AQ163"/>
  <c r="AE164"/>
  <c r="AV163"/>
  <c r="AR163"/>
  <c r="AS163" s="1"/>
  <c r="BC161"/>
  <c r="BH161" s="1"/>
  <c r="AZ161"/>
  <c r="AP161"/>
  <c r="BF161" s="1"/>
  <c r="AA169"/>
  <c r="AC168"/>
  <c r="U168"/>
  <c r="V167"/>
  <c r="AB168"/>
  <c r="BE162"/>
  <c r="BA162"/>
  <c r="BB162" s="1"/>
  <c r="BG162" s="1"/>
  <c r="AU162"/>
  <c r="AX162" s="1"/>
  <c r="AT162"/>
  <c r="AW162" s="1"/>
  <c r="AY162" s="1"/>
  <c r="AC167"/>
  <c r="AQ164" i="8"/>
  <c r="AE165"/>
  <c r="AV164"/>
  <c r="AL166"/>
  <c r="AR164"/>
  <c r="AS164" s="1"/>
  <c r="U168"/>
  <c r="V167"/>
  <c r="AB169"/>
  <c r="AA168"/>
  <c r="AC167"/>
  <c r="AW162"/>
  <c r="AY162" s="1"/>
  <c r="AW163"/>
  <c r="AY163" s="1"/>
  <c r="AL167" i="7"/>
  <c r="AB169"/>
  <c r="AE164"/>
  <c r="AV163"/>
  <c r="AQ163"/>
  <c r="AR163"/>
  <c r="AS163" s="1"/>
  <c r="U168"/>
  <c r="V167"/>
  <c r="BC160"/>
  <c r="BH160" s="1"/>
  <c r="AP160"/>
  <c r="BF160" s="1"/>
  <c r="AZ160"/>
  <c r="BC161"/>
  <c r="BH161" s="1"/>
  <c r="AP161"/>
  <c r="BF161" s="1"/>
  <c r="AZ161"/>
  <c r="AA168"/>
  <c r="AC167"/>
  <c r="BA162"/>
  <c r="BB162" s="1"/>
  <c r="BG162" s="1"/>
  <c r="AU162"/>
  <c r="AX162" s="1"/>
  <c r="BE162"/>
  <c r="AT162"/>
  <c r="BA164" i="5"/>
  <c r="BB164" s="1"/>
  <c r="BG164" s="1"/>
  <c r="AU164"/>
  <c r="AX164" s="1"/>
  <c r="BE164"/>
  <c r="AT164"/>
  <c r="U168"/>
  <c r="V167"/>
  <c r="BC162"/>
  <c r="BH162" s="1"/>
  <c r="AZ162"/>
  <c r="AP162"/>
  <c r="BF162" s="1"/>
  <c r="AC168"/>
  <c r="AA169"/>
  <c r="AB169"/>
  <c r="AL166"/>
  <c r="AQ164"/>
  <c r="AE165"/>
  <c r="AV164"/>
  <c r="AW163"/>
  <c r="AY163" s="1"/>
  <c r="AQ164" i="4"/>
  <c r="AE165"/>
  <c r="AV164"/>
  <c r="AL166"/>
  <c r="AU163"/>
  <c r="AX163" s="1"/>
  <c r="BE163"/>
  <c r="BA163"/>
  <c r="BB163" s="1"/>
  <c r="BG163" s="1"/>
  <c r="AT163"/>
  <c r="AW163" s="1"/>
  <c r="AY163" s="1"/>
  <c r="BA164"/>
  <c r="BB164" s="1"/>
  <c r="BG164" s="1"/>
  <c r="AU164"/>
  <c r="AX164" s="1"/>
  <c r="BE164"/>
  <c r="AT164"/>
  <c r="AW164" s="1"/>
  <c r="AY164" s="1"/>
  <c r="AB169"/>
  <c r="AC168"/>
  <c r="AA169"/>
  <c r="U168"/>
  <c r="V167"/>
  <c r="BA162" i="3"/>
  <c r="BB162" s="1"/>
  <c r="BG162" s="1"/>
  <c r="AU162"/>
  <c r="AX162" s="1"/>
  <c r="BE162"/>
  <c r="AT162"/>
  <c r="U168"/>
  <c r="V167"/>
  <c r="AL167"/>
  <c r="AA170"/>
  <c r="AE164"/>
  <c r="AV163"/>
  <c r="AQ163"/>
  <c r="AR163"/>
  <c r="AS163" s="1"/>
  <c r="AB169"/>
  <c r="AW161"/>
  <c r="AY161" s="1"/>
  <c r="AC168"/>
  <c r="U171" i="2"/>
  <c r="AC165" i="13"/>
  <c r="AB166"/>
  <c r="U175"/>
  <c r="V175"/>
  <c r="T175" s="1"/>
  <c r="AH168"/>
  <c r="B169"/>
  <c r="Y175"/>
  <c r="Z175"/>
  <c r="X175"/>
  <c r="W175"/>
  <c r="AC168" i="11" l="1"/>
  <c r="AA169"/>
  <c r="AQ164"/>
  <c r="AE165"/>
  <c r="AV164"/>
  <c r="AR164"/>
  <c r="AS164" s="1"/>
  <c r="AB171"/>
  <c r="AU163"/>
  <c r="AX163" s="1"/>
  <c r="BE163"/>
  <c r="BA163"/>
  <c r="BB163" s="1"/>
  <c r="BG163" s="1"/>
  <c r="AT163"/>
  <c r="AW163" s="1"/>
  <c r="AY163" s="1"/>
  <c r="BC161"/>
  <c r="BH161" s="1"/>
  <c r="AP161"/>
  <c r="BF161" s="1"/>
  <c r="AZ161"/>
  <c r="AL167"/>
  <c r="U170"/>
  <c r="V169"/>
  <c r="AW162"/>
  <c r="AY162" s="1"/>
  <c r="AU164" i="10"/>
  <c r="AX164" s="1"/>
  <c r="BE164"/>
  <c r="BA164"/>
  <c r="BB164" s="1"/>
  <c r="BG164" s="1"/>
  <c r="AT164"/>
  <c r="AB170"/>
  <c r="AL167"/>
  <c r="BC163"/>
  <c r="BH163" s="1"/>
  <c r="AP163"/>
  <c r="BF163" s="1"/>
  <c r="AZ163"/>
  <c r="U169"/>
  <c r="V168"/>
  <c r="BA165"/>
  <c r="BB165" s="1"/>
  <c r="BG165" s="1"/>
  <c r="AU165"/>
  <c r="AX165" s="1"/>
  <c r="BE165"/>
  <c r="AT165"/>
  <c r="AW165" s="1"/>
  <c r="AY165" s="1"/>
  <c r="AQ165"/>
  <c r="AE166"/>
  <c r="AV165"/>
  <c r="AC169"/>
  <c r="AA170"/>
  <c r="BC162" i="9"/>
  <c r="BH162" s="1"/>
  <c r="AP162"/>
  <c r="BF162" s="1"/>
  <c r="AZ162"/>
  <c r="AL167"/>
  <c r="AA170"/>
  <c r="AU163"/>
  <c r="AX163" s="1"/>
  <c r="BE163"/>
  <c r="BA163"/>
  <c r="BB163" s="1"/>
  <c r="BG163" s="1"/>
  <c r="AT163"/>
  <c r="AW163" s="1"/>
  <c r="AY163" s="1"/>
  <c r="AB169"/>
  <c r="U169"/>
  <c r="V168"/>
  <c r="AQ164"/>
  <c r="AE165"/>
  <c r="AV164"/>
  <c r="AR164"/>
  <c r="AS164" s="1"/>
  <c r="AC168" i="8"/>
  <c r="AA169"/>
  <c r="AL167"/>
  <c r="AB170"/>
  <c r="BA164"/>
  <c r="BB164" s="1"/>
  <c r="BG164" s="1"/>
  <c r="AU164"/>
  <c r="AX164" s="1"/>
  <c r="BE164"/>
  <c r="AT164"/>
  <c r="AE166"/>
  <c r="AV165"/>
  <c r="AQ165"/>
  <c r="BC162"/>
  <c r="BH162" s="1"/>
  <c r="AZ162"/>
  <c r="AP162"/>
  <c r="BF162" s="1"/>
  <c r="U169"/>
  <c r="V168"/>
  <c r="BC163"/>
  <c r="BH163" s="1"/>
  <c r="AZ163"/>
  <c r="AP163"/>
  <c r="BF163" s="1"/>
  <c r="AR165"/>
  <c r="AS165" s="1"/>
  <c r="BE163" i="7"/>
  <c r="BA163"/>
  <c r="BB163" s="1"/>
  <c r="BG163" s="1"/>
  <c r="AU163"/>
  <c r="AX163" s="1"/>
  <c r="AT163"/>
  <c r="AL168"/>
  <c r="U169"/>
  <c r="V168"/>
  <c r="AQ164"/>
  <c r="AE165"/>
  <c r="AV164"/>
  <c r="AR164"/>
  <c r="AS164" s="1"/>
  <c r="AA169"/>
  <c r="AC168"/>
  <c r="AB170"/>
  <c r="AW162"/>
  <c r="AY162" s="1"/>
  <c r="BC163" i="5"/>
  <c r="BH163" s="1"/>
  <c r="AZ163"/>
  <c r="AP163"/>
  <c r="BF163" s="1"/>
  <c r="AL167"/>
  <c r="AR166"/>
  <c r="AS166" s="1"/>
  <c r="AB170"/>
  <c r="U169"/>
  <c r="V168"/>
  <c r="AE166"/>
  <c r="AV165"/>
  <c r="AQ165"/>
  <c r="AA170"/>
  <c r="AC169"/>
  <c r="AR165"/>
  <c r="AS165" s="1"/>
  <c r="AW164"/>
  <c r="AY164" s="1"/>
  <c r="BC164" i="4"/>
  <c r="BH164" s="1"/>
  <c r="AZ164"/>
  <c r="AP164"/>
  <c r="BF164" s="1"/>
  <c r="BC163"/>
  <c r="BH163" s="1"/>
  <c r="AZ163"/>
  <c r="AP163"/>
  <c r="BF163" s="1"/>
  <c r="AL167"/>
  <c r="AA170"/>
  <c r="AC169"/>
  <c r="AB170"/>
  <c r="AE166"/>
  <c r="AV165"/>
  <c r="AQ165"/>
  <c r="U169"/>
  <c r="V168"/>
  <c r="AR165"/>
  <c r="AS165" s="1"/>
  <c r="AB170" i="3"/>
  <c r="U169"/>
  <c r="V168"/>
  <c r="AC170"/>
  <c r="AA171"/>
  <c r="BE163"/>
  <c r="BA163"/>
  <c r="BB163" s="1"/>
  <c r="BG163" s="1"/>
  <c r="AU163"/>
  <c r="AX163" s="1"/>
  <c r="AT163"/>
  <c r="BC161"/>
  <c r="BH161" s="1"/>
  <c r="AZ161"/>
  <c r="AP161"/>
  <c r="BF161" s="1"/>
  <c r="AQ164"/>
  <c r="AE165"/>
  <c r="AV164"/>
  <c r="AR164"/>
  <c r="AS164" s="1"/>
  <c r="AL168"/>
  <c r="AC169"/>
  <c r="AW162"/>
  <c r="AY162" s="1"/>
  <c r="U172" i="2"/>
  <c r="U176" i="13"/>
  <c r="V176"/>
  <c r="T176" s="1"/>
  <c r="AC166"/>
  <c r="AB167"/>
  <c r="AH169"/>
  <c r="B170"/>
  <c r="Y176"/>
  <c r="W176"/>
  <c r="X176"/>
  <c r="Z176"/>
  <c r="AB172" i="11" l="1"/>
  <c r="AE166"/>
  <c r="AV165"/>
  <c r="AQ165"/>
  <c r="AR165"/>
  <c r="AS165" s="1"/>
  <c r="AL168"/>
  <c r="BC163"/>
  <c r="BH163" s="1"/>
  <c r="AP163"/>
  <c r="BF163" s="1"/>
  <c r="AZ163"/>
  <c r="AA170"/>
  <c r="AC169"/>
  <c r="BC162"/>
  <c r="BH162" s="1"/>
  <c r="AP162"/>
  <c r="BF162" s="1"/>
  <c r="AZ162"/>
  <c r="BA164"/>
  <c r="BB164" s="1"/>
  <c r="BG164" s="1"/>
  <c r="AU164"/>
  <c r="AX164" s="1"/>
  <c r="BE164"/>
  <c r="AT164"/>
  <c r="AW164" s="1"/>
  <c r="AY164" s="1"/>
  <c r="U171"/>
  <c r="V170"/>
  <c r="AE167" i="10"/>
  <c r="AV166"/>
  <c r="AQ166"/>
  <c r="U170"/>
  <c r="V169"/>
  <c r="AL168"/>
  <c r="AB171"/>
  <c r="BC165"/>
  <c r="BH165" s="1"/>
  <c r="AZ165"/>
  <c r="AP165"/>
  <c r="BF165" s="1"/>
  <c r="AA171"/>
  <c r="AC170"/>
  <c r="AR166"/>
  <c r="AS166" s="1"/>
  <c r="AW164"/>
  <c r="AY164" s="1"/>
  <c r="AU164" i="9"/>
  <c r="AX164" s="1"/>
  <c r="BE164"/>
  <c r="BA164"/>
  <c r="BB164" s="1"/>
  <c r="BG164" s="1"/>
  <c r="AT164"/>
  <c r="AL168"/>
  <c r="AB170"/>
  <c r="AC169"/>
  <c r="AQ165"/>
  <c r="AV165"/>
  <c r="AE166"/>
  <c r="AR165"/>
  <c r="AS165" s="1"/>
  <c r="U170"/>
  <c r="V169"/>
  <c r="BC163"/>
  <c r="BH163" s="1"/>
  <c r="AP163"/>
  <c r="BF163" s="1"/>
  <c r="AZ163"/>
  <c r="AC170"/>
  <c r="AA171"/>
  <c r="BE165" i="8"/>
  <c r="BA165"/>
  <c r="BB165" s="1"/>
  <c r="BG165" s="1"/>
  <c r="AU165"/>
  <c r="AX165" s="1"/>
  <c r="AT165"/>
  <c r="U170"/>
  <c r="V169"/>
  <c r="AB171"/>
  <c r="AA170"/>
  <c r="AC169"/>
  <c r="AL168"/>
  <c r="AW164"/>
  <c r="AY164" s="1"/>
  <c r="AQ166"/>
  <c r="AE167"/>
  <c r="AV166"/>
  <c r="AR166"/>
  <c r="AS166" s="1"/>
  <c r="AU164" i="7"/>
  <c r="AX164" s="1"/>
  <c r="BE164"/>
  <c r="BA164"/>
  <c r="BB164" s="1"/>
  <c r="BG164" s="1"/>
  <c r="AT164"/>
  <c r="AL169"/>
  <c r="AB171"/>
  <c r="U170"/>
  <c r="V169"/>
  <c r="AA170"/>
  <c r="AC169"/>
  <c r="AQ165"/>
  <c r="AE166"/>
  <c r="AV165"/>
  <c r="AR165"/>
  <c r="AS165" s="1"/>
  <c r="BC162"/>
  <c r="BH162" s="1"/>
  <c r="AP162"/>
  <c r="BF162" s="1"/>
  <c r="AZ162"/>
  <c r="AW163"/>
  <c r="AY163" s="1"/>
  <c r="U170" i="5"/>
  <c r="V169"/>
  <c r="AU166"/>
  <c r="AX166" s="1"/>
  <c r="BE166"/>
  <c r="BA166"/>
  <c r="BB166" s="1"/>
  <c r="BG166" s="1"/>
  <c r="AT166"/>
  <c r="AW166" s="1"/>
  <c r="AY166" s="1"/>
  <c r="BE165"/>
  <c r="BA165"/>
  <c r="BB165" s="1"/>
  <c r="BG165" s="1"/>
  <c r="AU165"/>
  <c r="AX165" s="1"/>
  <c r="AT165"/>
  <c r="AB171"/>
  <c r="BC164"/>
  <c r="BH164" s="1"/>
  <c r="AZ164"/>
  <c r="AP164"/>
  <c r="BF164" s="1"/>
  <c r="AA171"/>
  <c r="AC170"/>
  <c r="AQ166"/>
  <c r="AE167"/>
  <c r="AV166"/>
  <c r="AL168"/>
  <c r="U170" i="4"/>
  <c r="V169"/>
  <c r="AA171"/>
  <c r="AC170"/>
  <c r="AQ166"/>
  <c r="AE167"/>
  <c r="AV166"/>
  <c r="AL168"/>
  <c r="AR167"/>
  <c r="AS167" s="1"/>
  <c r="BE165"/>
  <c r="BA165"/>
  <c r="BB165" s="1"/>
  <c r="BG165" s="1"/>
  <c r="AU165"/>
  <c r="AX165" s="1"/>
  <c r="AT165"/>
  <c r="AW165" s="1"/>
  <c r="AY165" s="1"/>
  <c r="AB171"/>
  <c r="AR166"/>
  <c r="AS166" s="1"/>
  <c r="AQ165" i="3"/>
  <c r="AE166"/>
  <c r="AV165"/>
  <c r="AR165"/>
  <c r="AS165" s="1"/>
  <c r="AB171"/>
  <c r="AL169"/>
  <c r="BC162"/>
  <c r="BH162" s="1"/>
  <c r="AP162"/>
  <c r="BF162" s="1"/>
  <c r="AZ162"/>
  <c r="AU164"/>
  <c r="AX164" s="1"/>
  <c r="BE164"/>
  <c r="BA164"/>
  <c r="BB164" s="1"/>
  <c r="BG164" s="1"/>
  <c r="AT164"/>
  <c r="AA172"/>
  <c r="AC171"/>
  <c r="U170"/>
  <c r="V169"/>
  <c r="AW163"/>
  <c r="AY163" s="1"/>
  <c r="U173" i="2"/>
  <c r="AH170" i="13"/>
  <c r="B171"/>
  <c r="AC167"/>
  <c r="AB168"/>
  <c r="U177"/>
  <c r="V177"/>
  <c r="T177" s="1"/>
  <c r="W177"/>
  <c r="Y177"/>
  <c r="X177"/>
  <c r="Z177"/>
  <c r="AA171" i="11" l="1"/>
  <c r="AC170"/>
  <c r="BC164"/>
  <c r="BH164" s="1"/>
  <c r="AP164"/>
  <c r="BF164" s="1"/>
  <c r="AZ164"/>
  <c r="U172"/>
  <c r="V171"/>
  <c r="BE165"/>
  <c r="BA165"/>
  <c r="BB165" s="1"/>
  <c r="BG165" s="1"/>
  <c r="AU165"/>
  <c r="AX165" s="1"/>
  <c r="AT165"/>
  <c r="AW165" s="1"/>
  <c r="AY165" s="1"/>
  <c r="AB173"/>
  <c r="AL169"/>
  <c r="AQ166"/>
  <c r="AE167"/>
  <c r="AV166"/>
  <c r="AR166"/>
  <c r="AS166" s="1"/>
  <c r="BE166" i="10"/>
  <c r="BA166"/>
  <c r="BB166" s="1"/>
  <c r="BG166" s="1"/>
  <c r="AU166"/>
  <c r="AX166" s="1"/>
  <c r="AT166"/>
  <c r="AQ167"/>
  <c r="AE168"/>
  <c r="AV167"/>
  <c r="BC164"/>
  <c r="BH164" s="1"/>
  <c r="AZ164"/>
  <c r="AP164"/>
  <c r="BF164" s="1"/>
  <c r="AB172"/>
  <c r="AA172"/>
  <c r="AC171"/>
  <c r="AL169"/>
  <c r="AR168"/>
  <c r="AS168" s="1"/>
  <c r="U171"/>
  <c r="V170"/>
  <c r="AR167"/>
  <c r="AS167" s="1"/>
  <c r="AE167" i="9"/>
  <c r="AV166"/>
  <c r="AQ166"/>
  <c r="AR166"/>
  <c r="AS166" s="1"/>
  <c r="AA172"/>
  <c r="AC171"/>
  <c r="AU165"/>
  <c r="AX165" s="1"/>
  <c r="BA165"/>
  <c r="BB165" s="1"/>
  <c r="BG165" s="1"/>
  <c r="BE165"/>
  <c r="AT165"/>
  <c r="AW165" s="1"/>
  <c r="AY165" s="1"/>
  <c r="AL169"/>
  <c r="U171"/>
  <c r="V170"/>
  <c r="AB171"/>
  <c r="AW164"/>
  <c r="AY164" s="1"/>
  <c r="AQ167" i="8"/>
  <c r="AE168"/>
  <c r="AV167"/>
  <c r="AL169"/>
  <c r="AR168"/>
  <c r="AS168" s="1"/>
  <c r="AB172"/>
  <c r="U171"/>
  <c r="V170"/>
  <c r="AR167"/>
  <c r="AS167" s="1"/>
  <c r="AU166"/>
  <c r="AX166" s="1"/>
  <c r="BE166"/>
  <c r="BA166"/>
  <c r="BB166" s="1"/>
  <c r="BG166" s="1"/>
  <c r="AT166"/>
  <c r="BC164"/>
  <c r="BH164" s="1"/>
  <c r="AP164"/>
  <c r="BF164" s="1"/>
  <c r="AZ164"/>
  <c r="AA171"/>
  <c r="AC170"/>
  <c r="AW165"/>
  <c r="AY165" s="1"/>
  <c r="AC170" i="7"/>
  <c r="AA171"/>
  <c r="AL170"/>
  <c r="BC163"/>
  <c r="BH163" s="1"/>
  <c r="AP163"/>
  <c r="BF163" s="1"/>
  <c r="AZ163"/>
  <c r="AU165"/>
  <c r="AX165" s="1"/>
  <c r="BE165"/>
  <c r="BA165"/>
  <c r="BB165" s="1"/>
  <c r="BG165" s="1"/>
  <c r="AT165"/>
  <c r="U171"/>
  <c r="V170"/>
  <c r="AB172"/>
  <c r="AQ166"/>
  <c r="AE167"/>
  <c r="AV166"/>
  <c r="AR166"/>
  <c r="AS166" s="1"/>
  <c r="AW164"/>
  <c r="AY164" s="1"/>
  <c r="AB172" i="5"/>
  <c r="U171"/>
  <c r="V170"/>
  <c r="AQ167"/>
  <c r="AE168"/>
  <c r="AV167"/>
  <c r="AA172"/>
  <c r="AC171"/>
  <c r="BC166"/>
  <c r="BH166" s="1"/>
  <c r="AP166"/>
  <c r="BF166" s="1"/>
  <c r="AZ166"/>
  <c r="AL169"/>
  <c r="AR168"/>
  <c r="AS168" s="1"/>
  <c r="AW165"/>
  <c r="AY165" s="1"/>
  <c r="AR167"/>
  <c r="AS167" s="1"/>
  <c r="AL169" i="4"/>
  <c r="U171"/>
  <c r="V170"/>
  <c r="BC165"/>
  <c r="BH165" s="1"/>
  <c r="AP165"/>
  <c r="BF165" s="1"/>
  <c r="AZ165"/>
  <c r="AU167"/>
  <c r="AX167" s="1"/>
  <c r="BE167"/>
  <c r="BA167"/>
  <c r="BB167" s="1"/>
  <c r="BG167" s="1"/>
  <c r="AT167"/>
  <c r="AU166"/>
  <c r="AX166" s="1"/>
  <c r="BE166"/>
  <c r="BA166"/>
  <c r="BB166" s="1"/>
  <c r="BG166" s="1"/>
  <c r="AT166"/>
  <c r="AQ167"/>
  <c r="AE168"/>
  <c r="AV167"/>
  <c r="AB172"/>
  <c r="AA172"/>
  <c r="AC171"/>
  <c r="AA173" i="3"/>
  <c r="AB172"/>
  <c r="AQ166"/>
  <c r="AE167"/>
  <c r="AV166"/>
  <c r="AR166"/>
  <c r="AS166" s="1"/>
  <c r="BC163"/>
  <c r="BH163" s="1"/>
  <c r="AP163"/>
  <c r="BF163" s="1"/>
  <c r="AZ163"/>
  <c r="U171"/>
  <c r="V170"/>
  <c r="AL170"/>
  <c r="AU165"/>
  <c r="AX165" s="1"/>
  <c r="BE165"/>
  <c r="BA165"/>
  <c r="BB165" s="1"/>
  <c r="BG165" s="1"/>
  <c r="AT165"/>
  <c r="AW165" s="1"/>
  <c r="AY165" s="1"/>
  <c r="AW164"/>
  <c r="AY164" s="1"/>
  <c r="U174" i="2"/>
  <c r="AC168" i="13"/>
  <c r="AB169"/>
  <c r="U178"/>
  <c r="V178"/>
  <c r="T178" s="1"/>
  <c r="AH171"/>
  <c r="B172"/>
  <c r="Y178"/>
  <c r="Z178"/>
  <c r="X178"/>
  <c r="W178"/>
  <c r="AL170" i="11" l="1"/>
  <c r="BC165"/>
  <c r="BH165" s="1"/>
  <c r="AP165"/>
  <c r="BF165" s="1"/>
  <c r="AZ165"/>
  <c r="AA172"/>
  <c r="AC171"/>
  <c r="AU166"/>
  <c r="AX166" s="1"/>
  <c r="BE166"/>
  <c r="BA166"/>
  <c r="BB166" s="1"/>
  <c r="BG166" s="1"/>
  <c r="AT166"/>
  <c r="AB174"/>
  <c r="U173"/>
  <c r="V172"/>
  <c r="AQ167"/>
  <c r="AE168"/>
  <c r="AV167"/>
  <c r="AR167"/>
  <c r="AS167" s="1"/>
  <c r="AU167" i="10"/>
  <c r="AX167" s="1"/>
  <c r="BE167"/>
  <c r="BA167"/>
  <c r="BB167" s="1"/>
  <c r="BG167" s="1"/>
  <c r="AT167"/>
  <c r="AU168"/>
  <c r="AX168" s="1"/>
  <c r="BE168"/>
  <c r="BA168"/>
  <c r="BB168" s="1"/>
  <c r="BG168" s="1"/>
  <c r="AT168"/>
  <c r="U172"/>
  <c r="V171"/>
  <c r="AA173"/>
  <c r="AC172"/>
  <c r="AQ168"/>
  <c r="AE169"/>
  <c r="AV168"/>
  <c r="AL170"/>
  <c r="AR169"/>
  <c r="AS169" s="1"/>
  <c r="AB173"/>
  <c r="AW166"/>
  <c r="AY166" s="1"/>
  <c r="U172" i="9"/>
  <c r="V171"/>
  <c r="AA173"/>
  <c r="AE168"/>
  <c r="AV167"/>
  <c r="AQ167"/>
  <c r="AR167"/>
  <c r="AS167" s="1"/>
  <c r="BC165"/>
  <c r="BH165" s="1"/>
  <c r="AZ165"/>
  <c r="AP165"/>
  <c r="BF165" s="1"/>
  <c r="BC164"/>
  <c r="BH164" s="1"/>
  <c r="AZ164"/>
  <c r="AP164"/>
  <c r="BF164" s="1"/>
  <c r="AL170"/>
  <c r="AB172"/>
  <c r="AC172" s="1"/>
  <c r="BA166"/>
  <c r="BB166" s="1"/>
  <c r="BG166" s="1"/>
  <c r="BE166"/>
  <c r="AU166"/>
  <c r="AX166" s="1"/>
  <c r="AT166"/>
  <c r="U172" i="8"/>
  <c r="V171"/>
  <c r="BA168"/>
  <c r="BB168" s="1"/>
  <c r="BG168" s="1"/>
  <c r="AU168"/>
  <c r="AX168" s="1"/>
  <c r="BE168"/>
  <c r="AT168"/>
  <c r="AQ168"/>
  <c r="AE169"/>
  <c r="AV168"/>
  <c r="BC165"/>
  <c r="BH165" s="1"/>
  <c r="AP165"/>
  <c r="BF165" s="1"/>
  <c r="AZ165"/>
  <c r="AA172"/>
  <c r="AC171"/>
  <c r="AU167"/>
  <c r="AX167" s="1"/>
  <c r="BE167"/>
  <c r="BA167"/>
  <c r="BB167" s="1"/>
  <c r="BG167" s="1"/>
  <c r="AT167"/>
  <c r="AB173"/>
  <c r="AL170"/>
  <c r="AW166"/>
  <c r="AY166" s="1"/>
  <c r="U172" i="7"/>
  <c r="V171"/>
  <c r="BC164"/>
  <c r="BH164" s="1"/>
  <c r="AP164"/>
  <c r="BF164" s="1"/>
  <c r="AZ164"/>
  <c r="AL171"/>
  <c r="AB173"/>
  <c r="BA166"/>
  <c r="BB166" s="1"/>
  <c r="BG166" s="1"/>
  <c r="AU166"/>
  <c r="AX166" s="1"/>
  <c r="BE166"/>
  <c r="AT166"/>
  <c r="AA172"/>
  <c r="AC171"/>
  <c r="AE168"/>
  <c r="AV167"/>
  <c r="AQ167"/>
  <c r="AR167"/>
  <c r="AS167" s="1"/>
  <c r="AW165"/>
  <c r="AY165" s="1"/>
  <c r="BC165" i="5"/>
  <c r="BH165" s="1"/>
  <c r="AP165"/>
  <c r="BF165" s="1"/>
  <c r="AZ165"/>
  <c r="AU167"/>
  <c r="AX167" s="1"/>
  <c r="BE167"/>
  <c r="BA167"/>
  <c r="BB167" s="1"/>
  <c r="BG167" s="1"/>
  <c r="AT167"/>
  <c r="AW167" s="1"/>
  <c r="AY167" s="1"/>
  <c r="AC172"/>
  <c r="AA173"/>
  <c r="AR169"/>
  <c r="AS169" s="1"/>
  <c r="AL170"/>
  <c r="AB173"/>
  <c r="BA168"/>
  <c r="BB168" s="1"/>
  <c r="BG168" s="1"/>
  <c r="AU168"/>
  <c r="AX168" s="1"/>
  <c r="BE168"/>
  <c r="AT168"/>
  <c r="AW168" s="1"/>
  <c r="AY168" s="1"/>
  <c r="AQ168"/>
  <c r="AE169"/>
  <c r="AV168"/>
  <c r="U172"/>
  <c r="V171"/>
  <c r="AR169" i="4"/>
  <c r="AS169" s="1"/>
  <c r="AL170"/>
  <c r="AB173"/>
  <c r="AQ168"/>
  <c r="AE169"/>
  <c r="AV168"/>
  <c r="AR168"/>
  <c r="AS168" s="1"/>
  <c r="AC172"/>
  <c r="AA173"/>
  <c r="U172"/>
  <c r="V171"/>
  <c r="AW166"/>
  <c r="AY166" s="1"/>
  <c r="AW167"/>
  <c r="AY167" s="1"/>
  <c r="AL171" i="3"/>
  <c r="BC165"/>
  <c r="BH165" s="1"/>
  <c r="AZ165"/>
  <c r="AP165"/>
  <c r="BF165" s="1"/>
  <c r="U172"/>
  <c r="V171"/>
  <c r="BA166"/>
  <c r="BB166" s="1"/>
  <c r="BG166" s="1"/>
  <c r="AU166"/>
  <c r="AX166" s="1"/>
  <c r="BE166"/>
  <c r="AT166"/>
  <c r="AA174"/>
  <c r="AC173"/>
  <c r="AB173"/>
  <c r="BC164"/>
  <c r="BH164" s="1"/>
  <c r="AP164"/>
  <c r="BF164" s="1"/>
  <c r="AZ164"/>
  <c r="AC172"/>
  <c r="AE168"/>
  <c r="AV167"/>
  <c r="AQ167"/>
  <c r="AR167"/>
  <c r="AS167" s="1"/>
  <c r="U175" i="2"/>
  <c r="AC169" i="13"/>
  <c r="AB170"/>
  <c r="AH172"/>
  <c r="B173"/>
  <c r="U179"/>
  <c r="V179"/>
  <c r="T179" s="1"/>
  <c r="Y179"/>
  <c r="Z179"/>
  <c r="X179"/>
  <c r="W179"/>
  <c r="AU167" i="11" l="1"/>
  <c r="AX167" s="1"/>
  <c r="BE167"/>
  <c r="BA167"/>
  <c r="BB167" s="1"/>
  <c r="BG167" s="1"/>
  <c r="AT167"/>
  <c r="AB175"/>
  <c r="AC172"/>
  <c r="AA173"/>
  <c r="AL171"/>
  <c r="AQ168"/>
  <c r="AE169"/>
  <c r="AV168"/>
  <c r="AR168"/>
  <c r="AS168" s="1"/>
  <c r="U174"/>
  <c r="V173"/>
  <c r="AW166"/>
  <c r="AY166" s="1"/>
  <c r="AB174" i="10"/>
  <c r="AL171"/>
  <c r="U173"/>
  <c r="V172"/>
  <c r="BC166"/>
  <c r="BH166" s="1"/>
  <c r="AP166"/>
  <c r="BF166" s="1"/>
  <c r="AZ166"/>
  <c r="BA169"/>
  <c r="BB169" s="1"/>
  <c r="BG169" s="1"/>
  <c r="AU169"/>
  <c r="AX169" s="1"/>
  <c r="BE169"/>
  <c r="AT169"/>
  <c r="AQ169"/>
  <c r="AE170"/>
  <c r="AV169"/>
  <c r="AC173"/>
  <c r="AA174"/>
  <c r="AW168"/>
  <c r="AY168" s="1"/>
  <c r="AW167"/>
  <c r="AY167" s="1"/>
  <c r="BE167" i="9"/>
  <c r="BA167"/>
  <c r="BB167" s="1"/>
  <c r="BG167" s="1"/>
  <c r="AU167"/>
  <c r="AX167" s="1"/>
  <c r="AT167"/>
  <c r="U173"/>
  <c r="V172"/>
  <c r="AQ168"/>
  <c r="AE169"/>
  <c r="AV168"/>
  <c r="AR168"/>
  <c r="AS168" s="1"/>
  <c r="AB173"/>
  <c r="AL171"/>
  <c r="AA174"/>
  <c r="AC173"/>
  <c r="AW166"/>
  <c r="AY166" s="1"/>
  <c r="BC166" i="8"/>
  <c r="BH166" s="1"/>
  <c r="AP166"/>
  <c r="BF166" s="1"/>
  <c r="AZ166"/>
  <c r="AE170"/>
  <c r="AV169"/>
  <c r="AQ169"/>
  <c r="U173"/>
  <c r="V172"/>
  <c r="AL171"/>
  <c r="AR170"/>
  <c r="AS170" s="1"/>
  <c r="AC172"/>
  <c r="AA173"/>
  <c r="AB174"/>
  <c r="AR169"/>
  <c r="AS169" s="1"/>
  <c r="AW167"/>
  <c r="AY167" s="1"/>
  <c r="AW168"/>
  <c r="AY168" s="1"/>
  <c r="BE167" i="7"/>
  <c r="BA167"/>
  <c r="BB167" s="1"/>
  <c r="BG167" s="1"/>
  <c r="AU167"/>
  <c r="AX167" s="1"/>
  <c r="AT167"/>
  <c r="U173"/>
  <c r="V172"/>
  <c r="AQ168"/>
  <c r="AE169"/>
  <c r="AV168"/>
  <c r="AR168"/>
  <c r="AS168" s="1"/>
  <c r="AB174"/>
  <c r="BC165"/>
  <c r="BH165" s="1"/>
  <c r="AP165"/>
  <c r="BF165" s="1"/>
  <c r="AZ165"/>
  <c r="AL172"/>
  <c r="AW166"/>
  <c r="AY166" s="1"/>
  <c r="AA173"/>
  <c r="AC172"/>
  <c r="AA174" i="5"/>
  <c r="AC173"/>
  <c r="BC168"/>
  <c r="BH168" s="1"/>
  <c r="AZ168"/>
  <c r="AP168"/>
  <c r="BF168" s="1"/>
  <c r="BE169"/>
  <c r="BA169"/>
  <c r="BB169" s="1"/>
  <c r="BG169" s="1"/>
  <c r="AU169"/>
  <c r="AX169" s="1"/>
  <c r="AT169"/>
  <c r="AW169" s="1"/>
  <c r="AY169" s="1"/>
  <c r="U173"/>
  <c r="V172"/>
  <c r="AL171"/>
  <c r="BC167"/>
  <c r="BH167" s="1"/>
  <c r="AP167"/>
  <c r="BF167" s="1"/>
  <c r="AZ167"/>
  <c r="AE170"/>
  <c r="AV169"/>
  <c r="AQ169"/>
  <c r="AB174"/>
  <c r="BA168" i="4"/>
  <c r="BB168" s="1"/>
  <c r="BG168" s="1"/>
  <c r="AU168"/>
  <c r="AX168" s="1"/>
  <c r="BE168"/>
  <c r="AT168"/>
  <c r="BE169"/>
  <c r="BA169"/>
  <c r="BB169" s="1"/>
  <c r="BG169" s="1"/>
  <c r="AU169"/>
  <c r="AX169" s="1"/>
  <c r="AT169"/>
  <c r="AL171"/>
  <c r="AR170"/>
  <c r="AS170" s="1"/>
  <c r="BC166"/>
  <c r="BH166" s="1"/>
  <c r="AP166"/>
  <c r="BF166" s="1"/>
  <c r="AZ166"/>
  <c r="AA174"/>
  <c r="AC173"/>
  <c r="AE170"/>
  <c r="AV169"/>
  <c r="AQ169"/>
  <c r="AB174"/>
  <c r="BC167"/>
  <c r="BH167" s="1"/>
  <c r="AZ167"/>
  <c r="AP167"/>
  <c r="BF167" s="1"/>
  <c r="U173"/>
  <c r="V172"/>
  <c r="AL172" i="3"/>
  <c r="BE167"/>
  <c r="BA167"/>
  <c r="BB167" s="1"/>
  <c r="BG167" s="1"/>
  <c r="AU167"/>
  <c r="AX167" s="1"/>
  <c r="AT167"/>
  <c r="AA175"/>
  <c r="AQ168"/>
  <c r="AE169"/>
  <c r="AV168"/>
  <c r="AR168"/>
  <c r="AS168" s="1"/>
  <c r="U173"/>
  <c r="V172"/>
  <c r="AB174"/>
  <c r="AW166"/>
  <c r="AY166" s="1"/>
  <c r="U176" i="2"/>
  <c r="AC170" i="13"/>
  <c r="AB171"/>
  <c r="AH173"/>
  <c r="B174"/>
  <c r="U180"/>
  <c r="V180"/>
  <c r="T180" s="1"/>
  <c r="Y180"/>
  <c r="X180"/>
  <c r="Z180"/>
  <c r="W180"/>
  <c r="U175" i="11" l="1"/>
  <c r="V174"/>
  <c r="AA174"/>
  <c r="AC173"/>
  <c r="AE170"/>
  <c r="AV169"/>
  <c r="AQ169"/>
  <c r="AR169"/>
  <c r="AS169" s="1"/>
  <c r="AB176"/>
  <c r="AL172"/>
  <c r="BC166"/>
  <c r="BH166" s="1"/>
  <c r="AP166"/>
  <c r="BF166" s="1"/>
  <c r="AZ166"/>
  <c r="BA168"/>
  <c r="BB168" s="1"/>
  <c r="BG168" s="1"/>
  <c r="AU168"/>
  <c r="AX168" s="1"/>
  <c r="BE168"/>
  <c r="AT168"/>
  <c r="AW168" s="1"/>
  <c r="AY168" s="1"/>
  <c r="AW167"/>
  <c r="AY167" s="1"/>
  <c r="BC168" i="10"/>
  <c r="BH168" s="1"/>
  <c r="AZ168"/>
  <c r="AP168"/>
  <c r="BF168" s="1"/>
  <c r="AE171"/>
  <c r="AV170"/>
  <c r="AQ170"/>
  <c r="AL172"/>
  <c r="AR171"/>
  <c r="AS171" s="1"/>
  <c r="AB175"/>
  <c r="BC167"/>
  <c r="BH167" s="1"/>
  <c r="AP167"/>
  <c r="BF167" s="1"/>
  <c r="AZ167"/>
  <c r="U174"/>
  <c r="V173"/>
  <c r="AW169"/>
  <c r="AY169" s="1"/>
  <c r="AA175"/>
  <c r="AC174"/>
  <c r="AR170"/>
  <c r="AS170" s="1"/>
  <c r="AA175" i="9"/>
  <c r="U174"/>
  <c r="V173"/>
  <c r="AB174"/>
  <c r="AQ169"/>
  <c r="AE170"/>
  <c r="AV169"/>
  <c r="AR169"/>
  <c r="AS169" s="1"/>
  <c r="AU168"/>
  <c r="AX168" s="1"/>
  <c r="BE168"/>
  <c r="BA168"/>
  <c r="BB168" s="1"/>
  <c r="BG168" s="1"/>
  <c r="AT168"/>
  <c r="BC166"/>
  <c r="BH166" s="1"/>
  <c r="AZ166"/>
  <c r="AP166"/>
  <c r="BF166" s="1"/>
  <c r="AL172"/>
  <c r="AW167"/>
  <c r="AY167" s="1"/>
  <c r="BE169" i="8"/>
  <c r="BA169"/>
  <c r="BB169" s="1"/>
  <c r="BG169" s="1"/>
  <c r="AU169"/>
  <c r="AX169" s="1"/>
  <c r="AT169"/>
  <c r="AA174"/>
  <c r="AC173"/>
  <c r="AL172"/>
  <c r="BC167"/>
  <c r="BH167" s="1"/>
  <c r="AZ167"/>
  <c r="AP167"/>
  <c r="BF167" s="1"/>
  <c r="BC168"/>
  <c r="BH168" s="1"/>
  <c r="AP168"/>
  <c r="BF168" s="1"/>
  <c r="AZ168"/>
  <c r="AB175"/>
  <c r="AU170"/>
  <c r="AX170" s="1"/>
  <c r="BE170"/>
  <c r="BA170"/>
  <c r="BB170" s="1"/>
  <c r="BG170" s="1"/>
  <c r="AT170"/>
  <c r="AW170" s="1"/>
  <c r="AY170" s="1"/>
  <c r="U174"/>
  <c r="V173"/>
  <c r="AQ170"/>
  <c r="AE171"/>
  <c r="AV170"/>
  <c r="AA174" i="7"/>
  <c r="AC173"/>
  <c r="AQ169"/>
  <c r="AE170"/>
  <c r="AV169"/>
  <c r="AR169"/>
  <c r="AS169" s="1"/>
  <c r="U174"/>
  <c r="V173"/>
  <c r="AB175"/>
  <c r="AL173"/>
  <c r="AU168"/>
  <c r="AX168" s="1"/>
  <c r="BE168"/>
  <c r="BA168"/>
  <c r="BB168" s="1"/>
  <c r="BG168" s="1"/>
  <c r="AT168"/>
  <c r="AW168" s="1"/>
  <c r="AY168" s="1"/>
  <c r="BC166"/>
  <c r="BH166" s="1"/>
  <c r="AP166"/>
  <c r="BF166" s="1"/>
  <c r="AZ166"/>
  <c r="AW167"/>
  <c r="AY167" s="1"/>
  <c r="AA175" i="5"/>
  <c r="AC174"/>
  <c r="AL172"/>
  <c r="BC169"/>
  <c r="BH169" s="1"/>
  <c r="AP169"/>
  <c r="BF169" s="1"/>
  <c r="AZ169"/>
  <c r="AB175"/>
  <c r="AQ170"/>
  <c r="AE171"/>
  <c r="AV170"/>
  <c r="U174"/>
  <c r="V173"/>
  <c r="AR170"/>
  <c r="AS170" s="1"/>
  <c r="AU170" i="4"/>
  <c r="AX170" s="1"/>
  <c r="BE170"/>
  <c r="BA170"/>
  <c r="BB170" s="1"/>
  <c r="BG170" s="1"/>
  <c r="AT170"/>
  <c r="U174"/>
  <c r="V173"/>
  <c r="AL172"/>
  <c r="AR171"/>
  <c r="AS171" s="1"/>
  <c r="AA175"/>
  <c r="AC174"/>
  <c r="AB175"/>
  <c r="AQ170"/>
  <c r="AE171"/>
  <c r="AV170"/>
  <c r="AW169"/>
  <c r="AY169" s="1"/>
  <c r="AW168"/>
  <c r="AY168" s="1"/>
  <c r="U174" i="3"/>
  <c r="V173"/>
  <c r="AB175"/>
  <c r="AQ169"/>
  <c r="AE170"/>
  <c r="AV169"/>
  <c r="AR169"/>
  <c r="AS169" s="1"/>
  <c r="AL173"/>
  <c r="AW167"/>
  <c r="AY167" s="1"/>
  <c r="AC174"/>
  <c r="BC166"/>
  <c r="BH166" s="1"/>
  <c r="AZ166"/>
  <c r="AP166"/>
  <c r="BF166" s="1"/>
  <c r="AU168"/>
  <c r="AX168" s="1"/>
  <c r="BE168"/>
  <c r="BA168"/>
  <c r="BB168" s="1"/>
  <c r="BG168" s="1"/>
  <c r="AT168"/>
  <c r="AW168" s="1"/>
  <c r="AY168" s="1"/>
  <c r="AA176"/>
  <c r="AC175"/>
  <c r="U177" i="2"/>
  <c r="AH174" i="13"/>
  <c r="B175"/>
  <c r="U181"/>
  <c r="V181"/>
  <c r="T181" s="1"/>
  <c r="AC171"/>
  <c r="AB172"/>
  <c r="Y181"/>
  <c r="X181"/>
  <c r="Z181"/>
  <c r="W181"/>
  <c r="AB177" i="11" l="1"/>
  <c r="U176"/>
  <c r="V175"/>
  <c r="BC168"/>
  <c r="BH168" s="1"/>
  <c r="AP168"/>
  <c r="BF168" s="1"/>
  <c r="AZ168"/>
  <c r="AL173"/>
  <c r="BE169"/>
  <c r="BA169"/>
  <c r="BB169" s="1"/>
  <c r="BG169" s="1"/>
  <c r="AU169"/>
  <c r="AX169" s="1"/>
  <c r="AT169"/>
  <c r="AW169" s="1"/>
  <c r="AY169" s="1"/>
  <c r="BC167"/>
  <c r="BH167" s="1"/>
  <c r="AP167"/>
  <c r="BF167" s="1"/>
  <c r="AZ167"/>
  <c r="AQ170"/>
  <c r="AE171"/>
  <c r="AV170"/>
  <c r="AR170"/>
  <c r="AS170" s="1"/>
  <c r="AA175"/>
  <c r="AC174"/>
  <c r="BE170" i="10"/>
  <c r="BA170"/>
  <c r="BB170" s="1"/>
  <c r="BG170" s="1"/>
  <c r="AU170"/>
  <c r="AX170" s="1"/>
  <c r="AT170"/>
  <c r="BC169"/>
  <c r="BH169" s="1"/>
  <c r="AZ169"/>
  <c r="AP169"/>
  <c r="BF169" s="1"/>
  <c r="AB176"/>
  <c r="AA176"/>
  <c r="AC175"/>
  <c r="U175"/>
  <c r="V174"/>
  <c r="AL173"/>
  <c r="AR172"/>
  <c r="AS172" s="1"/>
  <c r="AU171"/>
  <c r="AX171" s="1"/>
  <c r="BE171"/>
  <c r="BA171"/>
  <c r="BB171" s="1"/>
  <c r="BG171" s="1"/>
  <c r="AT171"/>
  <c r="AW171" s="1"/>
  <c r="AY171" s="1"/>
  <c r="AQ171"/>
  <c r="AE172"/>
  <c r="AV171"/>
  <c r="AL173" i="9"/>
  <c r="AA176"/>
  <c r="BC167"/>
  <c r="BH167" s="1"/>
  <c r="AZ167"/>
  <c r="AP167"/>
  <c r="BF167" s="1"/>
  <c r="AE171"/>
  <c r="AV170"/>
  <c r="AQ170"/>
  <c r="AR170"/>
  <c r="AS170" s="1"/>
  <c r="AB175"/>
  <c r="AC174"/>
  <c r="U175"/>
  <c r="V174"/>
  <c r="AU169"/>
  <c r="AX169" s="1"/>
  <c r="BA169"/>
  <c r="BB169" s="1"/>
  <c r="BG169" s="1"/>
  <c r="BE169"/>
  <c r="AT169"/>
  <c r="AW168"/>
  <c r="AY168" s="1"/>
  <c r="BC170" i="8"/>
  <c r="BH170" s="1"/>
  <c r="AP170"/>
  <c r="BF170" s="1"/>
  <c r="AZ170"/>
  <c r="AA175"/>
  <c r="AC174"/>
  <c r="AQ171"/>
  <c r="AE172"/>
  <c r="AV171"/>
  <c r="U175"/>
  <c r="V174"/>
  <c r="AL173"/>
  <c r="AR172"/>
  <c r="AS172" s="1"/>
  <c r="AB176"/>
  <c r="AR171"/>
  <c r="AS171" s="1"/>
  <c r="AW169"/>
  <c r="AY169" s="1"/>
  <c r="AC174" i="7"/>
  <c r="AA175"/>
  <c r="AL174"/>
  <c r="AU169"/>
  <c r="AX169" s="1"/>
  <c r="BE169"/>
  <c r="BA169"/>
  <c r="BB169" s="1"/>
  <c r="BG169" s="1"/>
  <c r="AT169"/>
  <c r="BC168"/>
  <c r="BH168" s="1"/>
  <c r="AP168"/>
  <c r="BF168" s="1"/>
  <c r="AZ168"/>
  <c r="AB176"/>
  <c r="U175"/>
  <c r="V174"/>
  <c r="BC167"/>
  <c r="BH167" s="1"/>
  <c r="AP167"/>
  <c r="BF167" s="1"/>
  <c r="AZ167"/>
  <c r="AQ170"/>
  <c r="AE171"/>
  <c r="AV170"/>
  <c r="AR170"/>
  <c r="AS170" s="1"/>
  <c r="AU170" i="5"/>
  <c r="AX170" s="1"/>
  <c r="BE170"/>
  <c r="BA170"/>
  <c r="BB170" s="1"/>
  <c r="BG170" s="1"/>
  <c r="AT170"/>
  <c r="AB176"/>
  <c r="AA176"/>
  <c r="AC175"/>
  <c r="U175"/>
  <c r="V174"/>
  <c r="AL173"/>
  <c r="AR172"/>
  <c r="AS172" s="1"/>
  <c r="AQ171"/>
  <c r="AE172"/>
  <c r="AV171"/>
  <c r="AR171"/>
  <c r="AS171" s="1"/>
  <c r="AB176" i="4"/>
  <c r="AU171"/>
  <c r="AX171" s="1"/>
  <c r="BE171"/>
  <c r="BA171"/>
  <c r="BB171" s="1"/>
  <c r="BG171" s="1"/>
  <c r="AT171"/>
  <c r="AW171" s="1"/>
  <c r="AY171" s="1"/>
  <c r="U175"/>
  <c r="V174"/>
  <c r="BC169"/>
  <c r="BH169" s="1"/>
  <c r="AZ169"/>
  <c r="AP169"/>
  <c r="BF169" s="1"/>
  <c r="AA176"/>
  <c r="AC175"/>
  <c r="BC168"/>
  <c r="BH168" s="1"/>
  <c r="AZ168"/>
  <c r="AP168"/>
  <c r="BF168" s="1"/>
  <c r="AQ171"/>
  <c r="AE172"/>
  <c r="AV171"/>
  <c r="AL173"/>
  <c r="AR172"/>
  <c r="AS172" s="1"/>
  <c r="AW170"/>
  <c r="AY170" s="1"/>
  <c r="BC167" i="3"/>
  <c r="BH167" s="1"/>
  <c r="AZ167"/>
  <c r="AP167"/>
  <c r="BF167" s="1"/>
  <c r="U175"/>
  <c r="V174"/>
  <c r="AA177"/>
  <c r="AU169"/>
  <c r="AX169" s="1"/>
  <c r="BE169"/>
  <c r="BA169"/>
  <c r="BB169" s="1"/>
  <c r="BG169" s="1"/>
  <c r="AT169"/>
  <c r="BC168"/>
  <c r="BH168" s="1"/>
  <c r="AZ168"/>
  <c r="AP168"/>
  <c r="BF168" s="1"/>
  <c r="AL174"/>
  <c r="AQ170"/>
  <c r="AE171"/>
  <c r="AV170"/>
  <c r="AR170"/>
  <c r="AS170" s="1"/>
  <c r="AB176"/>
  <c r="U178" i="2"/>
  <c r="U182" i="13"/>
  <c r="V182"/>
  <c r="T182" s="1"/>
  <c r="AH175"/>
  <c r="B176"/>
  <c r="AC172"/>
  <c r="AB173"/>
  <c r="Y182"/>
  <c r="X182"/>
  <c r="Z182"/>
  <c r="W182"/>
  <c r="AB178" i="11" l="1"/>
  <c r="AU170"/>
  <c r="AX170" s="1"/>
  <c r="BE170"/>
  <c r="BA170"/>
  <c r="BB170" s="1"/>
  <c r="BG170" s="1"/>
  <c r="AT170"/>
  <c r="AW170" s="1"/>
  <c r="AY170" s="1"/>
  <c r="AL174"/>
  <c r="AA176"/>
  <c r="AC175"/>
  <c r="BC169"/>
  <c r="BH169" s="1"/>
  <c r="AP169"/>
  <c r="BF169" s="1"/>
  <c r="AZ169"/>
  <c r="AQ171"/>
  <c r="AE172"/>
  <c r="AV171"/>
  <c r="AR171"/>
  <c r="AS171" s="1"/>
  <c r="U177"/>
  <c r="V176"/>
  <c r="BC171" i="10"/>
  <c r="BH171" s="1"/>
  <c r="AZ171"/>
  <c r="AP171"/>
  <c r="BF171" s="1"/>
  <c r="AU172"/>
  <c r="AX172" s="1"/>
  <c r="BE172"/>
  <c r="BA172"/>
  <c r="BB172" s="1"/>
  <c r="BG172" s="1"/>
  <c r="AT172"/>
  <c r="AW172" s="1"/>
  <c r="AY172" s="1"/>
  <c r="U176"/>
  <c r="V175"/>
  <c r="AB177"/>
  <c r="AQ172"/>
  <c r="AE173"/>
  <c r="AV172"/>
  <c r="AA177"/>
  <c r="AC176"/>
  <c r="AL174"/>
  <c r="AW170"/>
  <c r="AY170" s="1"/>
  <c r="AB176" i="9"/>
  <c r="AL174"/>
  <c r="AW169"/>
  <c r="AY169" s="1"/>
  <c r="BC168"/>
  <c r="BH168" s="1"/>
  <c r="AZ168"/>
  <c r="AP168"/>
  <c r="BF168" s="1"/>
  <c r="BA170"/>
  <c r="BB170" s="1"/>
  <c r="BG170" s="1"/>
  <c r="AU170"/>
  <c r="AX170" s="1"/>
  <c r="BE170"/>
  <c r="AT170"/>
  <c r="AW170" s="1"/>
  <c r="AY170" s="1"/>
  <c r="AA177"/>
  <c r="U176"/>
  <c r="V175"/>
  <c r="AE172"/>
  <c r="AV171"/>
  <c r="AQ171"/>
  <c r="AR171"/>
  <c r="AS171" s="1"/>
  <c r="AC175"/>
  <c r="AU171" i="8"/>
  <c r="AX171" s="1"/>
  <c r="BE171"/>
  <c r="BA171"/>
  <c r="BB171" s="1"/>
  <c r="BG171" s="1"/>
  <c r="AT171"/>
  <c r="BA172"/>
  <c r="BB172" s="1"/>
  <c r="BG172" s="1"/>
  <c r="AU172"/>
  <c r="AX172" s="1"/>
  <c r="BE172"/>
  <c r="AT172"/>
  <c r="U176"/>
  <c r="V175"/>
  <c r="BC169"/>
  <c r="BH169" s="1"/>
  <c r="AP169"/>
  <c r="BF169" s="1"/>
  <c r="AZ169"/>
  <c r="AQ172"/>
  <c r="AE173"/>
  <c r="AV172"/>
  <c r="AB177"/>
  <c r="AR173"/>
  <c r="AS173" s="1"/>
  <c r="AL174"/>
  <c r="AA176"/>
  <c r="AC175"/>
  <c r="AB177" i="7"/>
  <c r="AA176"/>
  <c r="AC175"/>
  <c r="U176"/>
  <c r="V175"/>
  <c r="AL175"/>
  <c r="AE172"/>
  <c r="AV171"/>
  <c r="AQ171"/>
  <c r="AR171"/>
  <c r="AS171" s="1"/>
  <c r="BA170"/>
  <c r="BB170" s="1"/>
  <c r="BG170" s="1"/>
  <c r="AU170"/>
  <c r="AX170" s="1"/>
  <c r="BE170"/>
  <c r="AT170"/>
  <c r="AW170" s="1"/>
  <c r="AY170" s="1"/>
  <c r="AW169"/>
  <c r="AY169" s="1"/>
  <c r="AL174" i="5"/>
  <c r="AU171"/>
  <c r="AX171" s="1"/>
  <c r="BE171"/>
  <c r="BA171"/>
  <c r="BB171" s="1"/>
  <c r="BG171" s="1"/>
  <c r="AT171"/>
  <c r="AW171" s="1"/>
  <c r="AY171" s="1"/>
  <c r="BA172"/>
  <c r="BB172" s="1"/>
  <c r="BG172" s="1"/>
  <c r="AU172"/>
  <c r="AX172" s="1"/>
  <c r="BE172"/>
  <c r="AT172"/>
  <c r="AW172" s="1"/>
  <c r="AY172" s="1"/>
  <c r="U176"/>
  <c r="V175"/>
  <c r="AB177"/>
  <c r="AQ172"/>
  <c r="AE173"/>
  <c r="AR173" s="1"/>
  <c r="AS173" s="1"/>
  <c r="AV172"/>
  <c r="AC176"/>
  <c r="AA177"/>
  <c r="AW170"/>
  <c r="AY170" s="1"/>
  <c r="AL174" i="4"/>
  <c r="AC176"/>
  <c r="AA177"/>
  <c r="BC171"/>
  <c r="BH171" s="1"/>
  <c r="AP171"/>
  <c r="BF171" s="1"/>
  <c r="AZ171"/>
  <c r="AB177"/>
  <c r="BA172"/>
  <c r="BB172" s="1"/>
  <c r="BG172" s="1"/>
  <c r="AU172"/>
  <c r="AX172" s="1"/>
  <c r="BE172"/>
  <c r="AT172"/>
  <c r="AW172" s="1"/>
  <c r="AY172" s="1"/>
  <c r="BC170"/>
  <c r="BH170" s="1"/>
  <c r="AZ170"/>
  <c r="AP170"/>
  <c r="BF170" s="1"/>
  <c r="AQ172"/>
  <c r="AE173"/>
  <c r="AR173" s="1"/>
  <c r="AS173" s="1"/>
  <c r="AV172"/>
  <c r="U176"/>
  <c r="V175"/>
  <c r="BA170" i="3"/>
  <c r="BB170" s="1"/>
  <c r="BG170" s="1"/>
  <c r="AU170"/>
  <c r="AX170" s="1"/>
  <c r="BE170"/>
  <c r="AT170"/>
  <c r="AB177"/>
  <c r="AE172"/>
  <c r="AV171"/>
  <c r="AQ171"/>
  <c r="AR171"/>
  <c r="AS171" s="1"/>
  <c r="AA178"/>
  <c r="AC177"/>
  <c r="AL175"/>
  <c r="U176"/>
  <c r="V175"/>
  <c r="AW169"/>
  <c r="AY169" s="1"/>
  <c r="AC176"/>
  <c r="U179" i="2"/>
  <c r="AC173" i="13"/>
  <c r="AB174"/>
  <c r="AH176"/>
  <c r="B177"/>
  <c r="U183"/>
  <c r="V183"/>
  <c r="T183" s="1"/>
  <c r="Y183"/>
  <c r="X183"/>
  <c r="W183"/>
  <c r="Z183"/>
  <c r="AQ172" i="11" l="1"/>
  <c r="AE173"/>
  <c r="AV172"/>
  <c r="AR172"/>
  <c r="AS172" s="1"/>
  <c r="AL175"/>
  <c r="AC176"/>
  <c r="AA177"/>
  <c r="AB179"/>
  <c r="AU171"/>
  <c r="AX171" s="1"/>
  <c r="BE171"/>
  <c r="BA171"/>
  <c r="BB171" s="1"/>
  <c r="BG171" s="1"/>
  <c r="AT171"/>
  <c r="BC170"/>
  <c r="BH170" s="1"/>
  <c r="AP170"/>
  <c r="BF170" s="1"/>
  <c r="AZ170"/>
  <c r="U178"/>
  <c r="V177"/>
  <c r="BC170" i="10"/>
  <c r="BH170" s="1"/>
  <c r="AP170"/>
  <c r="BF170" s="1"/>
  <c r="AZ170"/>
  <c r="AC177"/>
  <c r="AA178"/>
  <c r="AB178"/>
  <c r="AR174"/>
  <c r="AS174" s="1"/>
  <c r="AL175"/>
  <c r="AQ173"/>
  <c r="AE174"/>
  <c r="AV173"/>
  <c r="BC172"/>
  <c r="BH172" s="1"/>
  <c r="AZ172"/>
  <c r="AP172"/>
  <c r="BF172" s="1"/>
  <c r="U177"/>
  <c r="V176"/>
  <c r="AR173"/>
  <c r="AS173" s="1"/>
  <c r="BC170" i="9"/>
  <c r="BH170" s="1"/>
  <c r="AZ170"/>
  <c r="AP170"/>
  <c r="BF170" s="1"/>
  <c r="AA178"/>
  <c r="BE171"/>
  <c r="BA171"/>
  <c r="BB171" s="1"/>
  <c r="BG171" s="1"/>
  <c r="AU171"/>
  <c r="AX171" s="1"/>
  <c r="AT171"/>
  <c r="AW171" s="1"/>
  <c r="AY171" s="1"/>
  <c r="BC169"/>
  <c r="BH169" s="1"/>
  <c r="AP169"/>
  <c r="BF169" s="1"/>
  <c r="AZ169"/>
  <c r="AB177"/>
  <c r="AQ172"/>
  <c r="AE173"/>
  <c r="AV172"/>
  <c r="AR172"/>
  <c r="AS172" s="1"/>
  <c r="AC176"/>
  <c r="U177"/>
  <c r="V176"/>
  <c r="AL175"/>
  <c r="BE173" i="8"/>
  <c r="BA173"/>
  <c r="BB173" s="1"/>
  <c r="BG173" s="1"/>
  <c r="AU173"/>
  <c r="AX173" s="1"/>
  <c r="AT173"/>
  <c r="U177"/>
  <c r="V176"/>
  <c r="AL175"/>
  <c r="AR174"/>
  <c r="AS174" s="1"/>
  <c r="AB178"/>
  <c r="AC176"/>
  <c r="AA177"/>
  <c r="AE174"/>
  <c r="AV173"/>
  <c r="AQ173"/>
  <c r="AW172"/>
  <c r="AY172" s="1"/>
  <c r="AW171"/>
  <c r="AY171" s="1"/>
  <c r="AL176" i="7"/>
  <c r="BC170"/>
  <c r="BH170" s="1"/>
  <c r="AP170"/>
  <c r="BF170" s="1"/>
  <c r="AZ170"/>
  <c r="BE171"/>
  <c r="BA171"/>
  <c r="BB171" s="1"/>
  <c r="BG171" s="1"/>
  <c r="AU171"/>
  <c r="AX171" s="1"/>
  <c r="AT171"/>
  <c r="U177"/>
  <c r="V176"/>
  <c r="AB178"/>
  <c r="AQ172"/>
  <c r="AE173"/>
  <c r="AV172"/>
  <c r="AR172"/>
  <c r="AS172" s="1"/>
  <c r="BC169"/>
  <c r="BH169" s="1"/>
  <c r="AP169"/>
  <c r="BF169" s="1"/>
  <c r="AZ169"/>
  <c r="AA177"/>
  <c r="AC176"/>
  <c r="BE173" i="5"/>
  <c r="BA173"/>
  <c r="BB173" s="1"/>
  <c r="BG173" s="1"/>
  <c r="AU173"/>
  <c r="AX173" s="1"/>
  <c r="AT173"/>
  <c r="AA178"/>
  <c r="AC177"/>
  <c r="BC170"/>
  <c r="BH170" s="1"/>
  <c r="AZ170"/>
  <c r="AP170"/>
  <c r="BF170" s="1"/>
  <c r="AE174"/>
  <c r="AV173"/>
  <c r="AQ173"/>
  <c r="AB178"/>
  <c r="BC172"/>
  <c r="BH172" s="1"/>
  <c r="AZ172"/>
  <c r="AP172"/>
  <c r="BF172" s="1"/>
  <c r="BC171"/>
  <c r="BH171" s="1"/>
  <c r="AZ171"/>
  <c r="AP171"/>
  <c r="BF171" s="1"/>
  <c r="AL175"/>
  <c r="AR174"/>
  <c r="AS174" s="1"/>
  <c r="U177"/>
  <c r="V176"/>
  <c r="BE173" i="4"/>
  <c r="BA173"/>
  <c r="BB173" s="1"/>
  <c r="BG173" s="1"/>
  <c r="AU173"/>
  <c r="AX173" s="1"/>
  <c r="AT173"/>
  <c r="AL175"/>
  <c r="AR174"/>
  <c r="AS174" s="1"/>
  <c r="AE174"/>
  <c r="AV173"/>
  <c r="AQ173"/>
  <c r="U177"/>
  <c r="V176"/>
  <c r="BC172"/>
  <c r="BH172" s="1"/>
  <c r="AP172"/>
  <c r="BF172" s="1"/>
  <c r="AZ172"/>
  <c r="AB178"/>
  <c r="AA178"/>
  <c r="AC177"/>
  <c r="BE171" i="3"/>
  <c r="BA171"/>
  <c r="BB171" s="1"/>
  <c r="BG171" s="1"/>
  <c r="AU171"/>
  <c r="AX171" s="1"/>
  <c r="AT171"/>
  <c r="AL176"/>
  <c r="AB178"/>
  <c r="BC169"/>
  <c r="BH169" s="1"/>
  <c r="AZ169"/>
  <c r="AP169"/>
  <c r="BF169" s="1"/>
  <c r="U177"/>
  <c r="V176"/>
  <c r="AA179"/>
  <c r="AQ172"/>
  <c r="AE173"/>
  <c r="AV172"/>
  <c r="AR172"/>
  <c r="AS172" s="1"/>
  <c r="AW170"/>
  <c r="AY170" s="1"/>
  <c r="U180" i="2"/>
  <c r="U184" i="13"/>
  <c r="V184"/>
  <c r="T184" s="1"/>
  <c r="AH177"/>
  <c r="B178"/>
  <c r="AC174"/>
  <c r="AB175"/>
  <c r="Y184"/>
  <c r="W184"/>
  <c r="X184"/>
  <c r="Z184"/>
  <c r="AL176" i="11" l="1"/>
  <c r="AE174"/>
  <c r="AV173"/>
  <c r="AQ173"/>
  <c r="AR173"/>
  <c r="AS173" s="1"/>
  <c r="AB180"/>
  <c r="U179"/>
  <c r="V178"/>
  <c r="AA178"/>
  <c r="AC177"/>
  <c r="BA172"/>
  <c r="BB172" s="1"/>
  <c r="BG172" s="1"/>
  <c r="AU172"/>
  <c r="AX172" s="1"/>
  <c r="BE172"/>
  <c r="AT172"/>
  <c r="AW171"/>
  <c r="AY171" s="1"/>
  <c r="U178" i="10"/>
  <c r="V177"/>
  <c r="BE174"/>
  <c r="BA174"/>
  <c r="BB174" s="1"/>
  <c r="BG174" s="1"/>
  <c r="AU174"/>
  <c r="AX174" s="1"/>
  <c r="AT174"/>
  <c r="AA179"/>
  <c r="AC178"/>
  <c r="AL176"/>
  <c r="AB179"/>
  <c r="BA173"/>
  <c r="BB173" s="1"/>
  <c r="BG173" s="1"/>
  <c r="AU173"/>
  <c r="AX173" s="1"/>
  <c r="BE173"/>
  <c r="AT173"/>
  <c r="AW173" s="1"/>
  <c r="AY173" s="1"/>
  <c r="AE175"/>
  <c r="AV174"/>
  <c r="AQ174"/>
  <c r="AL176" i="9"/>
  <c r="U178"/>
  <c r="V177"/>
  <c r="AQ173"/>
  <c r="AV173"/>
  <c r="AE174"/>
  <c r="AR173"/>
  <c r="AS173" s="1"/>
  <c r="BC171"/>
  <c r="BH171" s="1"/>
  <c r="AP171"/>
  <c r="BF171" s="1"/>
  <c r="AZ171"/>
  <c r="AA179"/>
  <c r="AU172"/>
  <c r="AX172" s="1"/>
  <c r="BE172"/>
  <c r="BA172"/>
  <c r="BB172" s="1"/>
  <c r="BG172" s="1"/>
  <c r="AT172"/>
  <c r="AB178"/>
  <c r="AC178" s="1"/>
  <c r="AC177"/>
  <c r="AU174" i="8"/>
  <c r="AX174" s="1"/>
  <c r="BE174"/>
  <c r="BA174"/>
  <c r="BB174" s="1"/>
  <c r="BG174" s="1"/>
  <c r="AT174"/>
  <c r="U178"/>
  <c r="V177"/>
  <c r="AA178"/>
  <c r="AC177"/>
  <c r="AB179"/>
  <c r="BC172"/>
  <c r="BH172" s="1"/>
  <c r="AZ172"/>
  <c r="AP172"/>
  <c r="BF172" s="1"/>
  <c r="AQ174"/>
  <c r="AE175"/>
  <c r="AV174"/>
  <c r="BC171"/>
  <c r="BH171" s="1"/>
  <c r="AP171"/>
  <c r="BF171" s="1"/>
  <c r="AZ171"/>
  <c r="AL176"/>
  <c r="AW173"/>
  <c r="AY173" s="1"/>
  <c r="AQ173" i="7"/>
  <c r="AE174"/>
  <c r="AV173"/>
  <c r="AR173"/>
  <c r="AS173" s="1"/>
  <c r="AW171"/>
  <c r="AY171" s="1"/>
  <c r="U178"/>
  <c r="V177"/>
  <c r="AL177"/>
  <c r="AA178"/>
  <c r="AC177"/>
  <c r="AU172"/>
  <c r="AX172" s="1"/>
  <c r="BE172"/>
  <c r="BA172"/>
  <c r="BB172" s="1"/>
  <c r="BG172" s="1"/>
  <c r="AT172"/>
  <c r="AW172" s="1"/>
  <c r="AY172" s="1"/>
  <c r="AB179"/>
  <c r="AA179" i="5"/>
  <c r="AC178"/>
  <c r="AB179"/>
  <c r="AQ174"/>
  <c r="AE175"/>
  <c r="AV174"/>
  <c r="AL176"/>
  <c r="AR175"/>
  <c r="AS175" s="1"/>
  <c r="AU174"/>
  <c r="AX174" s="1"/>
  <c r="BE174"/>
  <c r="BA174"/>
  <c r="BB174" s="1"/>
  <c r="BG174" s="1"/>
  <c r="AT174"/>
  <c r="AW174" s="1"/>
  <c r="AY174" s="1"/>
  <c r="U178"/>
  <c r="V177"/>
  <c r="AW173"/>
  <c r="AY173" s="1"/>
  <c r="AB179" i="4"/>
  <c r="AL176"/>
  <c r="AR175"/>
  <c r="AS175" s="1"/>
  <c r="U178"/>
  <c r="V177"/>
  <c r="AU174"/>
  <c r="AX174" s="1"/>
  <c r="BE174"/>
  <c r="BA174"/>
  <c r="BB174" s="1"/>
  <c r="BG174" s="1"/>
  <c r="AT174"/>
  <c r="AA179"/>
  <c r="AC178"/>
  <c r="AQ174"/>
  <c r="AE175"/>
  <c r="AV174"/>
  <c r="AW173"/>
  <c r="AY173" s="1"/>
  <c r="AB179" i="3"/>
  <c r="AU172"/>
  <c r="AX172" s="1"/>
  <c r="BE172"/>
  <c r="BA172"/>
  <c r="BB172" s="1"/>
  <c r="BG172" s="1"/>
  <c r="AT172"/>
  <c r="AW172" s="1"/>
  <c r="AY172" s="1"/>
  <c r="AL177"/>
  <c r="AA180"/>
  <c r="U178"/>
  <c r="V177"/>
  <c r="BC170"/>
  <c r="BH170" s="1"/>
  <c r="AZ170"/>
  <c r="AP170"/>
  <c r="BF170" s="1"/>
  <c r="AQ173"/>
  <c r="AE174"/>
  <c r="AV173"/>
  <c r="AR173"/>
  <c r="AS173" s="1"/>
  <c r="AC178"/>
  <c r="AW171"/>
  <c r="AY171" s="1"/>
  <c r="U181" i="2"/>
  <c r="AC175" i="13"/>
  <c r="AB176"/>
  <c r="AH178"/>
  <c r="B179"/>
  <c r="U185"/>
  <c r="V185"/>
  <c r="T185" s="1"/>
  <c r="Y185"/>
  <c r="W185"/>
  <c r="X185"/>
  <c r="Z185"/>
  <c r="AA179" i="11" l="1"/>
  <c r="AC178"/>
  <c r="AB181"/>
  <c r="AL177"/>
  <c r="U180"/>
  <c r="V179"/>
  <c r="BE173"/>
  <c r="BA173"/>
  <c r="BB173" s="1"/>
  <c r="BG173" s="1"/>
  <c r="AU173"/>
  <c r="AX173" s="1"/>
  <c r="AT173"/>
  <c r="AW173" s="1"/>
  <c r="AY173" s="1"/>
  <c r="AQ174"/>
  <c r="AE175"/>
  <c r="AV174"/>
  <c r="AR174"/>
  <c r="AS174" s="1"/>
  <c r="AW172"/>
  <c r="AY172" s="1"/>
  <c r="BC171"/>
  <c r="BH171" s="1"/>
  <c r="AP171"/>
  <c r="BF171" s="1"/>
  <c r="AZ171"/>
  <c r="AB180" i="10"/>
  <c r="U179"/>
  <c r="V178"/>
  <c r="BC173"/>
  <c r="BH173" s="1"/>
  <c r="AZ173"/>
  <c r="AP173"/>
  <c r="BF173" s="1"/>
  <c r="AL177"/>
  <c r="AQ175"/>
  <c r="AE176"/>
  <c r="AV175"/>
  <c r="AR175"/>
  <c r="AS175" s="1"/>
  <c r="AW174"/>
  <c r="AY174" s="1"/>
  <c r="AA180"/>
  <c r="AC179"/>
  <c r="AA180" i="9"/>
  <c r="BA173"/>
  <c r="BB173" s="1"/>
  <c r="BG173" s="1"/>
  <c r="AU173"/>
  <c r="AX173" s="1"/>
  <c r="BE173"/>
  <c r="AT173"/>
  <c r="AW173" s="1"/>
  <c r="AY173" s="1"/>
  <c r="AL177"/>
  <c r="AW172"/>
  <c r="AY172" s="1"/>
  <c r="AB179"/>
  <c r="AC179" s="1"/>
  <c r="U179"/>
  <c r="V178"/>
  <c r="AE175"/>
  <c r="AV174"/>
  <c r="AQ174"/>
  <c r="AR174"/>
  <c r="AS174" s="1"/>
  <c r="BC173" i="8"/>
  <c r="BH173" s="1"/>
  <c r="AP173"/>
  <c r="BF173" s="1"/>
  <c r="AZ173"/>
  <c r="U179"/>
  <c r="V178"/>
  <c r="AQ175"/>
  <c r="AE176"/>
  <c r="AV175"/>
  <c r="AL177"/>
  <c r="AR176"/>
  <c r="AS176" s="1"/>
  <c r="AB180"/>
  <c r="AA179"/>
  <c r="AC178"/>
  <c r="AR175"/>
  <c r="AS175" s="1"/>
  <c r="AW174"/>
  <c r="AY174" s="1"/>
  <c r="BC172" i="7"/>
  <c r="BH172" s="1"/>
  <c r="AP172"/>
  <c r="BF172" s="1"/>
  <c r="AZ172"/>
  <c r="AU173"/>
  <c r="AX173" s="1"/>
  <c r="BE173"/>
  <c r="BA173"/>
  <c r="BB173" s="1"/>
  <c r="BG173" s="1"/>
  <c r="AT173"/>
  <c r="AW173" s="1"/>
  <c r="AY173" s="1"/>
  <c r="AB180"/>
  <c r="AL178"/>
  <c r="BC171"/>
  <c r="BH171" s="1"/>
  <c r="AP171"/>
  <c r="BF171" s="1"/>
  <c r="AZ171"/>
  <c r="U179"/>
  <c r="V178"/>
  <c r="AQ174"/>
  <c r="AE175"/>
  <c r="AV174"/>
  <c r="AR174"/>
  <c r="AS174" s="1"/>
  <c r="AC178"/>
  <c r="AA179"/>
  <c r="AL177" i="5"/>
  <c r="AA180"/>
  <c r="AC179"/>
  <c r="BC173"/>
  <c r="BH173" s="1"/>
  <c r="AP173"/>
  <c r="BF173" s="1"/>
  <c r="AZ173"/>
  <c r="BC174"/>
  <c r="BH174" s="1"/>
  <c r="AZ174"/>
  <c r="AP174"/>
  <c r="BF174" s="1"/>
  <c r="AU175"/>
  <c r="AX175" s="1"/>
  <c r="BE175"/>
  <c r="BA175"/>
  <c r="BB175" s="1"/>
  <c r="BG175" s="1"/>
  <c r="AT175"/>
  <c r="AW175" s="1"/>
  <c r="AY175" s="1"/>
  <c r="U179"/>
  <c r="V178"/>
  <c r="AQ175"/>
  <c r="AE176"/>
  <c r="AR176" s="1"/>
  <c r="AS176" s="1"/>
  <c r="AV175"/>
  <c r="AB180"/>
  <c r="AA180" i="4"/>
  <c r="AC179"/>
  <c r="AU175"/>
  <c r="AX175" s="1"/>
  <c r="BE175"/>
  <c r="BA175"/>
  <c r="BB175" s="1"/>
  <c r="BG175" s="1"/>
  <c r="AT175"/>
  <c r="AW175" s="1"/>
  <c r="AY175" s="1"/>
  <c r="BC173"/>
  <c r="BH173" s="1"/>
  <c r="AZ173"/>
  <c r="AP173"/>
  <c r="BF173" s="1"/>
  <c r="U179"/>
  <c r="V178"/>
  <c r="AB180"/>
  <c r="AQ175"/>
  <c r="AE176"/>
  <c r="AV175"/>
  <c r="AL177"/>
  <c r="AW174"/>
  <c r="AY174" s="1"/>
  <c r="AB180" i="3"/>
  <c r="AA181"/>
  <c r="AC180"/>
  <c r="BC172"/>
  <c r="BH172" s="1"/>
  <c r="AZ172"/>
  <c r="AP172"/>
  <c r="BF172" s="1"/>
  <c r="AC179"/>
  <c r="AU173"/>
  <c r="AX173" s="1"/>
  <c r="BE173"/>
  <c r="BA173"/>
  <c r="BB173" s="1"/>
  <c r="BG173" s="1"/>
  <c r="AT173"/>
  <c r="AW173" s="1"/>
  <c r="AY173" s="1"/>
  <c r="BC171"/>
  <c r="BH171" s="1"/>
  <c r="AZ171"/>
  <c r="AP171"/>
  <c r="BF171" s="1"/>
  <c r="AQ174"/>
  <c r="AE175"/>
  <c r="AV174"/>
  <c r="AR174"/>
  <c r="AS174" s="1"/>
  <c r="U179"/>
  <c r="V178"/>
  <c r="AL178"/>
  <c r="U182" i="2"/>
  <c r="U186" i="13"/>
  <c r="V186"/>
  <c r="T186" s="1"/>
  <c r="AH179"/>
  <c r="B180"/>
  <c r="AC176"/>
  <c r="AB177"/>
  <c r="Y186"/>
  <c r="Z186"/>
  <c r="X186"/>
  <c r="W186"/>
  <c r="AQ175" i="11" l="1"/>
  <c r="AE176"/>
  <c r="AV175"/>
  <c r="AR175"/>
  <c r="AS175" s="1"/>
  <c r="U181"/>
  <c r="V180"/>
  <c r="AA180"/>
  <c r="AC179"/>
  <c r="AU174"/>
  <c r="AX174" s="1"/>
  <c r="BE174"/>
  <c r="BA174"/>
  <c r="BB174" s="1"/>
  <c r="BG174" s="1"/>
  <c r="AT174"/>
  <c r="AW174" s="1"/>
  <c r="AY174" s="1"/>
  <c r="BC173"/>
  <c r="BH173" s="1"/>
  <c r="AP173"/>
  <c r="BF173" s="1"/>
  <c r="AZ173"/>
  <c r="AL178"/>
  <c r="BC172"/>
  <c r="BH172" s="1"/>
  <c r="AP172"/>
  <c r="BF172" s="1"/>
  <c r="AZ172"/>
  <c r="AB182"/>
  <c r="AA181" i="10"/>
  <c r="AC180"/>
  <c r="AQ176"/>
  <c r="AE177"/>
  <c r="AV176"/>
  <c r="AL178"/>
  <c r="AR177"/>
  <c r="AS177" s="1"/>
  <c r="AB181"/>
  <c r="AU175"/>
  <c r="AX175" s="1"/>
  <c r="BE175"/>
  <c r="BA175"/>
  <c r="BB175" s="1"/>
  <c r="BG175" s="1"/>
  <c r="AT175"/>
  <c r="AW175" s="1"/>
  <c r="AY175" s="1"/>
  <c r="AR176"/>
  <c r="AS176" s="1"/>
  <c r="BC174"/>
  <c r="BH174" s="1"/>
  <c r="AP174"/>
  <c r="BF174" s="1"/>
  <c r="AZ174"/>
  <c r="U180"/>
  <c r="V179"/>
  <c r="V179" i="9"/>
  <c r="U180"/>
  <c r="BC172"/>
  <c r="BH172" s="1"/>
  <c r="AZ172"/>
  <c r="AP172"/>
  <c r="BF172" s="1"/>
  <c r="AA181"/>
  <c r="BC173"/>
  <c r="BH173" s="1"/>
  <c r="AZ173"/>
  <c r="AP173"/>
  <c r="BF173" s="1"/>
  <c r="AL178"/>
  <c r="BE174"/>
  <c r="BA174"/>
  <c r="BB174" s="1"/>
  <c r="BG174" s="1"/>
  <c r="AU174"/>
  <c r="AX174" s="1"/>
  <c r="AT174"/>
  <c r="AW174" s="1"/>
  <c r="AY174" s="1"/>
  <c r="AB180"/>
  <c r="AQ175"/>
  <c r="AE176"/>
  <c r="AV175"/>
  <c r="AR175"/>
  <c r="AS175" s="1"/>
  <c r="AU175" i="8"/>
  <c r="AX175" s="1"/>
  <c r="BE175"/>
  <c r="BA175"/>
  <c r="BB175" s="1"/>
  <c r="BG175" s="1"/>
  <c r="AT175"/>
  <c r="AB181"/>
  <c r="AL178"/>
  <c r="AA180"/>
  <c r="AC179"/>
  <c r="BA176"/>
  <c r="BB176" s="1"/>
  <c r="BG176" s="1"/>
  <c r="AU176"/>
  <c r="AX176" s="1"/>
  <c r="BE176"/>
  <c r="AT176"/>
  <c r="BC174"/>
  <c r="BH174" s="1"/>
  <c r="AZ174"/>
  <c r="AP174"/>
  <c r="BF174" s="1"/>
  <c r="AQ176"/>
  <c r="AE177"/>
  <c r="AV176"/>
  <c r="U180"/>
  <c r="V179"/>
  <c r="AB181" i="7"/>
  <c r="BA174"/>
  <c r="BB174" s="1"/>
  <c r="BG174" s="1"/>
  <c r="AU174"/>
  <c r="AX174" s="1"/>
  <c r="BE174"/>
  <c r="AT174"/>
  <c r="AL179"/>
  <c r="BC173"/>
  <c r="BH173" s="1"/>
  <c r="AP173"/>
  <c r="BF173" s="1"/>
  <c r="AZ173"/>
  <c r="AA180"/>
  <c r="AC179"/>
  <c r="AE176"/>
  <c r="AV175"/>
  <c r="AQ175"/>
  <c r="AR175"/>
  <c r="AS175" s="1"/>
  <c r="U180"/>
  <c r="V179"/>
  <c r="BA176" i="5"/>
  <c r="BB176" s="1"/>
  <c r="BG176" s="1"/>
  <c r="AU176"/>
  <c r="AX176" s="1"/>
  <c r="BE176"/>
  <c r="AT176"/>
  <c r="AR177"/>
  <c r="AS177" s="1"/>
  <c r="AL178"/>
  <c r="AB181"/>
  <c r="AQ176"/>
  <c r="AE177"/>
  <c r="AV176"/>
  <c r="U180"/>
  <c r="V179"/>
  <c r="AC180"/>
  <c r="AA181"/>
  <c r="BC175"/>
  <c r="BH175" s="1"/>
  <c r="AZ175"/>
  <c r="AP175"/>
  <c r="BF175" s="1"/>
  <c r="AC180" i="4"/>
  <c r="AA181"/>
  <c r="U180"/>
  <c r="V179"/>
  <c r="BC175"/>
  <c r="BH175" s="1"/>
  <c r="AZ175"/>
  <c r="AP175"/>
  <c r="BF175" s="1"/>
  <c r="AQ176"/>
  <c r="AE177"/>
  <c r="AV176"/>
  <c r="BC174"/>
  <c r="BH174" s="1"/>
  <c r="AZ174"/>
  <c r="AP174"/>
  <c r="BF174" s="1"/>
  <c r="AL178"/>
  <c r="AB181"/>
  <c r="AR176"/>
  <c r="AS176" s="1"/>
  <c r="U180" i="3"/>
  <c r="V179"/>
  <c r="BC173"/>
  <c r="BH173" s="1"/>
  <c r="AP173"/>
  <c r="BF173" s="1"/>
  <c r="AZ173"/>
  <c r="AL179"/>
  <c r="AE176"/>
  <c r="AV175"/>
  <c r="AQ175"/>
  <c r="AR175"/>
  <c r="AS175" s="1"/>
  <c r="AB181"/>
  <c r="BA174"/>
  <c r="BB174" s="1"/>
  <c r="BG174" s="1"/>
  <c r="AU174"/>
  <c r="AX174" s="1"/>
  <c r="BE174"/>
  <c r="AT174"/>
  <c r="AA182"/>
  <c r="AC181"/>
  <c r="U183" i="2"/>
  <c r="AC177" i="13"/>
  <c r="AB178"/>
  <c r="AH180"/>
  <c r="B181"/>
  <c r="U187"/>
  <c r="V187"/>
  <c r="T187" s="1"/>
  <c r="Y187"/>
  <c r="X187"/>
  <c r="Z187"/>
  <c r="W187"/>
  <c r="U182" i="11" l="1"/>
  <c r="V181"/>
  <c r="BC174"/>
  <c r="BH174" s="1"/>
  <c r="AP174"/>
  <c r="BF174" s="1"/>
  <c r="AZ174"/>
  <c r="AQ176"/>
  <c r="AE177"/>
  <c r="AV176"/>
  <c r="AR176"/>
  <c r="AS176" s="1"/>
  <c r="AL179"/>
  <c r="AB183"/>
  <c r="AC180"/>
  <c r="AA181"/>
  <c r="AU175"/>
  <c r="AX175" s="1"/>
  <c r="BE175"/>
  <c r="BA175"/>
  <c r="BB175" s="1"/>
  <c r="BG175" s="1"/>
  <c r="AT175"/>
  <c r="AW175" s="1"/>
  <c r="AY175" s="1"/>
  <c r="AC181" i="10"/>
  <c r="AA182"/>
  <c r="BC175"/>
  <c r="BH175" s="1"/>
  <c r="AZ175"/>
  <c r="AP175"/>
  <c r="BF175" s="1"/>
  <c r="AB182"/>
  <c r="AR178"/>
  <c r="AS178" s="1"/>
  <c r="AL179"/>
  <c r="U181"/>
  <c r="V180"/>
  <c r="AU176"/>
  <c r="AX176" s="1"/>
  <c r="BE176"/>
  <c r="BA176"/>
  <c r="BB176" s="1"/>
  <c r="BG176" s="1"/>
  <c r="AT176"/>
  <c r="AW176" s="1"/>
  <c r="AY176" s="1"/>
  <c r="BA177"/>
  <c r="BB177" s="1"/>
  <c r="BG177" s="1"/>
  <c r="AU177"/>
  <c r="AX177" s="1"/>
  <c r="BE177"/>
  <c r="AT177"/>
  <c r="AW177" s="1"/>
  <c r="AY177" s="1"/>
  <c r="AQ177"/>
  <c r="AE178"/>
  <c r="AV177"/>
  <c r="BC174" i="9"/>
  <c r="BH174" s="1"/>
  <c r="AZ174"/>
  <c r="AP174"/>
  <c r="BF174" s="1"/>
  <c r="AQ176"/>
  <c r="AE177"/>
  <c r="AV176"/>
  <c r="AR176"/>
  <c r="AS176" s="1"/>
  <c r="U181"/>
  <c r="V180"/>
  <c r="AB181"/>
  <c r="AA182"/>
  <c r="AU175"/>
  <c r="AX175" s="1"/>
  <c r="BE175"/>
  <c r="BA175"/>
  <c r="BB175" s="1"/>
  <c r="BG175" s="1"/>
  <c r="AT175"/>
  <c r="AW175" s="1"/>
  <c r="AY175" s="1"/>
  <c r="AL179"/>
  <c r="AC180"/>
  <c r="AL179" i="8"/>
  <c r="AB182"/>
  <c r="U181"/>
  <c r="V180"/>
  <c r="AC180"/>
  <c r="AA181"/>
  <c r="AW176"/>
  <c r="AY176" s="1"/>
  <c r="AE178"/>
  <c r="AR178" s="1"/>
  <c r="AS178" s="1"/>
  <c r="AV177"/>
  <c r="AQ177"/>
  <c r="AR177"/>
  <c r="AS177" s="1"/>
  <c r="AW175"/>
  <c r="AY175" s="1"/>
  <c r="AA181" i="7"/>
  <c r="AC180"/>
  <c r="BE175"/>
  <c r="BA175"/>
  <c r="BB175" s="1"/>
  <c r="BG175" s="1"/>
  <c r="AU175"/>
  <c r="AX175" s="1"/>
  <c r="AT175"/>
  <c r="AW175" s="1"/>
  <c r="AY175" s="1"/>
  <c r="AB182"/>
  <c r="AW174"/>
  <c r="AY174" s="1"/>
  <c r="U181"/>
  <c r="V180"/>
  <c r="AQ176"/>
  <c r="AE177"/>
  <c r="AV176"/>
  <c r="AR176"/>
  <c r="AS176" s="1"/>
  <c r="AL180"/>
  <c r="AA182" i="5"/>
  <c r="AC181"/>
  <c r="U181"/>
  <c r="V180"/>
  <c r="BE177"/>
  <c r="BA177"/>
  <c r="BB177" s="1"/>
  <c r="BG177" s="1"/>
  <c r="AU177"/>
  <c r="AX177" s="1"/>
  <c r="AT177"/>
  <c r="AW177" s="1"/>
  <c r="AY177" s="1"/>
  <c r="AL179"/>
  <c r="AR178"/>
  <c r="AS178" s="1"/>
  <c r="AE178"/>
  <c r="AV177"/>
  <c r="AQ177"/>
  <c r="AB182"/>
  <c r="AW176"/>
  <c r="AY176" s="1"/>
  <c r="AB182" i="4"/>
  <c r="AE178"/>
  <c r="AV177"/>
  <c r="AQ177"/>
  <c r="AA182"/>
  <c r="AC181"/>
  <c r="U181"/>
  <c r="V180"/>
  <c r="AR177"/>
  <c r="AS177" s="1"/>
  <c r="BA176"/>
  <c r="BB176" s="1"/>
  <c r="BG176" s="1"/>
  <c r="AU176"/>
  <c r="AX176" s="1"/>
  <c r="BE176"/>
  <c r="AT176"/>
  <c r="AL179"/>
  <c r="AR178"/>
  <c r="AS178" s="1"/>
  <c r="AQ176" i="3"/>
  <c r="AE177"/>
  <c r="AV176"/>
  <c r="AR176"/>
  <c r="AS176" s="1"/>
  <c r="U181"/>
  <c r="V180"/>
  <c r="AB182"/>
  <c r="AL180"/>
  <c r="AW174"/>
  <c r="AY174" s="1"/>
  <c r="AA183"/>
  <c r="BE175"/>
  <c r="BA175"/>
  <c r="BB175" s="1"/>
  <c r="BG175" s="1"/>
  <c r="AU175"/>
  <c r="AX175" s="1"/>
  <c r="AT175"/>
  <c r="U184" i="2"/>
  <c r="AH181" i="13"/>
  <c r="B182"/>
  <c r="U188"/>
  <c r="V188"/>
  <c r="T188" s="1"/>
  <c r="AC178"/>
  <c r="AB179"/>
  <c r="W188"/>
  <c r="Y188"/>
  <c r="X188"/>
  <c r="Z188"/>
  <c r="AA182" i="11" l="1"/>
  <c r="AC181"/>
  <c r="U183"/>
  <c r="V182"/>
  <c r="BC175"/>
  <c r="BH175" s="1"/>
  <c r="AP175"/>
  <c r="BF175" s="1"/>
  <c r="AZ175"/>
  <c r="AB184"/>
  <c r="BA176"/>
  <c r="BB176" s="1"/>
  <c r="BG176" s="1"/>
  <c r="AU176"/>
  <c r="AX176" s="1"/>
  <c r="BE176"/>
  <c r="AT176"/>
  <c r="AL180"/>
  <c r="AE178"/>
  <c r="AV177"/>
  <c r="AQ177"/>
  <c r="AR177"/>
  <c r="AS177" s="1"/>
  <c r="BC176" i="10"/>
  <c r="BH176" s="1"/>
  <c r="AZ176"/>
  <c r="AP176"/>
  <c r="BF176" s="1"/>
  <c r="BE178"/>
  <c r="BA178"/>
  <c r="BB178" s="1"/>
  <c r="BG178" s="1"/>
  <c r="AU178"/>
  <c r="AX178" s="1"/>
  <c r="AT178"/>
  <c r="AW178" s="1"/>
  <c r="AY178" s="1"/>
  <c r="BC177"/>
  <c r="BH177" s="1"/>
  <c r="AZ177"/>
  <c r="AP177"/>
  <c r="BF177" s="1"/>
  <c r="AL180"/>
  <c r="AB183"/>
  <c r="AA183"/>
  <c r="AC182"/>
  <c r="AE179"/>
  <c r="AV178"/>
  <c r="AQ178"/>
  <c r="U182"/>
  <c r="V181"/>
  <c r="AL180" i="9"/>
  <c r="AB182"/>
  <c r="AQ177"/>
  <c r="AE178"/>
  <c r="AV177"/>
  <c r="AR177"/>
  <c r="AS177" s="1"/>
  <c r="AC181"/>
  <c r="BC175"/>
  <c r="BH175" s="1"/>
  <c r="AP175"/>
  <c r="BF175" s="1"/>
  <c r="AZ175"/>
  <c r="AA183"/>
  <c r="AC182"/>
  <c r="AU176"/>
  <c r="AX176" s="1"/>
  <c r="BE176"/>
  <c r="BA176"/>
  <c r="BB176" s="1"/>
  <c r="BG176" s="1"/>
  <c r="AT176"/>
  <c r="AW176" s="1"/>
  <c r="AY176" s="1"/>
  <c r="U182"/>
  <c r="V181"/>
  <c r="AU178" i="8"/>
  <c r="AX178" s="1"/>
  <c r="BE178"/>
  <c r="BA178"/>
  <c r="BB178" s="1"/>
  <c r="BG178" s="1"/>
  <c r="AT178"/>
  <c r="AL180"/>
  <c r="AR179"/>
  <c r="AS179" s="1"/>
  <c r="AA182"/>
  <c r="AC181"/>
  <c r="U182"/>
  <c r="V181"/>
  <c r="BE177"/>
  <c r="BA177"/>
  <c r="BB177" s="1"/>
  <c r="BG177" s="1"/>
  <c r="AU177"/>
  <c r="AX177" s="1"/>
  <c r="AT177"/>
  <c r="BC176"/>
  <c r="BH176" s="1"/>
  <c r="AP176"/>
  <c r="BF176" s="1"/>
  <c r="AZ176"/>
  <c r="BC175"/>
  <c r="BH175" s="1"/>
  <c r="AZ175"/>
  <c r="AP175"/>
  <c r="BF175" s="1"/>
  <c r="AQ178"/>
  <c r="AE179"/>
  <c r="AV178"/>
  <c r="AB183"/>
  <c r="AA182" i="7"/>
  <c r="AC181"/>
  <c r="AU176"/>
  <c r="AX176" s="1"/>
  <c r="BE176"/>
  <c r="BA176"/>
  <c r="BB176" s="1"/>
  <c r="BG176" s="1"/>
  <c r="AT176"/>
  <c r="AW176" s="1"/>
  <c r="AY176" s="1"/>
  <c r="AB183"/>
  <c r="BC174"/>
  <c r="BH174" s="1"/>
  <c r="AP174"/>
  <c r="BF174" s="1"/>
  <c r="AZ174"/>
  <c r="BC175"/>
  <c r="BH175" s="1"/>
  <c r="AP175"/>
  <c r="BF175" s="1"/>
  <c r="AZ175"/>
  <c r="AL181"/>
  <c r="AQ177"/>
  <c r="AE178"/>
  <c r="AV177"/>
  <c r="AR177"/>
  <c r="AS177" s="1"/>
  <c r="U182"/>
  <c r="V181"/>
  <c r="BC176" i="5"/>
  <c r="BH176" s="1"/>
  <c r="AZ176"/>
  <c r="AP176"/>
  <c r="BF176" s="1"/>
  <c r="AL180"/>
  <c r="AR179"/>
  <c r="AS179" s="1"/>
  <c r="BC177"/>
  <c r="BH177" s="1"/>
  <c r="AP177"/>
  <c r="BF177" s="1"/>
  <c r="AZ177"/>
  <c r="AU178"/>
  <c r="AX178" s="1"/>
  <c r="BE178"/>
  <c r="BA178"/>
  <c r="BB178" s="1"/>
  <c r="BG178" s="1"/>
  <c r="AT178"/>
  <c r="U182"/>
  <c r="V181"/>
  <c r="AA183"/>
  <c r="AC182"/>
  <c r="AB183"/>
  <c r="AQ178"/>
  <c r="AE179"/>
  <c r="AV178"/>
  <c r="U182" i="4"/>
  <c r="V181"/>
  <c r="AU178"/>
  <c r="AX178" s="1"/>
  <c r="BE178"/>
  <c r="BA178"/>
  <c r="BB178" s="1"/>
  <c r="BG178" s="1"/>
  <c r="AT178"/>
  <c r="AW178" s="1"/>
  <c r="AY178" s="1"/>
  <c r="AB183"/>
  <c r="AA183"/>
  <c r="AC182"/>
  <c r="AL180"/>
  <c r="AR179"/>
  <c r="AS179" s="1"/>
  <c r="BE177"/>
  <c r="BA177"/>
  <c r="BB177" s="1"/>
  <c r="BG177" s="1"/>
  <c r="AU177"/>
  <c r="AX177" s="1"/>
  <c r="AT177"/>
  <c r="AW177" s="1"/>
  <c r="AY177" s="1"/>
  <c r="AQ178"/>
  <c r="AE179"/>
  <c r="AV178"/>
  <c r="AW176"/>
  <c r="AY176" s="1"/>
  <c r="BC174" i="3"/>
  <c r="BH174" s="1"/>
  <c r="AZ174"/>
  <c r="AP174"/>
  <c r="BF174" s="1"/>
  <c r="AB183"/>
  <c r="AQ177"/>
  <c r="AE178"/>
  <c r="AV177"/>
  <c r="AR177"/>
  <c r="AS177" s="1"/>
  <c r="U182"/>
  <c r="V181"/>
  <c r="AA184"/>
  <c r="AC183"/>
  <c r="AL181"/>
  <c r="AU176"/>
  <c r="AX176" s="1"/>
  <c r="BE176"/>
  <c r="BA176"/>
  <c r="BB176" s="1"/>
  <c r="BG176" s="1"/>
  <c r="AT176"/>
  <c r="AW176" s="1"/>
  <c r="AY176" s="1"/>
  <c r="AW175"/>
  <c r="AY175" s="1"/>
  <c r="AC182"/>
  <c r="U185" i="2"/>
  <c r="AH182" i="13"/>
  <c r="B183"/>
  <c r="AC179"/>
  <c r="AB180"/>
  <c r="U189"/>
  <c r="V189"/>
  <c r="T189" s="1"/>
  <c r="Y189"/>
  <c r="Z189"/>
  <c r="X189"/>
  <c r="W189"/>
  <c r="AL181" i="11" l="1"/>
  <c r="AA183"/>
  <c r="AC182"/>
  <c r="BE177"/>
  <c r="BA177"/>
  <c r="BB177" s="1"/>
  <c r="BG177" s="1"/>
  <c r="AU177"/>
  <c r="AX177" s="1"/>
  <c r="AT177"/>
  <c r="AW177" s="1"/>
  <c r="AY177" s="1"/>
  <c r="AQ178"/>
  <c r="AE179"/>
  <c r="AV178"/>
  <c r="AR178"/>
  <c r="AS178" s="1"/>
  <c r="AB185"/>
  <c r="U184"/>
  <c r="V183"/>
  <c r="AW176"/>
  <c r="AY176" s="1"/>
  <c r="U183" i="10"/>
  <c r="V182"/>
  <c r="AQ179"/>
  <c r="AE180"/>
  <c r="AV179"/>
  <c r="AB184"/>
  <c r="AL181"/>
  <c r="BC178"/>
  <c r="BH178" s="1"/>
  <c r="AZ178"/>
  <c r="AP178"/>
  <c r="BF178" s="1"/>
  <c r="AC183"/>
  <c r="AA184"/>
  <c r="AR179"/>
  <c r="AS179" s="1"/>
  <c r="BA177" i="9"/>
  <c r="BB177" s="1"/>
  <c r="BG177" s="1"/>
  <c r="AU177"/>
  <c r="AX177" s="1"/>
  <c r="BE177"/>
  <c r="AT177"/>
  <c r="AL181"/>
  <c r="AA184"/>
  <c r="BC176"/>
  <c r="BH176" s="1"/>
  <c r="AZ176"/>
  <c r="AP176"/>
  <c r="BF176" s="1"/>
  <c r="AE179"/>
  <c r="AV178"/>
  <c r="AQ178"/>
  <c r="AR178"/>
  <c r="AS178" s="1"/>
  <c r="AB183"/>
  <c r="U183"/>
  <c r="V182"/>
  <c r="U183" i="8"/>
  <c r="V182"/>
  <c r="AB184"/>
  <c r="AL181"/>
  <c r="AU179"/>
  <c r="AX179" s="1"/>
  <c r="BE179"/>
  <c r="BA179"/>
  <c r="BB179" s="1"/>
  <c r="BG179" s="1"/>
  <c r="AT179"/>
  <c r="AA183"/>
  <c r="AC182"/>
  <c r="AQ179"/>
  <c r="AE180"/>
  <c r="AV179"/>
  <c r="AW177"/>
  <c r="AY177" s="1"/>
  <c r="AW178"/>
  <c r="AY178" s="1"/>
  <c r="AU177" i="7"/>
  <c r="AX177" s="1"/>
  <c r="BE177"/>
  <c r="BA177"/>
  <c r="BB177" s="1"/>
  <c r="BG177" s="1"/>
  <c r="AT177"/>
  <c r="AC182"/>
  <c r="AA183"/>
  <c r="U183"/>
  <c r="V182"/>
  <c r="BC176"/>
  <c r="BH176" s="1"/>
  <c r="AP176"/>
  <c r="BF176" s="1"/>
  <c r="AZ176"/>
  <c r="AB184"/>
  <c r="AQ178"/>
  <c r="AE179"/>
  <c r="AV178"/>
  <c r="AR178"/>
  <c r="AS178" s="1"/>
  <c r="AL182"/>
  <c r="U183" i="5"/>
  <c r="V182"/>
  <c r="AU179"/>
  <c r="AX179" s="1"/>
  <c r="BE179"/>
  <c r="BA179"/>
  <c r="BB179" s="1"/>
  <c r="BG179" s="1"/>
  <c r="AT179"/>
  <c r="AW179" s="1"/>
  <c r="AY179" s="1"/>
  <c r="AQ179"/>
  <c r="AE180"/>
  <c r="AV179"/>
  <c r="AB184"/>
  <c r="AA184"/>
  <c r="AC183"/>
  <c r="AL181"/>
  <c r="AR180"/>
  <c r="AS180" s="1"/>
  <c r="AW178"/>
  <c r="AY178" s="1"/>
  <c r="AL181" i="4"/>
  <c r="U183"/>
  <c r="V182"/>
  <c r="BC177"/>
  <c r="BH177" s="1"/>
  <c r="AZ177"/>
  <c r="AP177"/>
  <c r="BF177" s="1"/>
  <c r="AU179"/>
  <c r="AX179" s="1"/>
  <c r="BE179"/>
  <c r="BA179"/>
  <c r="BB179" s="1"/>
  <c r="BG179" s="1"/>
  <c r="AT179"/>
  <c r="AA184"/>
  <c r="AC183"/>
  <c r="BC178"/>
  <c r="BH178" s="1"/>
  <c r="AP178"/>
  <c r="BF178" s="1"/>
  <c r="AZ178"/>
  <c r="BC176"/>
  <c r="BH176" s="1"/>
  <c r="AZ176"/>
  <c r="AP176"/>
  <c r="BF176" s="1"/>
  <c r="AQ179"/>
  <c r="AE180"/>
  <c r="AV179"/>
  <c r="AB184"/>
  <c r="BC176" i="3"/>
  <c r="BH176" s="1"/>
  <c r="AP176"/>
  <c r="BF176" s="1"/>
  <c r="AZ176"/>
  <c r="AA185"/>
  <c r="AU177"/>
  <c r="AX177" s="1"/>
  <c r="BE177"/>
  <c r="BA177"/>
  <c r="BB177" s="1"/>
  <c r="BG177" s="1"/>
  <c r="AT177"/>
  <c r="AW177" s="1"/>
  <c r="AY177" s="1"/>
  <c r="BC175"/>
  <c r="BH175" s="1"/>
  <c r="AP175"/>
  <c r="BF175" s="1"/>
  <c r="AZ175"/>
  <c r="U183"/>
  <c r="V182"/>
  <c r="AL182"/>
  <c r="AQ178"/>
  <c r="AE179"/>
  <c r="AV178"/>
  <c r="AR178"/>
  <c r="AS178" s="1"/>
  <c r="AB184"/>
  <c r="AC184" s="1"/>
  <c r="U186" i="2"/>
  <c r="U190" i="13"/>
  <c r="V190"/>
  <c r="T190" s="1"/>
  <c r="AC180"/>
  <c r="AB181"/>
  <c r="AH183"/>
  <c r="B184"/>
  <c r="Z190"/>
  <c r="Y190"/>
  <c r="X190"/>
  <c r="W190"/>
  <c r="U185" i="11" l="1"/>
  <c r="V184"/>
  <c r="AU178"/>
  <c r="AX178" s="1"/>
  <c r="BE178"/>
  <c r="BA178"/>
  <c r="BB178" s="1"/>
  <c r="BG178" s="1"/>
  <c r="AT178"/>
  <c r="AW178" s="1"/>
  <c r="AY178" s="1"/>
  <c r="BC177"/>
  <c r="BH177" s="1"/>
  <c r="AP177"/>
  <c r="BF177" s="1"/>
  <c r="AZ177"/>
  <c r="AL182"/>
  <c r="AB186"/>
  <c r="AQ179"/>
  <c r="AE180"/>
  <c r="AV179"/>
  <c r="AR179"/>
  <c r="AS179" s="1"/>
  <c r="AA184"/>
  <c r="AC183"/>
  <c r="BC176"/>
  <c r="BH176" s="1"/>
  <c r="AP176"/>
  <c r="BF176" s="1"/>
  <c r="AZ176"/>
  <c r="AU179" i="10"/>
  <c r="AX179" s="1"/>
  <c r="BE179"/>
  <c r="BA179"/>
  <c r="BB179" s="1"/>
  <c r="BG179" s="1"/>
  <c r="AT179"/>
  <c r="AQ180"/>
  <c r="AE181"/>
  <c r="AV180"/>
  <c r="U184"/>
  <c r="V183"/>
  <c r="AL182"/>
  <c r="AB185"/>
  <c r="AR180"/>
  <c r="AS180" s="1"/>
  <c r="AA185"/>
  <c r="AC184"/>
  <c r="AL182" i="9"/>
  <c r="AA185"/>
  <c r="U184"/>
  <c r="V183"/>
  <c r="BE178"/>
  <c r="BA178"/>
  <c r="BB178" s="1"/>
  <c r="BG178" s="1"/>
  <c r="AU178"/>
  <c r="AX178" s="1"/>
  <c r="AT178"/>
  <c r="AB184"/>
  <c r="AQ179"/>
  <c r="AE180"/>
  <c r="AV179"/>
  <c r="AR179"/>
  <c r="AS179" s="1"/>
  <c r="AC183"/>
  <c r="AW177"/>
  <c r="AY177" s="1"/>
  <c r="AA184" i="8"/>
  <c r="AC183"/>
  <c r="AB185"/>
  <c r="U184"/>
  <c r="V183"/>
  <c r="BC177"/>
  <c r="BH177" s="1"/>
  <c r="AP177"/>
  <c r="BF177" s="1"/>
  <c r="AZ177"/>
  <c r="AL182"/>
  <c r="BC178"/>
  <c r="BH178" s="1"/>
  <c r="AZ178"/>
  <c r="AP178"/>
  <c r="BF178" s="1"/>
  <c r="AQ180"/>
  <c r="AE181"/>
  <c r="AV180"/>
  <c r="AW179"/>
  <c r="AY179" s="1"/>
  <c r="AR180"/>
  <c r="AS180" s="1"/>
  <c r="AE180" i="7"/>
  <c r="AV179"/>
  <c r="AQ179"/>
  <c r="AR179"/>
  <c r="AS179" s="1"/>
  <c r="AB185"/>
  <c r="AA184"/>
  <c r="AC183"/>
  <c r="U184"/>
  <c r="V183"/>
  <c r="BA178"/>
  <c r="BB178" s="1"/>
  <c r="BG178" s="1"/>
  <c r="AU178"/>
  <c r="AX178" s="1"/>
  <c r="BE178"/>
  <c r="AT178"/>
  <c r="AL183"/>
  <c r="AW177"/>
  <c r="AY177" s="1"/>
  <c r="BA180" i="5"/>
  <c r="BB180" s="1"/>
  <c r="BG180" s="1"/>
  <c r="AU180"/>
  <c r="AX180" s="1"/>
  <c r="BE180"/>
  <c r="AT180"/>
  <c r="AQ180"/>
  <c r="AE181"/>
  <c r="AV180"/>
  <c r="U184"/>
  <c r="V183"/>
  <c r="BC178"/>
  <c r="BH178" s="1"/>
  <c r="AZ178"/>
  <c r="AP178"/>
  <c r="BF178" s="1"/>
  <c r="AA185"/>
  <c r="AC184"/>
  <c r="BC179"/>
  <c r="BH179" s="1"/>
  <c r="AP179"/>
  <c r="BF179" s="1"/>
  <c r="AZ179"/>
  <c r="AR181"/>
  <c r="AS181" s="1"/>
  <c r="AL182"/>
  <c r="AB185"/>
  <c r="AB185" i="4"/>
  <c r="AA185"/>
  <c r="AC184"/>
  <c r="AL182"/>
  <c r="AQ180"/>
  <c r="AE181"/>
  <c r="AV180"/>
  <c r="AR180"/>
  <c r="AS180" s="1"/>
  <c r="U184"/>
  <c r="V183"/>
  <c r="AW179"/>
  <c r="AY179" s="1"/>
  <c r="BA178" i="3"/>
  <c r="BB178" s="1"/>
  <c r="BG178" s="1"/>
  <c r="AU178"/>
  <c r="AX178" s="1"/>
  <c r="BE178"/>
  <c r="AT178"/>
  <c r="U184"/>
  <c r="V183"/>
  <c r="BC177"/>
  <c r="BH177" s="1"/>
  <c r="AZ177"/>
  <c r="AP177"/>
  <c r="BF177" s="1"/>
  <c r="AE180"/>
  <c r="AV179"/>
  <c r="AQ179"/>
  <c r="AR179"/>
  <c r="AS179" s="1"/>
  <c r="AB185"/>
  <c r="AL183"/>
  <c r="AA186"/>
  <c r="AC185"/>
  <c r="U187" i="2"/>
  <c r="B185" i="13"/>
  <c r="AH184"/>
  <c r="AC181"/>
  <c r="AB182"/>
  <c r="U191"/>
  <c r="V191"/>
  <c r="T191" s="1"/>
  <c r="Y191"/>
  <c r="X191"/>
  <c r="W191"/>
  <c r="Z191"/>
  <c r="AQ180" i="11" l="1"/>
  <c r="AE181"/>
  <c r="AV180"/>
  <c r="AR180"/>
  <c r="AS180" s="1"/>
  <c r="U186"/>
  <c r="V185"/>
  <c r="AU179"/>
  <c r="AX179" s="1"/>
  <c r="BE179"/>
  <c r="BA179"/>
  <c r="BB179" s="1"/>
  <c r="BG179" s="1"/>
  <c r="AT179"/>
  <c r="AW179" s="1"/>
  <c r="AY179" s="1"/>
  <c r="AB187"/>
  <c r="BC178"/>
  <c r="BH178" s="1"/>
  <c r="AP178"/>
  <c r="BF178" s="1"/>
  <c r="AZ178"/>
  <c r="AA185"/>
  <c r="AC184"/>
  <c r="AL183"/>
  <c r="AC185" i="10"/>
  <c r="AA186"/>
  <c r="AQ181"/>
  <c r="AE182"/>
  <c r="AV181"/>
  <c r="AB186"/>
  <c r="AR182"/>
  <c r="AS182" s="1"/>
  <c r="AL183"/>
  <c r="AU180"/>
  <c r="AX180" s="1"/>
  <c r="BE180"/>
  <c r="BA180"/>
  <c r="BB180" s="1"/>
  <c r="BG180" s="1"/>
  <c r="AT180"/>
  <c r="AW180" s="1"/>
  <c r="AY180" s="1"/>
  <c r="U185"/>
  <c r="V184"/>
  <c r="AR181"/>
  <c r="AS181" s="1"/>
  <c r="AW179"/>
  <c r="AY179" s="1"/>
  <c r="AB185" i="9"/>
  <c r="U185"/>
  <c r="V184"/>
  <c r="AL183"/>
  <c r="AU179"/>
  <c r="AX179" s="1"/>
  <c r="BE179"/>
  <c r="BA179"/>
  <c r="BB179" s="1"/>
  <c r="BG179" s="1"/>
  <c r="AT179"/>
  <c r="AA186"/>
  <c r="AC185"/>
  <c r="AW178"/>
  <c r="AY178" s="1"/>
  <c r="BC177"/>
  <c r="BH177" s="1"/>
  <c r="AP177"/>
  <c r="BF177" s="1"/>
  <c r="AZ177"/>
  <c r="AQ180"/>
  <c r="AE181"/>
  <c r="AV180"/>
  <c r="AR180"/>
  <c r="AS180" s="1"/>
  <c r="AC184"/>
  <c r="BA180" i="8"/>
  <c r="BB180" s="1"/>
  <c r="BG180" s="1"/>
  <c r="AU180"/>
  <c r="AX180" s="1"/>
  <c r="BE180"/>
  <c r="AT180"/>
  <c r="AL183"/>
  <c r="AA185"/>
  <c r="AC184"/>
  <c r="U185"/>
  <c r="V184"/>
  <c r="AE182"/>
  <c r="AV181"/>
  <c r="AQ181"/>
  <c r="BC179"/>
  <c r="BH179" s="1"/>
  <c r="AP179"/>
  <c r="BF179" s="1"/>
  <c r="AZ179"/>
  <c r="AB186"/>
  <c r="AR181"/>
  <c r="AS181" s="1"/>
  <c r="AL184" i="7"/>
  <c r="AQ180"/>
  <c r="AE181"/>
  <c r="AV180"/>
  <c r="AR180"/>
  <c r="AS180" s="1"/>
  <c r="U185"/>
  <c r="V184"/>
  <c r="AB186"/>
  <c r="BC177"/>
  <c r="BH177" s="1"/>
  <c r="AP177"/>
  <c r="BF177" s="1"/>
  <c r="AZ177"/>
  <c r="AA185"/>
  <c r="AC184"/>
  <c r="BE179"/>
  <c r="BA179"/>
  <c r="BB179" s="1"/>
  <c r="BG179" s="1"/>
  <c r="AU179"/>
  <c r="AX179" s="1"/>
  <c r="AT179"/>
  <c r="AW179" s="1"/>
  <c r="AY179" s="1"/>
  <c r="AW178"/>
  <c r="AY178" s="1"/>
  <c r="AB186" i="5"/>
  <c r="AA186"/>
  <c r="AC185"/>
  <c r="AE182"/>
  <c r="AV181"/>
  <c r="AQ181"/>
  <c r="BE181"/>
  <c r="BA181"/>
  <c r="BB181" s="1"/>
  <c r="BG181" s="1"/>
  <c r="AU181"/>
  <c r="AX181" s="1"/>
  <c r="AT181"/>
  <c r="AR182"/>
  <c r="AS182" s="1"/>
  <c r="AL183"/>
  <c r="U185"/>
  <c r="V184"/>
  <c r="AW180"/>
  <c r="AY180" s="1"/>
  <c r="AE182" i="4"/>
  <c r="AV181"/>
  <c r="AQ181"/>
  <c r="AB186"/>
  <c r="AR181"/>
  <c r="AS181" s="1"/>
  <c r="BA180"/>
  <c r="BB180" s="1"/>
  <c r="BG180" s="1"/>
  <c r="AU180"/>
  <c r="AX180" s="1"/>
  <c r="BE180"/>
  <c r="AT180"/>
  <c r="AR182"/>
  <c r="AS182" s="1"/>
  <c r="AL183"/>
  <c r="BC179"/>
  <c r="BH179" s="1"/>
  <c r="AP179"/>
  <c r="BF179" s="1"/>
  <c r="AZ179"/>
  <c r="U185"/>
  <c r="V184"/>
  <c r="AA186"/>
  <c r="AC185"/>
  <c r="U185" i="3"/>
  <c r="V184"/>
  <c r="AL184"/>
  <c r="BE179"/>
  <c r="BA179"/>
  <c r="BB179" s="1"/>
  <c r="BG179" s="1"/>
  <c r="AU179"/>
  <c r="AX179" s="1"/>
  <c r="AT179"/>
  <c r="AW179" s="1"/>
  <c r="AY179" s="1"/>
  <c r="AQ180"/>
  <c r="AE181"/>
  <c r="AV180"/>
  <c r="AR180"/>
  <c r="AS180" s="1"/>
  <c r="AA187"/>
  <c r="AB186"/>
  <c r="AW178"/>
  <c r="AY178" s="1"/>
  <c r="U188" i="2"/>
  <c r="AC182" i="13"/>
  <c r="AB183"/>
  <c r="V192"/>
  <c r="T192" s="1"/>
  <c r="U192"/>
  <c r="AH185"/>
  <c r="B186"/>
  <c r="Z192"/>
  <c r="W192"/>
  <c r="X192"/>
  <c r="Y192"/>
  <c r="AL184" i="11" l="1"/>
  <c r="U187"/>
  <c r="V186"/>
  <c r="AA186"/>
  <c r="AC185"/>
  <c r="AE182"/>
  <c r="AV181"/>
  <c r="AQ181"/>
  <c r="AR181"/>
  <c r="AS181" s="1"/>
  <c r="BC179"/>
  <c r="BH179" s="1"/>
  <c r="AP179"/>
  <c r="BF179" s="1"/>
  <c r="AZ179"/>
  <c r="AB188"/>
  <c r="BA180"/>
  <c r="BB180" s="1"/>
  <c r="BG180" s="1"/>
  <c r="AU180"/>
  <c r="AX180" s="1"/>
  <c r="BE180"/>
  <c r="AT180"/>
  <c r="AW180" s="1"/>
  <c r="AY180" s="1"/>
  <c r="BE182" i="10"/>
  <c r="BA182"/>
  <c r="BB182" s="1"/>
  <c r="BG182" s="1"/>
  <c r="AU182"/>
  <c r="AX182" s="1"/>
  <c r="AT182"/>
  <c r="BA181"/>
  <c r="BB181" s="1"/>
  <c r="BG181" s="1"/>
  <c r="AU181"/>
  <c r="AX181" s="1"/>
  <c r="BE181"/>
  <c r="AT181"/>
  <c r="BC180"/>
  <c r="BH180" s="1"/>
  <c r="AP180"/>
  <c r="BF180" s="1"/>
  <c r="AZ180"/>
  <c r="AL184"/>
  <c r="AB187"/>
  <c r="AC186"/>
  <c r="AA187"/>
  <c r="BC179"/>
  <c r="BH179" s="1"/>
  <c r="AP179"/>
  <c r="BF179" s="1"/>
  <c r="AZ179"/>
  <c r="U186"/>
  <c r="V185"/>
  <c r="AE183"/>
  <c r="AV182"/>
  <c r="AQ182"/>
  <c r="AC186" i="9"/>
  <c r="AA187"/>
  <c r="AU180"/>
  <c r="AX180" s="1"/>
  <c r="BE180"/>
  <c r="BA180"/>
  <c r="BB180" s="1"/>
  <c r="BG180" s="1"/>
  <c r="AT180"/>
  <c r="AW180" s="1"/>
  <c r="AY180" s="1"/>
  <c r="BC178"/>
  <c r="BH178" s="1"/>
  <c r="AP178"/>
  <c r="BF178" s="1"/>
  <c r="AZ178"/>
  <c r="AB186"/>
  <c r="AQ181"/>
  <c r="AE182"/>
  <c r="AV181"/>
  <c r="AR181"/>
  <c r="AS181" s="1"/>
  <c r="AL184"/>
  <c r="U186"/>
  <c r="V185"/>
  <c r="AW179"/>
  <c r="AY179" s="1"/>
  <c r="AB187" i="8"/>
  <c r="AQ182"/>
  <c r="AV182"/>
  <c r="AE183"/>
  <c r="U186"/>
  <c r="V185"/>
  <c r="AR182"/>
  <c r="AS182" s="1"/>
  <c r="BE181"/>
  <c r="BA181"/>
  <c r="BB181" s="1"/>
  <c r="BG181" s="1"/>
  <c r="AU181"/>
  <c r="AX181" s="1"/>
  <c r="AT181"/>
  <c r="AR183"/>
  <c r="AS183" s="1"/>
  <c r="AL184"/>
  <c r="AA186"/>
  <c r="AC185"/>
  <c r="AW180"/>
  <c r="AY180" s="1"/>
  <c r="BC179" i="7"/>
  <c r="BH179" s="1"/>
  <c r="AP179"/>
  <c r="BF179" s="1"/>
  <c r="AZ179"/>
  <c r="BC178"/>
  <c r="BH178" s="1"/>
  <c r="AZ178"/>
  <c r="AP178"/>
  <c r="BF178" s="1"/>
  <c r="AU180"/>
  <c r="AX180" s="1"/>
  <c r="BE180"/>
  <c r="BA180"/>
  <c r="BB180" s="1"/>
  <c r="BG180" s="1"/>
  <c r="AT180"/>
  <c r="AW180" s="1"/>
  <c r="AY180" s="1"/>
  <c r="AL185"/>
  <c r="U186"/>
  <c r="V185"/>
  <c r="AA186"/>
  <c r="AC185"/>
  <c r="AB187"/>
  <c r="AQ181"/>
  <c r="AE182"/>
  <c r="AV181"/>
  <c r="AR181"/>
  <c r="AS181" s="1"/>
  <c r="AU182" i="5"/>
  <c r="AX182" s="1"/>
  <c r="BE182"/>
  <c r="BA182"/>
  <c r="BB182" s="1"/>
  <c r="BG182" s="1"/>
  <c r="AT182"/>
  <c r="AL184"/>
  <c r="AQ182"/>
  <c r="AV182"/>
  <c r="AE183"/>
  <c r="BC180"/>
  <c r="BH180" s="1"/>
  <c r="AP180"/>
  <c r="BF180" s="1"/>
  <c r="AZ180"/>
  <c r="U186"/>
  <c r="V185"/>
  <c r="AB187"/>
  <c r="AC186"/>
  <c r="AA187"/>
  <c r="AW181"/>
  <c r="AY181" s="1"/>
  <c r="U186" i="4"/>
  <c r="V185"/>
  <c r="AL184"/>
  <c r="AQ182"/>
  <c r="AV182"/>
  <c r="AE183"/>
  <c r="AB187"/>
  <c r="BE181"/>
  <c r="BA181"/>
  <c r="BB181" s="1"/>
  <c r="BG181" s="1"/>
  <c r="AU181"/>
  <c r="AX181" s="1"/>
  <c r="AT181"/>
  <c r="AW181" s="1"/>
  <c r="AY181" s="1"/>
  <c r="AW180"/>
  <c r="AY180" s="1"/>
  <c r="AC186"/>
  <c r="AA187"/>
  <c r="AU182"/>
  <c r="AX182" s="1"/>
  <c r="BE182"/>
  <c r="BA182"/>
  <c r="BB182" s="1"/>
  <c r="BG182" s="1"/>
  <c r="AT182"/>
  <c r="AU180" i="3"/>
  <c r="AX180" s="1"/>
  <c r="BE180"/>
  <c r="BA180"/>
  <c r="BB180" s="1"/>
  <c r="BG180" s="1"/>
  <c r="AT180"/>
  <c r="BC179"/>
  <c r="BH179" s="1"/>
  <c r="AP179"/>
  <c r="BF179" s="1"/>
  <c r="AZ179"/>
  <c r="AL185"/>
  <c r="U186"/>
  <c r="V185"/>
  <c r="AB187"/>
  <c r="AC186"/>
  <c r="AA188"/>
  <c r="AC187"/>
  <c r="BC178"/>
  <c r="BH178" s="1"/>
  <c r="AZ178"/>
  <c r="AP178"/>
  <c r="BF178" s="1"/>
  <c r="AQ181"/>
  <c r="AE182"/>
  <c r="AV181"/>
  <c r="AR181"/>
  <c r="AS181" s="1"/>
  <c r="U189" i="2"/>
  <c r="AH186" i="13"/>
  <c r="B187"/>
  <c r="AC183"/>
  <c r="AB184"/>
  <c r="V193"/>
  <c r="T193" s="1"/>
  <c r="U193"/>
  <c r="Y193"/>
  <c r="Z193"/>
  <c r="W193"/>
  <c r="X193"/>
  <c r="AB189" i="11" l="1"/>
  <c r="AE183"/>
  <c r="AQ182"/>
  <c r="AV182"/>
  <c r="AR182"/>
  <c r="AS182" s="1"/>
  <c r="AL185"/>
  <c r="BC180"/>
  <c r="BH180" s="1"/>
  <c r="AP180"/>
  <c r="BF180" s="1"/>
  <c r="AZ180"/>
  <c r="AC186"/>
  <c r="AA187"/>
  <c r="U188"/>
  <c r="V187"/>
  <c r="BE181"/>
  <c r="BA181"/>
  <c r="BB181" s="1"/>
  <c r="BG181" s="1"/>
  <c r="AU181"/>
  <c r="AX181" s="1"/>
  <c r="AT181"/>
  <c r="AW181" s="1"/>
  <c r="AY181" s="1"/>
  <c r="AQ183" i="10"/>
  <c r="AE184"/>
  <c r="AV183"/>
  <c r="AR183"/>
  <c r="AS183" s="1"/>
  <c r="U187"/>
  <c r="V186"/>
  <c r="AA188"/>
  <c r="AC187"/>
  <c r="AB188"/>
  <c r="AR184"/>
  <c r="AS184" s="1"/>
  <c r="AL185"/>
  <c r="AW181"/>
  <c r="AY181" s="1"/>
  <c r="AW182"/>
  <c r="AY182" s="1"/>
  <c r="BC179" i="9"/>
  <c r="BH179" s="1"/>
  <c r="AP179"/>
  <c r="BF179" s="1"/>
  <c r="AZ179"/>
  <c r="AL185"/>
  <c r="AV182"/>
  <c r="AE183"/>
  <c r="AQ182"/>
  <c r="AR182"/>
  <c r="AS182" s="1"/>
  <c r="BC180"/>
  <c r="BH180" s="1"/>
  <c r="AZ180"/>
  <c r="AP180"/>
  <c r="BF180" s="1"/>
  <c r="AA188"/>
  <c r="U187"/>
  <c r="V186"/>
  <c r="BA181"/>
  <c r="BB181" s="1"/>
  <c r="BG181" s="1"/>
  <c r="AU181"/>
  <c r="AX181" s="1"/>
  <c r="BE181"/>
  <c r="AT181"/>
  <c r="AW181" s="1"/>
  <c r="AY181" s="1"/>
  <c r="AB187"/>
  <c r="AC186" i="8"/>
  <c r="AA187"/>
  <c r="AB188"/>
  <c r="AU182"/>
  <c r="AX182" s="1"/>
  <c r="BE182"/>
  <c r="BA182"/>
  <c r="BB182" s="1"/>
  <c r="BG182" s="1"/>
  <c r="AT182"/>
  <c r="AW182" s="1"/>
  <c r="AY182" s="1"/>
  <c r="AE184"/>
  <c r="AV183"/>
  <c r="AQ183"/>
  <c r="AW181"/>
  <c r="AY181" s="1"/>
  <c r="BE183"/>
  <c r="BA183"/>
  <c r="BB183" s="1"/>
  <c r="BG183" s="1"/>
  <c r="AU183"/>
  <c r="AX183" s="1"/>
  <c r="AT183"/>
  <c r="AW183" s="1"/>
  <c r="AY183" s="1"/>
  <c r="U187"/>
  <c r="V186"/>
  <c r="BC180"/>
  <c r="BH180" s="1"/>
  <c r="AZ180"/>
  <c r="AP180"/>
  <c r="BF180" s="1"/>
  <c r="AL185"/>
  <c r="AR184"/>
  <c r="AS184" s="1"/>
  <c r="U187" i="7"/>
  <c r="V186"/>
  <c r="AE183"/>
  <c r="AQ182"/>
  <c r="AV182"/>
  <c r="AR182"/>
  <c r="AS182" s="1"/>
  <c r="BC180"/>
  <c r="BH180" s="1"/>
  <c r="AP180"/>
  <c r="BF180" s="1"/>
  <c r="AZ180"/>
  <c r="AB188"/>
  <c r="AL186"/>
  <c r="AU181"/>
  <c r="AX181" s="1"/>
  <c r="BE181"/>
  <c r="BA181"/>
  <c r="BB181" s="1"/>
  <c r="BG181" s="1"/>
  <c r="AT181"/>
  <c r="AW181" s="1"/>
  <c r="AY181" s="1"/>
  <c r="AC186"/>
  <c r="AA187"/>
  <c r="BC181" i="5"/>
  <c r="BH181" s="1"/>
  <c r="AZ181"/>
  <c r="AP181"/>
  <c r="BF181" s="1"/>
  <c r="U187"/>
  <c r="V186"/>
  <c r="AE184"/>
  <c r="AV183"/>
  <c r="AQ183"/>
  <c r="AR183"/>
  <c r="AS183" s="1"/>
  <c r="AL185"/>
  <c r="AA188"/>
  <c r="AC187"/>
  <c r="AB188"/>
  <c r="AW182"/>
  <c r="AY182" s="1"/>
  <c r="AB188" i="4"/>
  <c r="AL185"/>
  <c r="AR184"/>
  <c r="AS184" s="1"/>
  <c r="U187"/>
  <c r="V186"/>
  <c r="AA188"/>
  <c r="AC187"/>
  <c r="AW182"/>
  <c r="AY182" s="1"/>
  <c r="BC181"/>
  <c r="BH181" s="1"/>
  <c r="AP181"/>
  <c r="BF181" s="1"/>
  <c r="AZ181"/>
  <c r="BC180"/>
  <c r="BH180" s="1"/>
  <c r="AZ180"/>
  <c r="AP180"/>
  <c r="BF180" s="1"/>
  <c r="AE184"/>
  <c r="AV183"/>
  <c r="AQ183"/>
  <c r="AR183"/>
  <c r="AS183" s="1"/>
  <c r="AA189" i="3"/>
  <c r="AC188"/>
  <c r="AB188"/>
  <c r="AU181"/>
  <c r="AX181" s="1"/>
  <c r="BE181"/>
  <c r="BA181"/>
  <c r="BB181" s="1"/>
  <c r="BG181" s="1"/>
  <c r="AT181"/>
  <c r="AW181" s="1"/>
  <c r="AY181" s="1"/>
  <c r="AE183"/>
  <c r="AQ182"/>
  <c r="AV182"/>
  <c r="AR182"/>
  <c r="AS182" s="1"/>
  <c r="U187"/>
  <c r="V186"/>
  <c r="AL186"/>
  <c r="AW180"/>
  <c r="AY180" s="1"/>
  <c r="U190" i="2"/>
  <c r="AH187" i="13"/>
  <c r="B188"/>
  <c r="V194"/>
  <c r="T194" s="1"/>
  <c r="U194"/>
  <c r="AC184"/>
  <c r="AB185"/>
  <c r="Y194"/>
  <c r="W194"/>
  <c r="Z194"/>
  <c r="X194"/>
  <c r="BC181" i="11" l="1"/>
  <c r="BH181" s="1"/>
  <c r="AP181"/>
  <c r="BF181" s="1"/>
  <c r="AZ181"/>
  <c r="AA188"/>
  <c r="AC187"/>
  <c r="AB190"/>
  <c r="AU182"/>
  <c r="AX182" s="1"/>
  <c r="BE182"/>
  <c r="BA182"/>
  <c r="BB182" s="1"/>
  <c r="BG182" s="1"/>
  <c r="AT182"/>
  <c r="AW182" s="1"/>
  <c r="AY182" s="1"/>
  <c r="U189"/>
  <c r="V188"/>
  <c r="AL186"/>
  <c r="AE184"/>
  <c r="AV183"/>
  <c r="AQ183"/>
  <c r="AR183"/>
  <c r="AS183" s="1"/>
  <c r="BE184" i="10"/>
  <c r="BA184"/>
  <c r="BB184" s="1"/>
  <c r="BG184" s="1"/>
  <c r="AU184"/>
  <c r="AX184" s="1"/>
  <c r="AT184"/>
  <c r="V187"/>
  <c r="U188"/>
  <c r="AL186"/>
  <c r="AR185"/>
  <c r="AS185" s="1"/>
  <c r="AE185"/>
  <c r="AV184"/>
  <c r="AQ184"/>
  <c r="BC181"/>
  <c r="BH181" s="1"/>
  <c r="AZ181"/>
  <c r="AP181"/>
  <c r="BF181" s="1"/>
  <c r="AB189"/>
  <c r="BC182"/>
  <c r="BH182" s="1"/>
  <c r="AP182"/>
  <c r="BF182" s="1"/>
  <c r="AZ182"/>
  <c r="AA189"/>
  <c r="AC188"/>
  <c r="BA183"/>
  <c r="BB183" s="1"/>
  <c r="BG183" s="1"/>
  <c r="AU183"/>
  <c r="AX183" s="1"/>
  <c r="BE183"/>
  <c r="AT183"/>
  <c r="BC181" i="9"/>
  <c r="BH181" s="1"/>
  <c r="AP181"/>
  <c r="BF181" s="1"/>
  <c r="AZ181"/>
  <c r="AA189"/>
  <c r="AC188"/>
  <c r="BE182"/>
  <c r="BA182"/>
  <c r="BB182" s="1"/>
  <c r="BG182" s="1"/>
  <c r="AU182"/>
  <c r="AX182" s="1"/>
  <c r="AT182"/>
  <c r="AW182" s="1"/>
  <c r="AY182" s="1"/>
  <c r="AB188"/>
  <c r="AC187"/>
  <c r="U188"/>
  <c r="V187"/>
  <c r="AE184"/>
  <c r="AV183"/>
  <c r="AQ183"/>
  <c r="AR183"/>
  <c r="AS183" s="1"/>
  <c r="AL186"/>
  <c r="AL186" i="8"/>
  <c r="AR185"/>
  <c r="AS185" s="1"/>
  <c r="BC183"/>
  <c r="BH183" s="1"/>
  <c r="AP183"/>
  <c r="BF183" s="1"/>
  <c r="AZ183"/>
  <c r="BC181"/>
  <c r="BH181" s="1"/>
  <c r="AP181"/>
  <c r="BF181" s="1"/>
  <c r="AZ181"/>
  <c r="BC182"/>
  <c r="BH182" s="1"/>
  <c r="AP182"/>
  <c r="BF182" s="1"/>
  <c r="AZ182"/>
  <c r="AU184"/>
  <c r="AX184" s="1"/>
  <c r="BE184"/>
  <c r="BA184"/>
  <c r="BB184" s="1"/>
  <c r="BG184" s="1"/>
  <c r="AT184"/>
  <c r="AW184" s="1"/>
  <c r="AY184" s="1"/>
  <c r="U188"/>
  <c r="V187"/>
  <c r="AQ184"/>
  <c r="AE185"/>
  <c r="AV184"/>
  <c r="AA188"/>
  <c r="AC187"/>
  <c r="AB189"/>
  <c r="U188" i="7"/>
  <c r="V187"/>
  <c r="AL187"/>
  <c r="BC181"/>
  <c r="BH181" s="1"/>
  <c r="AP181"/>
  <c r="BF181" s="1"/>
  <c r="AZ181"/>
  <c r="BA182"/>
  <c r="BB182" s="1"/>
  <c r="BG182" s="1"/>
  <c r="AU182"/>
  <c r="AX182" s="1"/>
  <c r="BE182"/>
  <c r="AT182"/>
  <c r="AW182" s="1"/>
  <c r="AY182" s="1"/>
  <c r="AA188"/>
  <c r="AC187"/>
  <c r="AB189"/>
  <c r="AE184"/>
  <c r="AV183"/>
  <c r="AQ183"/>
  <c r="AR183"/>
  <c r="AS183" s="1"/>
  <c r="AA189" i="5"/>
  <c r="AC188"/>
  <c r="BE183"/>
  <c r="BA183"/>
  <c r="BB183" s="1"/>
  <c r="BG183" s="1"/>
  <c r="AU183"/>
  <c r="AX183" s="1"/>
  <c r="AT183"/>
  <c r="AW183" s="1"/>
  <c r="AY183" s="1"/>
  <c r="BC182"/>
  <c r="BH182" s="1"/>
  <c r="AP182"/>
  <c r="BF182" s="1"/>
  <c r="AZ182"/>
  <c r="AL186"/>
  <c r="AR185"/>
  <c r="AS185" s="1"/>
  <c r="AQ184"/>
  <c r="AE185"/>
  <c r="AV184"/>
  <c r="AB189"/>
  <c r="U188"/>
  <c r="V187"/>
  <c r="AR184"/>
  <c r="AS184" s="1"/>
  <c r="AA189" i="4"/>
  <c r="AC188"/>
  <c r="AU184"/>
  <c r="AX184" s="1"/>
  <c r="BE184"/>
  <c r="BA184"/>
  <c r="BB184" s="1"/>
  <c r="BG184" s="1"/>
  <c r="AT184"/>
  <c r="AW184" s="1"/>
  <c r="AY184" s="1"/>
  <c r="AQ184"/>
  <c r="AE185"/>
  <c r="AV184"/>
  <c r="U188"/>
  <c r="V187"/>
  <c r="AB189"/>
  <c r="BC182"/>
  <c r="BH182" s="1"/>
  <c r="AP182"/>
  <c r="BF182" s="1"/>
  <c r="AZ182"/>
  <c r="BE183"/>
  <c r="BA183"/>
  <c r="BB183" s="1"/>
  <c r="BG183" s="1"/>
  <c r="AU183"/>
  <c r="AX183" s="1"/>
  <c r="AT183"/>
  <c r="AL186"/>
  <c r="AR185"/>
  <c r="AS185" s="1"/>
  <c r="BA182" i="3"/>
  <c r="BB182" s="1"/>
  <c r="BG182" s="1"/>
  <c r="AU182"/>
  <c r="AX182" s="1"/>
  <c r="BE182"/>
  <c r="AT182"/>
  <c r="AA190"/>
  <c r="AL187"/>
  <c r="AE184"/>
  <c r="AV183"/>
  <c r="AQ183"/>
  <c r="AR183"/>
  <c r="AS183" s="1"/>
  <c r="BC180"/>
  <c r="BH180" s="1"/>
  <c r="AP180"/>
  <c r="BF180" s="1"/>
  <c r="AZ180"/>
  <c r="BC181"/>
  <c r="BH181" s="1"/>
  <c r="AP181"/>
  <c r="BF181" s="1"/>
  <c r="AZ181"/>
  <c r="U188"/>
  <c r="V187"/>
  <c r="AB189"/>
  <c r="AC189" s="1"/>
  <c r="U191" i="2"/>
  <c r="U195" i="13"/>
  <c r="V195"/>
  <c r="T195" s="1"/>
  <c r="AC185"/>
  <c r="AB186"/>
  <c r="AH188"/>
  <c r="B189"/>
  <c r="Y195"/>
  <c r="W195"/>
  <c r="X195"/>
  <c r="Z195"/>
  <c r="AL187" i="11" l="1"/>
  <c r="BC182"/>
  <c r="BH182" s="1"/>
  <c r="AP182"/>
  <c r="BF182" s="1"/>
  <c r="AZ182"/>
  <c r="AB191"/>
  <c r="BE183"/>
  <c r="BA183"/>
  <c r="BB183" s="1"/>
  <c r="BG183" s="1"/>
  <c r="AU183"/>
  <c r="AX183" s="1"/>
  <c r="AT183"/>
  <c r="U190"/>
  <c r="V189"/>
  <c r="AQ184"/>
  <c r="AE185"/>
  <c r="AV184"/>
  <c r="AR184"/>
  <c r="AS184" s="1"/>
  <c r="AA189"/>
  <c r="AC188"/>
  <c r="AB190" i="10"/>
  <c r="AU185"/>
  <c r="AX185" s="1"/>
  <c r="BA185"/>
  <c r="BB185" s="1"/>
  <c r="BG185" s="1"/>
  <c r="BE185"/>
  <c r="AT185"/>
  <c r="AW185" s="1"/>
  <c r="AY185" s="1"/>
  <c r="AA190"/>
  <c r="AC189"/>
  <c r="AQ185"/>
  <c r="AE186"/>
  <c r="AV185"/>
  <c r="U189"/>
  <c r="V188"/>
  <c r="AW183"/>
  <c r="AY183" s="1"/>
  <c r="AR186"/>
  <c r="AS186" s="1"/>
  <c r="AL187"/>
  <c r="AW184"/>
  <c r="AY184" s="1"/>
  <c r="AL187" i="9"/>
  <c r="AQ184"/>
  <c r="AE185"/>
  <c r="AV184"/>
  <c r="AR184"/>
  <c r="AS184" s="1"/>
  <c r="BC182"/>
  <c r="BH182" s="1"/>
  <c r="AP182"/>
  <c r="BF182" s="1"/>
  <c r="AZ182"/>
  <c r="U189"/>
  <c r="V188"/>
  <c r="AB189"/>
  <c r="BE183"/>
  <c r="BA183"/>
  <c r="BB183" s="1"/>
  <c r="BG183" s="1"/>
  <c r="AU183"/>
  <c r="AX183" s="1"/>
  <c r="AT183"/>
  <c r="AA190"/>
  <c r="AC189"/>
  <c r="AA189" i="8"/>
  <c r="AC188"/>
  <c r="AL187"/>
  <c r="AB190"/>
  <c r="AU185"/>
  <c r="AX185" s="1"/>
  <c r="BE185"/>
  <c r="BA185"/>
  <c r="BB185" s="1"/>
  <c r="BG185" s="1"/>
  <c r="AT185"/>
  <c r="BC184"/>
  <c r="BH184" s="1"/>
  <c r="AP184"/>
  <c r="BF184" s="1"/>
  <c r="AZ184"/>
  <c r="AQ185"/>
  <c r="AE186"/>
  <c r="AV185"/>
  <c r="U189"/>
  <c r="V188"/>
  <c r="AB190" i="7"/>
  <c r="BC182"/>
  <c r="BH182" s="1"/>
  <c r="AP182"/>
  <c r="BF182" s="1"/>
  <c r="AZ182"/>
  <c r="AL188"/>
  <c r="BE183"/>
  <c r="BA183"/>
  <c r="BB183" s="1"/>
  <c r="BG183" s="1"/>
  <c r="AU183"/>
  <c r="AX183" s="1"/>
  <c r="AT183"/>
  <c r="AA189"/>
  <c r="AC188"/>
  <c r="U189"/>
  <c r="V188"/>
  <c r="AQ184"/>
  <c r="AE185"/>
  <c r="AV184"/>
  <c r="AR184"/>
  <c r="AS184" s="1"/>
  <c r="AU184" i="5"/>
  <c r="AX184" s="1"/>
  <c r="BE184"/>
  <c r="BA184"/>
  <c r="BB184" s="1"/>
  <c r="BG184" s="1"/>
  <c r="AT184"/>
  <c r="AQ185"/>
  <c r="AE186"/>
  <c r="AV185"/>
  <c r="AA190"/>
  <c r="AC189"/>
  <c r="U189"/>
  <c r="V188"/>
  <c r="AL187"/>
  <c r="AR186"/>
  <c r="AS186" s="1"/>
  <c r="BC183"/>
  <c r="BH183" s="1"/>
  <c r="AZ183"/>
  <c r="AP183"/>
  <c r="BF183" s="1"/>
  <c r="AU185"/>
  <c r="AX185" s="1"/>
  <c r="BE185"/>
  <c r="BA185"/>
  <c r="BB185" s="1"/>
  <c r="BG185" s="1"/>
  <c r="AT185"/>
  <c r="AW185" s="1"/>
  <c r="AY185" s="1"/>
  <c r="AB190"/>
  <c r="AA190" i="4"/>
  <c r="AC189"/>
  <c r="AB190"/>
  <c r="U189"/>
  <c r="V188"/>
  <c r="BC184"/>
  <c r="BH184" s="1"/>
  <c r="AP184"/>
  <c r="BF184" s="1"/>
  <c r="AZ184"/>
  <c r="AW183"/>
  <c r="AY183" s="1"/>
  <c r="AL187"/>
  <c r="AR186"/>
  <c r="AS186" s="1"/>
  <c r="AU185"/>
  <c r="AX185" s="1"/>
  <c r="BE185"/>
  <c r="BA185"/>
  <c r="BB185" s="1"/>
  <c r="BG185" s="1"/>
  <c r="AT185"/>
  <c r="AW185" s="1"/>
  <c r="AY185" s="1"/>
  <c r="AQ185"/>
  <c r="AE186"/>
  <c r="AV185"/>
  <c r="AA191" i="3"/>
  <c r="AB190"/>
  <c r="AL188"/>
  <c r="AQ184"/>
  <c r="AE185"/>
  <c r="AV184"/>
  <c r="AR184"/>
  <c r="AS184" s="1"/>
  <c r="U189"/>
  <c r="V188"/>
  <c r="BE183"/>
  <c r="BA183"/>
  <c r="BB183" s="1"/>
  <c r="BG183" s="1"/>
  <c r="AU183"/>
  <c r="AX183" s="1"/>
  <c r="AT183"/>
  <c r="AW183" s="1"/>
  <c r="AY183" s="1"/>
  <c r="AW182"/>
  <c r="AY182" s="1"/>
  <c r="U192" i="2"/>
  <c r="U196" i="13"/>
  <c r="V196"/>
  <c r="T196" s="1"/>
  <c r="AH189"/>
  <c r="B190"/>
  <c r="AC186"/>
  <c r="AB187"/>
  <c r="Y196"/>
  <c r="W196"/>
  <c r="Z196"/>
  <c r="X196"/>
  <c r="AQ185" i="11" l="1"/>
  <c r="AE186"/>
  <c r="AV185"/>
  <c r="AR185"/>
  <c r="AS185" s="1"/>
  <c r="U191"/>
  <c r="V190"/>
  <c r="AL188"/>
  <c r="AB192"/>
  <c r="AU184"/>
  <c r="AX184" s="1"/>
  <c r="BE184"/>
  <c r="BA184"/>
  <c r="BB184" s="1"/>
  <c r="BG184" s="1"/>
  <c r="AT184"/>
  <c r="AA190"/>
  <c r="AC189"/>
  <c r="AW183"/>
  <c r="AY183" s="1"/>
  <c r="BA186" i="10"/>
  <c r="BB186" s="1"/>
  <c r="BG186" s="1"/>
  <c r="BE186"/>
  <c r="AU186"/>
  <c r="AX186" s="1"/>
  <c r="AT186"/>
  <c r="U190"/>
  <c r="V189"/>
  <c r="AL188"/>
  <c r="BC184"/>
  <c r="BH184" s="1"/>
  <c r="AP184"/>
  <c r="BF184" s="1"/>
  <c r="AZ184"/>
  <c r="AE187"/>
  <c r="AV186"/>
  <c r="AQ186"/>
  <c r="BC185"/>
  <c r="BH185" s="1"/>
  <c r="AZ185"/>
  <c r="AP185"/>
  <c r="BF185" s="1"/>
  <c r="AB191"/>
  <c r="BC183"/>
  <c r="BH183" s="1"/>
  <c r="AP183"/>
  <c r="BF183" s="1"/>
  <c r="AZ183"/>
  <c r="AC190"/>
  <c r="AA191"/>
  <c r="AL188" i="9"/>
  <c r="AB190"/>
  <c r="U190"/>
  <c r="V189"/>
  <c r="AU184"/>
  <c r="AX184" s="1"/>
  <c r="BE184"/>
  <c r="BA184"/>
  <c r="BB184" s="1"/>
  <c r="BG184" s="1"/>
  <c r="AT184"/>
  <c r="AW183"/>
  <c r="AY183" s="1"/>
  <c r="AA191"/>
  <c r="AQ185"/>
  <c r="AE186"/>
  <c r="AV185"/>
  <c r="AR185"/>
  <c r="AS185" s="1"/>
  <c r="AQ186" i="8"/>
  <c r="AE187"/>
  <c r="AV186"/>
  <c r="AA190"/>
  <c r="AC189"/>
  <c r="AR187"/>
  <c r="AS187" s="1"/>
  <c r="AL188"/>
  <c r="U190"/>
  <c r="V189"/>
  <c r="AB191"/>
  <c r="AW185"/>
  <c r="AY185" s="1"/>
  <c r="AR186"/>
  <c r="AS186" s="1"/>
  <c r="AA190" i="7"/>
  <c r="AC189"/>
  <c r="AQ185"/>
  <c r="AE186"/>
  <c r="AV185"/>
  <c r="AR185"/>
  <c r="AS185" s="1"/>
  <c r="AB191"/>
  <c r="AU184"/>
  <c r="AX184" s="1"/>
  <c r="BE184"/>
  <c r="BA184"/>
  <c r="BB184" s="1"/>
  <c r="BG184" s="1"/>
  <c r="AT184"/>
  <c r="AW184" s="1"/>
  <c r="AY184" s="1"/>
  <c r="U190"/>
  <c r="V189"/>
  <c r="AL189"/>
  <c r="AW183"/>
  <c r="AY183" s="1"/>
  <c r="BC185" i="5"/>
  <c r="BH185" s="1"/>
  <c r="AZ185"/>
  <c r="AP185"/>
  <c r="BF185" s="1"/>
  <c r="AL188"/>
  <c r="BA186"/>
  <c r="BB186" s="1"/>
  <c r="BG186" s="1"/>
  <c r="AU186"/>
  <c r="AX186" s="1"/>
  <c r="BE186"/>
  <c r="AT186"/>
  <c r="AW186" s="1"/>
  <c r="AY186" s="1"/>
  <c r="U190"/>
  <c r="V189"/>
  <c r="AQ186"/>
  <c r="AE187"/>
  <c r="AV186"/>
  <c r="AB191"/>
  <c r="AC190"/>
  <c r="AA191"/>
  <c r="AW184"/>
  <c r="AY184" s="1"/>
  <c r="AL188" i="4"/>
  <c r="AB191"/>
  <c r="AC190"/>
  <c r="AA191"/>
  <c r="BA186"/>
  <c r="BB186" s="1"/>
  <c r="BG186" s="1"/>
  <c r="AU186"/>
  <c r="AX186" s="1"/>
  <c r="BE186"/>
  <c r="AT186"/>
  <c r="U190"/>
  <c r="V189"/>
  <c r="BC185"/>
  <c r="BH185" s="1"/>
  <c r="AP185"/>
  <c r="BF185" s="1"/>
  <c r="AZ185"/>
  <c r="AQ186"/>
  <c r="AE187"/>
  <c r="AR187" s="1"/>
  <c r="AS187" s="1"/>
  <c r="AV186"/>
  <c r="BC183"/>
  <c r="BH183" s="1"/>
  <c r="AZ183"/>
  <c r="AP183"/>
  <c r="BF183" s="1"/>
  <c r="AQ185" i="3"/>
  <c r="AE186"/>
  <c r="AV185"/>
  <c r="AR185"/>
  <c r="AS185" s="1"/>
  <c r="AB191"/>
  <c r="AC190"/>
  <c r="AA192"/>
  <c r="AC191"/>
  <c r="BC183"/>
  <c r="BH183" s="1"/>
  <c r="AP183"/>
  <c r="BF183" s="1"/>
  <c r="AZ183"/>
  <c r="AU184"/>
  <c r="AX184" s="1"/>
  <c r="BE184"/>
  <c r="BA184"/>
  <c r="BB184" s="1"/>
  <c r="BG184" s="1"/>
  <c r="AT184"/>
  <c r="AW184" s="1"/>
  <c r="AY184" s="1"/>
  <c r="AL189"/>
  <c r="BC182"/>
  <c r="BH182" s="1"/>
  <c r="AZ182"/>
  <c r="AP182"/>
  <c r="BF182" s="1"/>
  <c r="U190"/>
  <c r="V189"/>
  <c r="U193" i="2"/>
  <c r="U197" i="13"/>
  <c r="V197"/>
  <c r="T197" s="1"/>
  <c r="AH190"/>
  <c r="B191"/>
  <c r="AC187"/>
  <c r="AB188"/>
  <c r="Y197"/>
  <c r="X197"/>
  <c r="W197"/>
  <c r="Z197"/>
  <c r="AC190" i="11" l="1"/>
  <c r="AA191"/>
  <c r="AL189"/>
  <c r="U192"/>
  <c r="V191"/>
  <c r="AQ186"/>
  <c r="AE187"/>
  <c r="AV186"/>
  <c r="AR186"/>
  <c r="AS186" s="1"/>
  <c r="AB193"/>
  <c r="BC183"/>
  <c r="BH183" s="1"/>
  <c r="AP183"/>
  <c r="BF183" s="1"/>
  <c r="AZ183"/>
  <c r="AU185"/>
  <c r="AX185" s="1"/>
  <c r="BE185"/>
  <c r="BA185"/>
  <c r="BB185" s="1"/>
  <c r="BG185" s="1"/>
  <c r="AT185"/>
  <c r="AW185" s="1"/>
  <c r="AY185" s="1"/>
  <c r="AW184"/>
  <c r="AY184" s="1"/>
  <c r="AE188" i="10"/>
  <c r="AV187"/>
  <c r="AQ187"/>
  <c r="AL189"/>
  <c r="AR188"/>
  <c r="AS188" s="1"/>
  <c r="U191"/>
  <c r="V190"/>
  <c r="AA192"/>
  <c r="AC191"/>
  <c r="AB192"/>
  <c r="AR187"/>
  <c r="AS187" s="1"/>
  <c r="AW186"/>
  <c r="AY186" s="1"/>
  <c r="AV186" i="9"/>
  <c r="AQ186"/>
  <c r="AE187"/>
  <c r="AR186"/>
  <c r="AS186" s="1"/>
  <c r="BC183"/>
  <c r="BH183" s="1"/>
  <c r="AZ183"/>
  <c r="AP183"/>
  <c r="BF183" s="1"/>
  <c r="AB191"/>
  <c r="U191"/>
  <c r="V190"/>
  <c r="AL189"/>
  <c r="AC190"/>
  <c r="AU185"/>
  <c r="AX185" s="1"/>
  <c r="BA185"/>
  <c r="BB185" s="1"/>
  <c r="BG185" s="1"/>
  <c r="BE185"/>
  <c r="AT185"/>
  <c r="AA192"/>
  <c r="AC191"/>
  <c r="AW184"/>
  <c r="AY184" s="1"/>
  <c r="BC185" i="8"/>
  <c r="BH185" s="1"/>
  <c r="AP185"/>
  <c r="BF185" s="1"/>
  <c r="AZ185"/>
  <c r="BA186"/>
  <c r="BB186" s="1"/>
  <c r="BG186" s="1"/>
  <c r="AU186"/>
  <c r="AX186" s="1"/>
  <c r="BE186"/>
  <c r="AT186"/>
  <c r="AB192"/>
  <c r="AL189"/>
  <c r="AR188"/>
  <c r="AS188" s="1"/>
  <c r="BE187"/>
  <c r="BA187"/>
  <c r="BB187" s="1"/>
  <c r="BG187" s="1"/>
  <c r="AU187"/>
  <c r="AX187" s="1"/>
  <c r="AT187"/>
  <c r="AW187" s="1"/>
  <c r="AY187" s="1"/>
  <c r="AE188"/>
  <c r="AV187"/>
  <c r="AQ187"/>
  <c r="U191"/>
  <c r="V190"/>
  <c r="AC190"/>
  <c r="AA191"/>
  <c r="AQ186" i="7"/>
  <c r="AE187"/>
  <c r="AV186"/>
  <c r="AR186"/>
  <c r="AS186" s="1"/>
  <c r="AC190"/>
  <c r="AA191"/>
  <c r="AL190"/>
  <c r="BC184"/>
  <c r="BH184" s="1"/>
  <c r="AP184"/>
  <c r="BF184" s="1"/>
  <c r="AZ184"/>
  <c r="U191"/>
  <c r="V190"/>
  <c r="AU185"/>
  <c r="AX185" s="1"/>
  <c r="BE185"/>
  <c r="BA185"/>
  <c r="BB185" s="1"/>
  <c r="BG185" s="1"/>
  <c r="AT185"/>
  <c r="AW185" s="1"/>
  <c r="AY185" s="1"/>
  <c r="BC183"/>
  <c r="BH183" s="1"/>
  <c r="AP183"/>
  <c r="BF183" s="1"/>
  <c r="AZ183"/>
  <c r="AB192"/>
  <c r="AE188" i="5"/>
  <c r="AV187"/>
  <c r="AQ187"/>
  <c r="U191"/>
  <c r="V190"/>
  <c r="BC184"/>
  <c r="BH184" s="1"/>
  <c r="AZ184"/>
  <c r="AP184"/>
  <c r="BF184" s="1"/>
  <c r="BC186"/>
  <c r="BH186" s="1"/>
  <c r="AZ186"/>
  <c r="AP186"/>
  <c r="BF186" s="1"/>
  <c r="AL189"/>
  <c r="AR188"/>
  <c r="AS188" s="1"/>
  <c r="AA192"/>
  <c r="AC191"/>
  <c r="AB192"/>
  <c r="AR187"/>
  <c r="AS187" s="1"/>
  <c r="BE187" i="4"/>
  <c r="BA187"/>
  <c r="BB187" s="1"/>
  <c r="BG187" s="1"/>
  <c r="AU187"/>
  <c r="AX187" s="1"/>
  <c r="AT187"/>
  <c r="AL189"/>
  <c r="AR188"/>
  <c r="AS188" s="1"/>
  <c r="AE188"/>
  <c r="AV187"/>
  <c r="AQ187"/>
  <c r="AA192"/>
  <c r="AC191"/>
  <c r="AB192"/>
  <c r="AW186"/>
  <c r="AY186" s="1"/>
  <c r="U191"/>
  <c r="V190"/>
  <c r="BC184" i="3"/>
  <c r="BH184" s="1"/>
  <c r="AZ184"/>
  <c r="AP184"/>
  <c r="BF184" s="1"/>
  <c r="AA193"/>
  <c r="AC192"/>
  <c r="AB192"/>
  <c r="AL190"/>
  <c r="AQ186"/>
  <c r="AE187"/>
  <c r="AV186"/>
  <c r="AR186"/>
  <c r="AS186" s="1"/>
  <c r="U191"/>
  <c r="V190"/>
  <c r="AU185"/>
  <c r="AX185" s="1"/>
  <c r="BE185"/>
  <c r="BA185"/>
  <c r="BB185" s="1"/>
  <c r="BG185" s="1"/>
  <c r="AT185"/>
  <c r="AW185" s="1"/>
  <c r="AY185" s="1"/>
  <c r="U194" i="2"/>
  <c r="AC188" i="13"/>
  <c r="AB189"/>
  <c r="AH191"/>
  <c r="B192"/>
  <c r="U198"/>
  <c r="V198"/>
  <c r="T198" s="1"/>
  <c r="Y198"/>
  <c r="X198"/>
  <c r="W198"/>
  <c r="Z198"/>
  <c r="BC185" i="11" l="1"/>
  <c r="BH185" s="1"/>
  <c r="AP185"/>
  <c r="BF185" s="1"/>
  <c r="AZ185"/>
  <c r="AB194"/>
  <c r="AE188"/>
  <c r="AV187"/>
  <c r="AQ187"/>
  <c r="AR187"/>
  <c r="AS187" s="1"/>
  <c r="U193"/>
  <c r="V192"/>
  <c r="AA192"/>
  <c r="AC191"/>
  <c r="BC184"/>
  <c r="BH184" s="1"/>
  <c r="AP184"/>
  <c r="BF184" s="1"/>
  <c r="AZ184"/>
  <c r="BA186"/>
  <c r="BB186" s="1"/>
  <c r="BG186" s="1"/>
  <c r="AU186"/>
  <c r="AX186" s="1"/>
  <c r="BE186"/>
  <c r="AT186"/>
  <c r="AL190"/>
  <c r="AA193" i="10"/>
  <c r="AC192"/>
  <c r="AU188"/>
  <c r="AX188" s="1"/>
  <c r="BE188"/>
  <c r="BA188"/>
  <c r="BB188" s="1"/>
  <c r="BG188" s="1"/>
  <c r="AT188"/>
  <c r="AW188" s="1"/>
  <c r="AY188" s="1"/>
  <c r="AQ188"/>
  <c r="AE189"/>
  <c r="AV188"/>
  <c r="BE187"/>
  <c r="BA187"/>
  <c r="BB187" s="1"/>
  <c r="BG187" s="1"/>
  <c r="AU187"/>
  <c r="AX187" s="1"/>
  <c r="AT187"/>
  <c r="AW187" s="1"/>
  <c r="AY187" s="1"/>
  <c r="U192"/>
  <c r="V191"/>
  <c r="BC186"/>
  <c r="BH186" s="1"/>
  <c r="AZ186"/>
  <c r="AP186"/>
  <c r="BF186" s="1"/>
  <c r="AB193"/>
  <c r="AL190"/>
  <c r="AR189"/>
  <c r="AS189" s="1"/>
  <c r="AA193" i="9"/>
  <c r="AL190"/>
  <c r="BC184"/>
  <c r="BH184" s="1"/>
  <c r="AP184"/>
  <c r="BF184" s="1"/>
  <c r="AZ184"/>
  <c r="U192"/>
  <c r="V191"/>
  <c r="AE188"/>
  <c r="AV187"/>
  <c r="AQ187"/>
  <c r="AR187"/>
  <c r="AS187" s="1"/>
  <c r="AB192"/>
  <c r="AC192" s="1"/>
  <c r="BA186"/>
  <c r="BB186" s="1"/>
  <c r="BG186" s="1"/>
  <c r="BE186"/>
  <c r="AU186"/>
  <c r="AX186" s="1"/>
  <c r="AT186"/>
  <c r="AW186" s="1"/>
  <c r="AY186" s="1"/>
  <c r="AW185"/>
  <c r="AY185" s="1"/>
  <c r="AA192" i="8"/>
  <c r="AC191"/>
  <c r="U192"/>
  <c r="V191"/>
  <c r="AU188"/>
  <c r="AX188" s="1"/>
  <c r="BE188"/>
  <c r="BA188"/>
  <c r="BB188" s="1"/>
  <c r="BG188" s="1"/>
  <c r="AT188"/>
  <c r="AW188" s="1"/>
  <c r="AY188" s="1"/>
  <c r="AQ188"/>
  <c r="AE189"/>
  <c r="AV188"/>
  <c r="AB193"/>
  <c r="BC187"/>
  <c r="BH187" s="1"/>
  <c r="AP187"/>
  <c r="BF187" s="1"/>
  <c r="AZ187"/>
  <c r="AL190"/>
  <c r="AR189"/>
  <c r="AS189" s="1"/>
  <c r="AW186"/>
  <c r="AY186" s="1"/>
  <c r="AA192" i="7"/>
  <c r="AC191"/>
  <c r="AE188"/>
  <c r="AV187"/>
  <c r="AQ187"/>
  <c r="AR187"/>
  <c r="AS187" s="1"/>
  <c r="AB193"/>
  <c r="AL191"/>
  <c r="BC185"/>
  <c r="BH185" s="1"/>
  <c r="AZ185"/>
  <c r="AP185"/>
  <c r="BF185" s="1"/>
  <c r="U192"/>
  <c r="V191"/>
  <c r="BA186"/>
  <c r="BB186" s="1"/>
  <c r="BG186" s="1"/>
  <c r="AU186"/>
  <c r="AX186" s="1"/>
  <c r="BE186"/>
  <c r="AT186"/>
  <c r="AW186" s="1"/>
  <c r="AY186" s="1"/>
  <c r="AL190" i="5"/>
  <c r="AR189"/>
  <c r="AS189" s="1"/>
  <c r="AQ188"/>
  <c r="AE189"/>
  <c r="AV188"/>
  <c r="AB193"/>
  <c r="AU188"/>
  <c r="AX188" s="1"/>
  <c r="BE188"/>
  <c r="BA188"/>
  <c r="BB188" s="1"/>
  <c r="BG188" s="1"/>
  <c r="AT188"/>
  <c r="AA193"/>
  <c r="AC192"/>
  <c r="BE187"/>
  <c r="BA187"/>
  <c r="BB187" s="1"/>
  <c r="BG187" s="1"/>
  <c r="AU187"/>
  <c r="AX187" s="1"/>
  <c r="AT187"/>
  <c r="U192"/>
  <c r="V191"/>
  <c r="AB193" i="4"/>
  <c r="AL190"/>
  <c r="AR189"/>
  <c r="AS189" s="1"/>
  <c r="AU188"/>
  <c r="AX188" s="1"/>
  <c r="BE188"/>
  <c r="BA188"/>
  <c r="BB188" s="1"/>
  <c r="BG188" s="1"/>
  <c r="AT188"/>
  <c r="AW188" s="1"/>
  <c r="AY188" s="1"/>
  <c r="AA193"/>
  <c r="AC192"/>
  <c r="BC186"/>
  <c r="BH186" s="1"/>
  <c r="AZ186"/>
  <c r="AP186"/>
  <c r="BF186" s="1"/>
  <c r="AQ188"/>
  <c r="AE189"/>
  <c r="AV188"/>
  <c r="U192"/>
  <c r="V191"/>
  <c r="AW187"/>
  <c r="AY187" s="1"/>
  <c r="AL191" i="3"/>
  <c r="BC185"/>
  <c r="BH185" s="1"/>
  <c r="AP185"/>
  <c r="BF185" s="1"/>
  <c r="AZ185"/>
  <c r="BA186"/>
  <c r="BB186" s="1"/>
  <c r="BG186" s="1"/>
  <c r="AU186"/>
  <c r="AX186" s="1"/>
  <c r="BE186"/>
  <c r="AT186"/>
  <c r="AW186" s="1"/>
  <c r="AY186" s="1"/>
  <c r="U192"/>
  <c r="V191"/>
  <c r="AB193"/>
  <c r="AE188"/>
  <c r="AV187"/>
  <c r="AQ187"/>
  <c r="AR187"/>
  <c r="AS187" s="1"/>
  <c r="AA194"/>
  <c r="AC193"/>
  <c r="U195" i="2"/>
  <c r="AH192" i="13"/>
  <c r="B193"/>
  <c r="U199"/>
  <c r="V199"/>
  <c r="T199" s="1"/>
  <c r="AC189"/>
  <c r="AB190"/>
  <c r="Y199"/>
  <c r="W199"/>
  <c r="X199"/>
  <c r="Z199"/>
  <c r="AA193" i="11" l="1"/>
  <c r="AC192"/>
  <c r="BE187"/>
  <c r="BA187"/>
  <c r="BB187" s="1"/>
  <c r="BG187" s="1"/>
  <c r="AU187"/>
  <c r="AX187" s="1"/>
  <c r="AT187"/>
  <c r="AW187" s="1"/>
  <c r="AY187" s="1"/>
  <c r="AB195"/>
  <c r="U194"/>
  <c r="V193"/>
  <c r="AQ188"/>
  <c r="AE189"/>
  <c r="AV188"/>
  <c r="AR188"/>
  <c r="AS188" s="1"/>
  <c r="AW186"/>
  <c r="AY186" s="1"/>
  <c r="AL191"/>
  <c r="AB194" i="10"/>
  <c r="BC187"/>
  <c r="BH187" s="1"/>
  <c r="AP187"/>
  <c r="BF187" s="1"/>
  <c r="AZ187"/>
  <c r="AA194"/>
  <c r="AC193"/>
  <c r="U193"/>
  <c r="V192"/>
  <c r="BC188"/>
  <c r="BH188" s="1"/>
  <c r="AZ188"/>
  <c r="AP188"/>
  <c r="BF188" s="1"/>
  <c r="AL191"/>
  <c r="AU189"/>
  <c r="AX189" s="1"/>
  <c r="BE189"/>
  <c r="BA189"/>
  <c r="BB189" s="1"/>
  <c r="BG189" s="1"/>
  <c r="AT189"/>
  <c r="AQ189"/>
  <c r="AE190"/>
  <c r="AV189"/>
  <c r="BC186" i="9"/>
  <c r="BH186" s="1"/>
  <c r="AZ186"/>
  <c r="AP186"/>
  <c r="BF186" s="1"/>
  <c r="AA194"/>
  <c r="BC185"/>
  <c r="BH185" s="1"/>
  <c r="AZ185"/>
  <c r="AP185"/>
  <c r="BF185" s="1"/>
  <c r="BE187"/>
  <c r="BA187"/>
  <c r="BB187" s="1"/>
  <c r="BG187" s="1"/>
  <c r="AU187"/>
  <c r="AX187" s="1"/>
  <c r="AT187"/>
  <c r="AW187" s="1"/>
  <c r="AY187" s="1"/>
  <c r="AQ188"/>
  <c r="AE189"/>
  <c r="AV188"/>
  <c r="AR188"/>
  <c r="AS188" s="1"/>
  <c r="AL191"/>
  <c r="AB193"/>
  <c r="AC193" s="1"/>
  <c r="V192"/>
  <c r="U193"/>
  <c r="AA193" i="8"/>
  <c r="AC192"/>
  <c r="BC186"/>
  <c r="BH186" s="1"/>
  <c r="AP186"/>
  <c r="BF186" s="1"/>
  <c r="AZ186"/>
  <c r="AB194"/>
  <c r="BC188"/>
  <c r="BH188" s="1"/>
  <c r="AP188"/>
  <c r="BF188" s="1"/>
  <c r="AZ188"/>
  <c r="AL191"/>
  <c r="AQ189"/>
  <c r="AE190"/>
  <c r="AR190" s="1"/>
  <c r="AS190" s="1"/>
  <c r="AV189"/>
  <c r="U193"/>
  <c r="V192"/>
  <c r="AU189"/>
  <c r="AX189" s="1"/>
  <c r="BE189"/>
  <c r="BA189"/>
  <c r="BB189" s="1"/>
  <c r="BG189" s="1"/>
  <c r="AT189"/>
  <c r="AW189" s="1"/>
  <c r="AY189" s="1"/>
  <c r="AA193" i="7"/>
  <c r="AC192"/>
  <c r="AL192"/>
  <c r="BE187"/>
  <c r="BA187"/>
  <c r="BB187" s="1"/>
  <c r="BG187" s="1"/>
  <c r="AU187"/>
  <c r="AX187" s="1"/>
  <c r="AT187"/>
  <c r="BC186"/>
  <c r="BH186" s="1"/>
  <c r="AZ186"/>
  <c r="AP186"/>
  <c r="BF186" s="1"/>
  <c r="U193"/>
  <c r="V192"/>
  <c r="AQ188"/>
  <c r="AE189"/>
  <c r="AV188"/>
  <c r="AR188"/>
  <c r="AS188" s="1"/>
  <c r="AB194"/>
  <c r="AU189" i="5"/>
  <c r="AX189" s="1"/>
  <c r="BE189"/>
  <c r="BA189"/>
  <c r="BB189" s="1"/>
  <c r="BG189" s="1"/>
  <c r="AT189"/>
  <c r="AA194"/>
  <c r="AC193"/>
  <c r="AL191"/>
  <c r="U193"/>
  <c r="V192"/>
  <c r="AB194"/>
  <c r="AQ189"/>
  <c r="AE190"/>
  <c r="AV189"/>
  <c r="AW187"/>
  <c r="AY187" s="1"/>
  <c r="AW188"/>
  <c r="AY188" s="1"/>
  <c r="AB194" i="4"/>
  <c r="BC187"/>
  <c r="BH187" s="1"/>
  <c r="AP187"/>
  <c r="BF187" s="1"/>
  <c r="AZ187"/>
  <c r="AU189"/>
  <c r="AX189" s="1"/>
  <c r="BE189"/>
  <c r="BA189"/>
  <c r="BB189" s="1"/>
  <c r="BG189" s="1"/>
  <c r="AT189"/>
  <c r="AW189" s="1"/>
  <c r="AY189" s="1"/>
  <c r="BC188"/>
  <c r="BH188" s="1"/>
  <c r="AP188"/>
  <c r="BF188" s="1"/>
  <c r="AZ188"/>
  <c r="U193"/>
  <c r="V192"/>
  <c r="AA194"/>
  <c r="AC193"/>
  <c r="AQ189"/>
  <c r="AE190"/>
  <c r="AV189"/>
  <c r="AL191"/>
  <c r="AR190"/>
  <c r="AS190" s="1"/>
  <c r="BC186" i="3"/>
  <c r="BH186" s="1"/>
  <c r="AZ186"/>
  <c r="AP186"/>
  <c r="BF186" s="1"/>
  <c r="AL192"/>
  <c r="AB194"/>
  <c r="U193"/>
  <c r="V192"/>
  <c r="BE187"/>
  <c r="BA187"/>
  <c r="BB187" s="1"/>
  <c r="BG187" s="1"/>
  <c r="AU187"/>
  <c r="AX187" s="1"/>
  <c r="AT187"/>
  <c r="AW187" s="1"/>
  <c r="AY187" s="1"/>
  <c r="AC194"/>
  <c r="AA195"/>
  <c r="AQ188"/>
  <c r="AE189"/>
  <c r="AV188"/>
  <c r="AR188"/>
  <c r="AS188" s="1"/>
  <c r="U196" i="2"/>
  <c r="AH193" i="13"/>
  <c r="B194"/>
  <c r="AC190"/>
  <c r="AB191"/>
  <c r="U200"/>
  <c r="V200"/>
  <c r="T200" s="1"/>
  <c r="X200"/>
  <c r="W200"/>
  <c r="Y200"/>
  <c r="Z200"/>
  <c r="AU188" i="11" l="1"/>
  <c r="AX188" s="1"/>
  <c r="BE188"/>
  <c r="BA188"/>
  <c r="BB188" s="1"/>
  <c r="BG188" s="1"/>
  <c r="AT188"/>
  <c r="AA194"/>
  <c r="AC193"/>
  <c r="BC186"/>
  <c r="BH186" s="1"/>
  <c r="AP186"/>
  <c r="BF186" s="1"/>
  <c r="AZ186"/>
  <c r="AL192"/>
  <c r="AQ189"/>
  <c r="AE190"/>
  <c r="AV189"/>
  <c r="AR189"/>
  <c r="AS189" s="1"/>
  <c r="U195"/>
  <c r="V194"/>
  <c r="BC187"/>
  <c r="BH187" s="1"/>
  <c r="AP187"/>
  <c r="BF187" s="1"/>
  <c r="AZ187"/>
  <c r="AB196"/>
  <c r="U194" i="10"/>
  <c r="V193"/>
  <c r="AQ190"/>
  <c r="AE191"/>
  <c r="AV190"/>
  <c r="AL192"/>
  <c r="AC194"/>
  <c r="AA195"/>
  <c r="AB195"/>
  <c r="AW189"/>
  <c r="AY189" s="1"/>
  <c r="AR190"/>
  <c r="AS190" s="1"/>
  <c r="AL192" i="9"/>
  <c r="AQ189"/>
  <c r="AE190"/>
  <c r="AV189"/>
  <c r="AR189"/>
  <c r="AS189" s="1"/>
  <c r="U194"/>
  <c r="V193"/>
  <c r="AB194"/>
  <c r="AU188"/>
  <c r="AX188" s="1"/>
  <c r="BE188"/>
  <c r="BA188"/>
  <c r="BB188" s="1"/>
  <c r="BG188" s="1"/>
  <c r="AT188"/>
  <c r="BC187"/>
  <c r="BH187" s="1"/>
  <c r="AP187"/>
  <c r="BF187" s="1"/>
  <c r="AZ187"/>
  <c r="AC194"/>
  <c r="AA195"/>
  <c r="BA190" i="8"/>
  <c r="BB190" s="1"/>
  <c r="BG190" s="1"/>
  <c r="AU190"/>
  <c r="AX190" s="1"/>
  <c r="BE190"/>
  <c r="AT190"/>
  <c r="U194"/>
  <c r="V193"/>
  <c r="AA194"/>
  <c r="AC193"/>
  <c r="BC189"/>
  <c r="BH189" s="1"/>
  <c r="AZ189"/>
  <c r="AP189"/>
  <c r="BF189" s="1"/>
  <c r="AQ190"/>
  <c r="AE191"/>
  <c r="AV190"/>
  <c r="AR191"/>
  <c r="AS191" s="1"/>
  <c r="AL192"/>
  <c r="AB195"/>
  <c r="AA194" i="7"/>
  <c r="AC193"/>
  <c r="AB195"/>
  <c r="AU188"/>
  <c r="AX188" s="1"/>
  <c r="BE188"/>
  <c r="BA188"/>
  <c r="BB188" s="1"/>
  <c r="BG188" s="1"/>
  <c r="AT188"/>
  <c r="AW188" s="1"/>
  <c r="AY188" s="1"/>
  <c r="AQ189"/>
  <c r="AE190"/>
  <c r="AV189"/>
  <c r="AR189"/>
  <c r="AS189" s="1"/>
  <c r="U194"/>
  <c r="V193"/>
  <c r="AL193"/>
  <c r="AW187"/>
  <c r="AY187" s="1"/>
  <c r="BC187" i="5"/>
  <c r="BH187" s="1"/>
  <c r="AZ187"/>
  <c r="AP187"/>
  <c r="BF187" s="1"/>
  <c r="AB195"/>
  <c r="BC188"/>
  <c r="BH188" s="1"/>
  <c r="AZ188"/>
  <c r="AP188"/>
  <c r="BF188" s="1"/>
  <c r="AL192"/>
  <c r="U194"/>
  <c r="V193"/>
  <c r="AC194"/>
  <c r="AA195"/>
  <c r="AQ190"/>
  <c r="AE191"/>
  <c r="AV190"/>
  <c r="AR190"/>
  <c r="AS190" s="1"/>
  <c r="AW189"/>
  <c r="AY189" s="1"/>
  <c r="AC194" i="4"/>
  <c r="AA195"/>
  <c r="U194"/>
  <c r="V193"/>
  <c r="BC189"/>
  <c r="BH189" s="1"/>
  <c r="AZ189"/>
  <c r="AP189"/>
  <c r="BF189" s="1"/>
  <c r="BA190"/>
  <c r="BB190" s="1"/>
  <c r="BG190" s="1"/>
  <c r="AU190"/>
  <c r="AX190" s="1"/>
  <c r="BE190"/>
  <c r="AT190"/>
  <c r="AW190" s="1"/>
  <c r="AY190" s="1"/>
  <c r="AB195"/>
  <c r="AR191"/>
  <c r="AS191" s="1"/>
  <c r="AL192"/>
  <c r="AQ190"/>
  <c r="AE191"/>
  <c r="AV190"/>
  <c r="AU188" i="3"/>
  <c r="AX188" s="1"/>
  <c r="BE188"/>
  <c r="BA188"/>
  <c r="BB188" s="1"/>
  <c r="BG188" s="1"/>
  <c r="AT188"/>
  <c r="AL193"/>
  <c r="AA196"/>
  <c r="BC187"/>
  <c r="BH187" s="1"/>
  <c r="AZ187"/>
  <c r="AP187"/>
  <c r="BF187" s="1"/>
  <c r="U194"/>
  <c r="V193"/>
  <c r="AQ189"/>
  <c r="AE190"/>
  <c r="AV189"/>
  <c r="AR189"/>
  <c r="AS189" s="1"/>
  <c r="AB195"/>
  <c r="U197" i="2"/>
  <c r="AH194" i="13"/>
  <c r="B195"/>
  <c r="AC191"/>
  <c r="AB192"/>
  <c r="U201"/>
  <c r="V201"/>
  <c r="T201" s="1"/>
  <c r="W201"/>
  <c r="X201"/>
  <c r="Y201"/>
  <c r="Z201"/>
  <c r="U196" i="11" l="1"/>
  <c r="V195"/>
  <c r="AC194"/>
  <c r="AA195"/>
  <c r="AQ190"/>
  <c r="AE191"/>
  <c r="AV190"/>
  <c r="AR190"/>
  <c r="AS190" s="1"/>
  <c r="AB197"/>
  <c r="AU189"/>
  <c r="AX189" s="1"/>
  <c r="BE189"/>
  <c r="BA189"/>
  <c r="BB189" s="1"/>
  <c r="BG189" s="1"/>
  <c r="AT189"/>
  <c r="AL193"/>
  <c r="AW188"/>
  <c r="AY188" s="1"/>
  <c r="AE192" i="10"/>
  <c r="AV191"/>
  <c r="AQ191"/>
  <c r="U195"/>
  <c r="V194"/>
  <c r="BC189"/>
  <c r="BH189" s="1"/>
  <c r="AZ189"/>
  <c r="AP189"/>
  <c r="BF189" s="1"/>
  <c r="AA196"/>
  <c r="AC195"/>
  <c r="BA190"/>
  <c r="BB190" s="1"/>
  <c r="BG190" s="1"/>
  <c r="AU190"/>
  <c r="AX190" s="1"/>
  <c r="BE190"/>
  <c r="AT190"/>
  <c r="AB196"/>
  <c r="AR191"/>
  <c r="AS191" s="1"/>
  <c r="AL193"/>
  <c r="AR192"/>
  <c r="AS192" s="1"/>
  <c r="AA196" i="9"/>
  <c r="AC195"/>
  <c r="AU189"/>
  <c r="AX189" s="1"/>
  <c r="BE189"/>
  <c r="BA189"/>
  <c r="BB189" s="1"/>
  <c r="BG189" s="1"/>
  <c r="AT189"/>
  <c r="AW189" s="1"/>
  <c r="AY189" s="1"/>
  <c r="AL193"/>
  <c r="U195"/>
  <c r="V194"/>
  <c r="AB195"/>
  <c r="AQ190"/>
  <c r="AE191"/>
  <c r="AV190"/>
  <c r="AR190"/>
  <c r="AS190" s="1"/>
  <c r="AW188"/>
  <c r="AY188" s="1"/>
  <c r="AL193" i="8"/>
  <c r="U195"/>
  <c r="V194"/>
  <c r="AB196"/>
  <c r="AE192"/>
  <c r="AV191"/>
  <c r="AQ191"/>
  <c r="BE191"/>
  <c r="BA191"/>
  <c r="BB191" s="1"/>
  <c r="BG191" s="1"/>
  <c r="AU191"/>
  <c r="AX191" s="1"/>
  <c r="AT191"/>
  <c r="AC194"/>
  <c r="AA195"/>
  <c r="AW190"/>
  <c r="AY190" s="1"/>
  <c r="AL194" i="7"/>
  <c r="AU189"/>
  <c r="AX189" s="1"/>
  <c r="BE189"/>
  <c r="BA189"/>
  <c r="BB189" s="1"/>
  <c r="BG189" s="1"/>
  <c r="AT189"/>
  <c r="AW189" s="1"/>
  <c r="AY189" s="1"/>
  <c r="BC188"/>
  <c r="BH188" s="1"/>
  <c r="AP188"/>
  <c r="BF188" s="1"/>
  <c r="AZ188"/>
  <c r="AC194"/>
  <c r="AA195"/>
  <c r="U195"/>
  <c r="V194"/>
  <c r="BC187"/>
  <c r="BH187" s="1"/>
  <c r="AP187"/>
  <c r="BF187" s="1"/>
  <c r="AZ187"/>
  <c r="AQ190"/>
  <c r="AE191"/>
  <c r="AV190"/>
  <c r="AR190"/>
  <c r="AS190" s="1"/>
  <c r="AB196"/>
  <c r="BC189" i="5"/>
  <c r="BH189" s="1"/>
  <c r="AZ189"/>
  <c r="AP189"/>
  <c r="BF189" s="1"/>
  <c r="AE192"/>
  <c r="AV191"/>
  <c r="AQ191"/>
  <c r="AR191"/>
  <c r="AS191" s="1"/>
  <c r="AL193"/>
  <c r="AR192"/>
  <c r="AS192" s="1"/>
  <c r="BA190"/>
  <c r="BB190" s="1"/>
  <c r="BG190" s="1"/>
  <c r="AU190"/>
  <c r="AX190" s="1"/>
  <c r="BE190"/>
  <c r="AT190"/>
  <c r="AW190" s="1"/>
  <c r="AY190" s="1"/>
  <c r="AA196"/>
  <c r="AC195"/>
  <c r="U195"/>
  <c r="V194"/>
  <c r="AB196"/>
  <c r="AL193" i="4"/>
  <c r="AR192"/>
  <c r="AS192" s="1"/>
  <c r="AB196"/>
  <c r="AA196"/>
  <c r="AC195"/>
  <c r="AE192"/>
  <c r="AV191"/>
  <c r="AQ191"/>
  <c r="U195"/>
  <c r="V194"/>
  <c r="BE191"/>
  <c r="BA191"/>
  <c r="BB191" s="1"/>
  <c r="BG191" s="1"/>
  <c r="AU191"/>
  <c r="AX191" s="1"/>
  <c r="AT191"/>
  <c r="AW191" s="1"/>
  <c r="AY191" s="1"/>
  <c r="BC190"/>
  <c r="BH190" s="1"/>
  <c r="AP190"/>
  <c r="BF190" s="1"/>
  <c r="AZ190"/>
  <c r="AL194" i="3"/>
  <c r="AB196"/>
  <c r="AA197"/>
  <c r="AC196"/>
  <c r="AU189"/>
  <c r="AX189" s="1"/>
  <c r="BE189"/>
  <c r="BA189"/>
  <c r="BB189" s="1"/>
  <c r="BG189" s="1"/>
  <c r="AT189"/>
  <c r="AW189" s="1"/>
  <c r="AY189" s="1"/>
  <c r="AQ190"/>
  <c r="AE191"/>
  <c r="AV190"/>
  <c r="AR190"/>
  <c r="AS190" s="1"/>
  <c r="U195"/>
  <c r="V194"/>
  <c r="AC195"/>
  <c r="AW188"/>
  <c r="AY188" s="1"/>
  <c r="U198" i="2"/>
  <c r="AC192" i="13"/>
  <c r="AB193"/>
  <c r="AH195"/>
  <c r="B196"/>
  <c r="U202"/>
  <c r="V202"/>
  <c r="T202" s="1"/>
  <c r="Y202"/>
  <c r="Z202"/>
  <c r="W202"/>
  <c r="X202"/>
  <c r="BA190" i="11" l="1"/>
  <c r="BB190" s="1"/>
  <c r="BG190" s="1"/>
  <c r="AU190"/>
  <c r="AX190" s="1"/>
  <c r="BE190"/>
  <c r="AT190"/>
  <c r="AA196"/>
  <c r="AC195"/>
  <c r="U197"/>
  <c r="V196"/>
  <c r="AW189"/>
  <c r="AY189" s="1"/>
  <c r="AL194"/>
  <c r="BC188"/>
  <c r="BH188" s="1"/>
  <c r="AP188"/>
  <c r="BF188" s="1"/>
  <c r="AZ188"/>
  <c r="AB198"/>
  <c r="AE192"/>
  <c r="AV191"/>
  <c r="AQ191"/>
  <c r="AR191"/>
  <c r="AS191" s="1"/>
  <c r="AU192" i="10"/>
  <c r="AX192" s="1"/>
  <c r="BE192"/>
  <c r="BA192"/>
  <c r="BB192" s="1"/>
  <c r="BG192" s="1"/>
  <c r="AT192"/>
  <c r="AB197"/>
  <c r="AQ192"/>
  <c r="AE193"/>
  <c r="AV192"/>
  <c r="AA197"/>
  <c r="AC196"/>
  <c r="BE191"/>
  <c r="BA191"/>
  <c r="BB191" s="1"/>
  <c r="BG191" s="1"/>
  <c r="AU191"/>
  <c r="AX191" s="1"/>
  <c r="AT191"/>
  <c r="AW190"/>
  <c r="AY190" s="1"/>
  <c r="AL194"/>
  <c r="U196"/>
  <c r="V195"/>
  <c r="U196" i="9"/>
  <c r="V195"/>
  <c r="AA197"/>
  <c r="BA190"/>
  <c r="BB190" s="1"/>
  <c r="BG190" s="1"/>
  <c r="AU190"/>
  <c r="AX190" s="1"/>
  <c r="BE190"/>
  <c r="AT190"/>
  <c r="AW190" s="1"/>
  <c r="AY190" s="1"/>
  <c r="BC189"/>
  <c r="BH189" s="1"/>
  <c r="AZ189"/>
  <c r="AP189"/>
  <c r="BF189" s="1"/>
  <c r="AL194"/>
  <c r="BC188"/>
  <c r="BH188" s="1"/>
  <c r="AP188"/>
  <c r="BF188" s="1"/>
  <c r="AZ188"/>
  <c r="AE192"/>
  <c r="AV191"/>
  <c r="AQ191"/>
  <c r="AR191"/>
  <c r="AS191" s="1"/>
  <c r="AB196"/>
  <c r="AC196" s="1"/>
  <c r="AA196" i="8"/>
  <c r="AC195"/>
  <c r="AQ192"/>
  <c r="AE193"/>
  <c r="AV192"/>
  <c r="AL194"/>
  <c r="AR193"/>
  <c r="AS193" s="1"/>
  <c r="BC190"/>
  <c r="BH190" s="1"/>
  <c r="AP190"/>
  <c r="BF190" s="1"/>
  <c r="AZ190"/>
  <c r="AR192"/>
  <c r="AS192" s="1"/>
  <c r="AB197"/>
  <c r="U196"/>
  <c r="V195"/>
  <c r="AW191"/>
  <c r="AY191" s="1"/>
  <c r="BA190" i="7"/>
  <c r="BB190" s="1"/>
  <c r="BG190" s="1"/>
  <c r="AU190"/>
  <c r="AX190" s="1"/>
  <c r="BE190"/>
  <c r="AT190"/>
  <c r="AL195"/>
  <c r="BC189"/>
  <c r="BH189" s="1"/>
  <c r="AP189"/>
  <c r="BF189" s="1"/>
  <c r="AZ189"/>
  <c r="AB197"/>
  <c r="AE192"/>
  <c r="AV191"/>
  <c r="AQ191"/>
  <c r="AR191"/>
  <c r="AS191" s="1"/>
  <c r="AA196"/>
  <c r="AC195"/>
  <c r="U196"/>
  <c r="V195"/>
  <c r="BC190" i="5"/>
  <c r="BH190" s="1"/>
  <c r="AP190"/>
  <c r="BF190" s="1"/>
  <c r="AZ190"/>
  <c r="AU192"/>
  <c r="AX192" s="1"/>
  <c r="BE192"/>
  <c r="BA192"/>
  <c r="BB192" s="1"/>
  <c r="BG192" s="1"/>
  <c r="AT192"/>
  <c r="AW192" s="1"/>
  <c r="AY192" s="1"/>
  <c r="AA197"/>
  <c r="AC196"/>
  <c r="BE191"/>
  <c r="BA191"/>
  <c r="BB191" s="1"/>
  <c r="BG191" s="1"/>
  <c r="AU191"/>
  <c r="AX191" s="1"/>
  <c r="AT191"/>
  <c r="AW191" s="1"/>
  <c r="AY191" s="1"/>
  <c r="AB197"/>
  <c r="U196"/>
  <c r="V195"/>
  <c r="AL194"/>
  <c r="AR193"/>
  <c r="AS193" s="1"/>
  <c r="AQ192"/>
  <c r="AE193"/>
  <c r="AV192"/>
  <c r="BC191" i="4"/>
  <c r="BH191" s="1"/>
  <c r="AZ191"/>
  <c r="AP191"/>
  <c r="BF191" s="1"/>
  <c r="AL194"/>
  <c r="AR193"/>
  <c r="AS193" s="1"/>
  <c r="AA197"/>
  <c r="AC196"/>
  <c r="AU192"/>
  <c r="AX192" s="1"/>
  <c r="BE192"/>
  <c r="BA192"/>
  <c r="BB192" s="1"/>
  <c r="BG192" s="1"/>
  <c r="AT192"/>
  <c r="AW192" s="1"/>
  <c r="AY192" s="1"/>
  <c r="U196"/>
  <c r="V195"/>
  <c r="AQ192"/>
  <c r="AE193"/>
  <c r="AV192"/>
  <c r="AB197"/>
  <c r="AE192" i="3"/>
  <c r="AV191"/>
  <c r="AQ191"/>
  <c r="AR191"/>
  <c r="AS191" s="1"/>
  <c r="AL195"/>
  <c r="AA198"/>
  <c r="BA190"/>
  <c r="BB190" s="1"/>
  <c r="BG190" s="1"/>
  <c r="AU190"/>
  <c r="AX190" s="1"/>
  <c r="BE190"/>
  <c r="AT190"/>
  <c r="BC189"/>
  <c r="BH189" s="1"/>
  <c r="AZ189"/>
  <c r="AP189"/>
  <c r="BF189" s="1"/>
  <c r="BC188"/>
  <c r="BH188" s="1"/>
  <c r="AP188"/>
  <c r="BF188" s="1"/>
  <c r="AZ188"/>
  <c r="U196"/>
  <c r="V195"/>
  <c r="AB197"/>
  <c r="U199" i="2"/>
  <c r="V203" i="13"/>
  <c r="T203" s="1"/>
  <c r="U203"/>
  <c r="AH196"/>
  <c r="B197"/>
  <c r="AC193"/>
  <c r="AB194"/>
  <c r="Y203"/>
  <c r="Z203"/>
  <c r="W203"/>
  <c r="X203"/>
  <c r="AA197" i="11" l="1"/>
  <c r="AC196"/>
  <c r="BE191"/>
  <c r="BA191"/>
  <c r="BB191" s="1"/>
  <c r="BG191" s="1"/>
  <c r="AU191"/>
  <c r="AX191" s="1"/>
  <c r="AT191"/>
  <c r="AB199"/>
  <c r="BC189"/>
  <c r="BH189" s="1"/>
  <c r="AP189"/>
  <c r="BF189" s="1"/>
  <c r="AZ189"/>
  <c r="AQ192"/>
  <c r="AE193"/>
  <c r="AV192"/>
  <c r="AR192"/>
  <c r="AS192" s="1"/>
  <c r="AL195"/>
  <c r="U198"/>
  <c r="V197"/>
  <c r="AW190"/>
  <c r="AY190" s="1"/>
  <c r="BC190" i="10"/>
  <c r="BH190" s="1"/>
  <c r="AP190"/>
  <c r="BF190" s="1"/>
  <c r="AZ190"/>
  <c r="AQ193"/>
  <c r="AE194"/>
  <c r="AV193"/>
  <c r="AL195"/>
  <c r="AB198"/>
  <c r="AA198"/>
  <c r="AC197"/>
  <c r="AR193"/>
  <c r="AS193" s="1"/>
  <c r="U197"/>
  <c r="V196"/>
  <c r="AW191"/>
  <c r="AY191" s="1"/>
  <c r="AW192"/>
  <c r="AY192" s="1"/>
  <c r="BE191" i="9"/>
  <c r="BA191"/>
  <c r="BB191" s="1"/>
  <c r="BG191" s="1"/>
  <c r="AU191"/>
  <c r="AX191" s="1"/>
  <c r="AT191"/>
  <c r="AL195"/>
  <c r="BC190"/>
  <c r="BH190" s="1"/>
  <c r="AZ190"/>
  <c r="AP190"/>
  <c r="BF190" s="1"/>
  <c r="V196"/>
  <c r="U197"/>
  <c r="AQ192"/>
  <c r="AE193"/>
  <c r="AV192"/>
  <c r="AR192"/>
  <c r="AS192" s="1"/>
  <c r="AB197"/>
  <c r="AA198"/>
  <c r="AC197"/>
  <c r="AA197" i="8"/>
  <c r="AC196"/>
  <c r="AB198"/>
  <c r="AL195"/>
  <c r="BC191"/>
  <c r="BH191" s="1"/>
  <c r="AP191"/>
  <c r="BF191" s="1"/>
  <c r="AZ191"/>
  <c r="AU193"/>
  <c r="AX193" s="1"/>
  <c r="BE193"/>
  <c r="BA193"/>
  <c r="BB193" s="1"/>
  <c r="BG193" s="1"/>
  <c r="AT193"/>
  <c r="U197"/>
  <c r="V196"/>
  <c r="AU192"/>
  <c r="AX192" s="1"/>
  <c r="BE192"/>
  <c r="BA192"/>
  <c r="BB192" s="1"/>
  <c r="BG192" s="1"/>
  <c r="AT192"/>
  <c r="AW192" s="1"/>
  <c r="AY192" s="1"/>
  <c r="AQ193"/>
  <c r="AE194"/>
  <c r="AV193"/>
  <c r="AA197" i="7"/>
  <c r="AC196"/>
  <c r="AQ192"/>
  <c r="AE193"/>
  <c r="AV192"/>
  <c r="AR192"/>
  <c r="AS192" s="1"/>
  <c r="AL196"/>
  <c r="U197"/>
  <c r="V196"/>
  <c r="AB198"/>
  <c r="BE191"/>
  <c r="BA191"/>
  <c r="BB191" s="1"/>
  <c r="BG191" s="1"/>
  <c r="AU191"/>
  <c r="AX191" s="1"/>
  <c r="AT191"/>
  <c r="AW190"/>
  <c r="AY190" s="1"/>
  <c r="AU193" i="5"/>
  <c r="AX193" s="1"/>
  <c r="BE193"/>
  <c r="BA193"/>
  <c r="BB193" s="1"/>
  <c r="BG193" s="1"/>
  <c r="AT193"/>
  <c r="U197"/>
  <c r="V196"/>
  <c r="BC191"/>
  <c r="BH191" s="1"/>
  <c r="AP191"/>
  <c r="BF191" s="1"/>
  <c r="AZ191"/>
  <c r="AB198"/>
  <c r="BC192"/>
  <c r="BH192" s="1"/>
  <c r="AP192"/>
  <c r="BF192" s="1"/>
  <c r="AZ192"/>
  <c r="AQ193"/>
  <c r="AE194"/>
  <c r="AV193"/>
  <c r="AL195"/>
  <c r="AR194"/>
  <c r="AS194" s="1"/>
  <c r="AA198"/>
  <c r="AC197"/>
  <c r="AU193" i="4"/>
  <c r="AX193" s="1"/>
  <c r="BE193"/>
  <c r="BA193"/>
  <c r="BB193" s="1"/>
  <c r="BG193" s="1"/>
  <c r="AT193"/>
  <c r="AA198"/>
  <c r="AC197"/>
  <c r="AB198"/>
  <c r="BC192"/>
  <c r="BH192" s="1"/>
  <c r="AZ192"/>
  <c r="AP192"/>
  <c r="BF192" s="1"/>
  <c r="AQ193"/>
  <c r="AE194"/>
  <c r="AV193"/>
  <c r="U197"/>
  <c r="V196"/>
  <c r="AL195"/>
  <c r="AR194"/>
  <c r="AS194" s="1"/>
  <c r="AL196" i="3"/>
  <c r="AQ192"/>
  <c r="AE193"/>
  <c r="AV192"/>
  <c r="AR192"/>
  <c r="AS192" s="1"/>
  <c r="AA199"/>
  <c r="AB198"/>
  <c r="U197"/>
  <c r="V196"/>
  <c r="BE191"/>
  <c r="BA191"/>
  <c r="BB191" s="1"/>
  <c r="BG191" s="1"/>
  <c r="AU191"/>
  <c r="AX191" s="1"/>
  <c r="AT191"/>
  <c r="AW191" s="1"/>
  <c r="AY191" s="1"/>
  <c r="AW190"/>
  <c r="AY190" s="1"/>
  <c r="AC197"/>
  <c r="U200" i="2"/>
  <c r="U201" s="1"/>
  <c r="U202" s="1"/>
  <c r="U203" s="1"/>
  <c r="U204" s="1"/>
  <c r="U205" s="1"/>
  <c r="U206" s="1"/>
  <c r="U207" s="1"/>
  <c r="U204" i="13"/>
  <c r="V204"/>
  <c r="T204" s="1"/>
  <c r="AC194"/>
  <c r="AB195"/>
  <c r="B198"/>
  <c r="AH197"/>
  <c r="Y204"/>
  <c r="X204"/>
  <c r="Z204"/>
  <c r="W204"/>
  <c r="AU192" i="11" l="1"/>
  <c r="AX192" s="1"/>
  <c r="BE192"/>
  <c r="BA192"/>
  <c r="BB192" s="1"/>
  <c r="BG192" s="1"/>
  <c r="AT192"/>
  <c r="AA198"/>
  <c r="AC197"/>
  <c r="BC190"/>
  <c r="BH190" s="1"/>
  <c r="AP190"/>
  <c r="BF190" s="1"/>
  <c r="AZ190"/>
  <c r="AQ193"/>
  <c r="AE194"/>
  <c r="AV193"/>
  <c r="AR193"/>
  <c r="AS193" s="1"/>
  <c r="AW191"/>
  <c r="AY191" s="1"/>
  <c r="AL196"/>
  <c r="U199"/>
  <c r="V198"/>
  <c r="AB200"/>
  <c r="AQ194" i="10"/>
  <c r="AE195"/>
  <c r="AV194"/>
  <c r="BC191"/>
  <c r="BH191" s="1"/>
  <c r="AZ191"/>
  <c r="AP191"/>
  <c r="BF191" s="1"/>
  <c r="AU193"/>
  <c r="AX193" s="1"/>
  <c r="BE193"/>
  <c r="BA193"/>
  <c r="BB193" s="1"/>
  <c r="BG193" s="1"/>
  <c r="AT193"/>
  <c r="AW193" s="1"/>
  <c r="AY193" s="1"/>
  <c r="BC192"/>
  <c r="BH192" s="1"/>
  <c r="AZ192"/>
  <c r="AP192"/>
  <c r="BF192" s="1"/>
  <c r="U198"/>
  <c r="V197"/>
  <c r="AB199"/>
  <c r="AR195"/>
  <c r="AS195" s="1"/>
  <c r="AL196"/>
  <c r="AC198"/>
  <c r="AA199"/>
  <c r="AR194"/>
  <c r="AS194" s="1"/>
  <c r="AL196" i="9"/>
  <c r="AB198"/>
  <c r="AQ193"/>
  <c r="AE194"/>
  <c r="AV193"/>
  <c r="AR193"/>
  <c r="AS193" s="1"/>
  <c r="AC198"/>
  <c r="AA199"/>
  <c r="AU192"/>
  <c r="AX192" s="1"/>
  <c r="BE192"/>
  <c r="BA192"/>
  <c r="BB192" s="1"/>
  <c r="BG192" s="1"/>
  <c r="AT192"/>
  <c r="AW192" s="1"/>
  <c r="AY192" s="1"/>
  <c r="U198"/>
  <c r="V197"/>
  <c r="AW191"/>
  <c r="AY191" s="1"/>
  <c r="BC192" i="8"/>
  <c r="BH192" s="1"/>
  <c r="AP192"/>
  <c r="BF192" s="1"/>
  <c r="AZ192"/>
  <c r="AB199"/>
  <c r="AA198"/>
  <c r="AC197"/>
  <c r="AL196"/>
  <c r="AW193"/>
  <c r="AY193" s="1"/>
  <c r="AQ194"/>
  <c r="AE195"/>
  <c r="AR195" s="1"/>
  <c r="AS195" s="1"/>
  <c r="AV194"/>
  <c r="U198"/>
  <c r="V197"/>
  <c r="AR194"/>
  <c r="AS194" s="1"/>
  <c r="AA198" i="7"/>
  <c r="AC197"/>
  <c r="U198"/>
  <c r="V197"/>
  <c r="AU192"/>
  <c r="AX192" s="1"/>
  <c r="BE192"/>
  <c r="BA192"/>
  <c r="BB192" s="1"/>
  <c r="BG192" s="1"/>
  <c r="AT192"/>
  <c r="AW192" s="1"/>
  <c r="AY192" s="1"/>
  <c r="AB199"/>
  <c r="AW191"/>
  <c r="AY191" s="1"/>
  <c r="BC190"/>
  <c r="BH190" s="1"/>
  <c r="AZ190"/>
  <c r="AP190"/>
  <c r="BF190" s="1"/>
  <c r="AL197"/>
  <c r="AQ193"/>
  <c r="AE194"/>
  <c r="AV193"/>
  <c r="AR193"/>
  <c r="AS193" s="1"/>
  <c r="BA194" i="5"/>
  <c r="BB194" s="1"/>
  <c r="BG194" s="1"/>
  <c r="AU194"/>
  <c r="AX194" s="1"/>
  <c r="BE194"/>
  <c r="AT194"/>
  <c r="AB199"/>
  <c r="U198"/>
  <c r="V197"/>
  <c r="AC198"/>
  <c r="AA199"/>
  <c r="AQ194"/>
  <c r="AE195"/>
  <c r="AV194"/>
  <c r="AL196"/>
  <c r="AW193"/>
  <c r="AY193" s="1"/>
  <c r="AB199" i="4"/>
  <c r="AC198"/>
  <c r="AA199"/>
  <c r="AQ194"/>
  <c r="AE195"/>
  <c r="AV194"/>
  <c r="AR195"/>
  <c r="AS195" s="1"/>
  <c r="AL196"/>
  <c r="BA194"/>
  <c r="BB194" s="1"/>
  <c r="BG194" s="1"/>
  <c r="AU194"/>
  <c r="AX194" s="1"/>
  <c r="BE194"/>
  <c r="AT194"/>
  <c r="AW194" s="1"/>
  <c r="AY194" s="1"/>
  <c r="U198"/>
  <c r="V197"/>
  <c r="AW193"/>
  <c r="AY193" s="1"/>
  <c r="AU192" i="3"/>
  <c r="AX192" s="1"/>
  <c r="BE192"/>
  <c r="BA192"/>
  <c r="BB192" s="1"/>
  <c r="BG192" s="1"/>
  <c r="AT192"/>
  <c r="AL197"/>
  <c r="BC190"/>
  <c r="BH190" s="1"/>
  <c r="AZ190"/>
  <c r="AP190"/>
  <c r="BF190" s="1"/>
  <c r="AB199"/>
  <c r="AC199" s="1"/>
  <c r="AC198"/>
  <c r="BC191"/>
  <c r="BH191" s="1"/>
  <c r="AP191"/>
  <c r="BF191" s="1"/>
  <c r="AZ191"/>
  <c r="U198"/>
  <c r="V197"/>
  <c r="AA200"/>
  <c r="AQ193"/>
  <c r="AE194"/>
  <c r="AV193"/>
  <c r="AR193"/>
  <c r="AS193" s="1"/>
  <c r="AH198" i="13"/>
  <c r="B199"/>
  <c r="V205"/>
  <c r="T205" s="1"/>
  <c r="U205"/>
  <c r="AC195"/>
  <c r="AB196"/>
  <c r="Y205"/>
  <c r="X205"/>
  <c r="W205"/>
  <c r="Z205"/>
  <c r="AL197" i="11" l="1"/>
  <c r="AC198"/>
  <c r="AA199"/>
  <c r="AB201"/>
  <c r="U200"/>
  <c r="V199"/>
  <c r="AU193"/>
  <c r="AX193" s="1"/>
  <c r="BE193"/>
  <c r="BA193"/>
  <c r="BB193" s="1"/>
  <c r="BG193" s="1"/>
  <c r="AT193"/>
  <c r="AW193" s="1"/>
  <c r="AY193" s="1"/>
  <c r="BC191"/>
  <c r="BH191" s="1"/>
  <c r="AP191"/>
  <c r="BF191" s="1"/>
  <c r="AZ191"/>
  <c r="AQ194"/>
  <c r="AE195"/>
  <c r="AV194"/>
  <c r="AR194"/>
  <c r="AS194" s="1"/>
  <c r="AW192"/>
  <c r="AY192" s="1"/>
  <c r="U199" i="10"/>
  <c r="V198"/>
  <c r="BC193"/>
  <c r="BH193" s="1"/>
  <c r="AZ193"/>
  <c r="AP193"/>
  <c r="BF193" s="1"/>
  <c r="AE196"/>
  <c r="AV195"/>
  <c r="AQ195"/>
  <c r="AL197"/>
  <c r="AR196"/>
  <c r="AS196" s="1"/>
  <c r="AB200"/>
  <c r="AA200"/>
  <c r="AC199"/>
  <c r="BA194"/>
  <c r="BB194" s="1"/>
  <c r="BG194" s="1"/>
  <c r="AU194"/>
  <c r="AX194" s="1"/>
  <c r="BE194"/>
  <c r="AT194"/>
  <c r="BE195"/>
  <c r="BA195"/>
  <c r="BB195" s="1"/>
  <c r="BG195" s="1"/>
  <c r="AU195"/>
  <c r="AX195" s="1"/>
  <c r="AT195"/>
  <c r="AU193" i="9"/>
  <c r="AX193" s="1"/>
  <c r="BE193"/>
  <c r="BA193"/>
  <c r="BB193" s="1"/>
  <c r="BG193" s="1"/>
  <c r="AT193"/>
  <c r="AB199"/>
  <c r="AL197"/>
  <c r="BC191"/>
  <c r="BH191" s="1"/>
  <c r="AZ191"/>
  <c r="AP191"/>
  <c r="BF191" s="1"/>
  <c r="AA200"/>
  <c r="AC199"/>
  <c r="AQ194"/>
  <c r="AE195"/>
  <c r="AV194"/>
  <c r="AR194"/>
  <c r="AS194" s="1"/>
  <c r="BC192"/>
  <c r="BH192" s="1"/>
  <c r="AZ192"/>
  <c r="AP192"/>
  <c r="BF192" s="1"/>
  <c r="U199"/>
  <c r="V198"/>
  <c r="BE195" i="8"/>
  <c r="BA195"/>
  <c r="BB195" s="1"/>
  <c r="BG195" s="1"/>
  <c r="AU195"/>
  <c r="AX195" s="1"/>
  <c r="AT195"/>
  <c r="BA194"/>
  <c r="BB194" s="1"/>
  <c r="BG194" s="1"/>
  <c r="AU194"/>
  <c r="AX194" s="1"/>
  <c r="BE194"/>
  <c r="AT194"/>
  <c r="AL197"/>
  <c r="AR196"/>
  <c r="AS196" s="1"/>
  <c r="BC193"/>
  <c r="BH193" s="1"/>
  <c r="AZ193"/>
  <c r="AP193"/>
  <c r="BF193" s="1"/>
  <c r="AC198"/>
  <c r="AA199"/>
  <c r="AE196"/>
  <c r="AV195"/>
  <c r="AQ195"/>
  <c r="U199"/>
  <c r="V198"/>
  <c r="AB200"/>
  <c r="AL198" i="7"/>
  <c r="BC191"/>
  <c r="BH191" s="1"/>
  <c r="AP191"/>
  <c r="BF191" s="1"/>
  <c r="AZ191"/>
  <c r="BC192"/>
  <c r="BH192" s="1"/>
  <c r="AP192"/>
  <c r="BF192" s="1"/>
  <c r="AZ192"/>
  <c r="AC198"/>
  <c r="AA199"/>
  <c r="AU193"/>
  <c r="AX193" s="1"/>
  <c r="BE193"/>
  <c r="BA193"/>
  <c r="BB193" s="1"/>
  <c r="BG193" s="1"/>
  <c r="AT193"/>
  <c r="AB200"/>
  <c r="U199"/>
  <c r="V198"/>
  <c r="AQ194"/>
  <c r="AE195"/>
  <c r="AV194"/>
  <c r="AR194"/>
  <c r="AS194" s="1"/>
  <c r="BC193" i="5"/>
  <c r="BH193" s="1"/>
  <c r="AP193"/>
  <c r="BF193" s="1"/>
  <c r="AZ193"/>
  <c r="AE196"/>
  <c r="AV195"/>
  <c r="AQ195"/>
  <c r="AB200"/>
  <c r="AL197"/>
  <c r="AR196"/>
  <c r="AS196" s="1"/>
  <c r="AA200"/>
  <c r="AC199"/>
  <c r="U199"/>
  <c r="V198"/>
  <c r="AR195"/>
  <c r="AS195" s="1"/>
  <c r="AW194"/>
  <c r="AY194" s="1"/>
  <c r="BE195" i="4"/>
  <c r="BA195"/>
  <c r="BB195" s="1"/>
  <c r="BG195" s="1"/>
  <c r="AU195"/>
  <c r="AX195" s="1"/>
  <c r="AT195"/>
  <c r="AA200"/>
  <c r="AC199"/>
  <c r="AB200"/>
  <c r="BC193"/>
  <c r="BH193" s="1"/>
  <c r="AZ193"/>
  <c r="AP193"/>
  <c r="BF193" s="1"/>
  <c r="BC194"/>
  <c r="BH194" s="1"/>
  <c r="AZ194"/>
  <c r="AP194"/>
  <c r="BF194" s="1"/>
  <c r="AL197"/>
  <c r="U199"/>
  <c r="V198"/>
  <c r="AE196"/>
  <c r="AV195"/>
  <c r="AQ195"/>
  <c r="AU193" i="3"/>
  <c r="AX193" s="1"/>
  <c r="BE193"/>
  <c r="BA193"/>
  <c r="BB193" s="1"/>
  <c r="BG193" s="1"/>
  <c r="AT193"/>
  <c r="U199"/>
  <c r="V198"/>
  <c r="AL198"/>
  <c r="AB200"/>
  <c r="AQ194"/>
  <c r="AE195"/>
  <c r="AV194"/>
  <c r="AR194"/>
  <c r="AS194" s="1"/>
  <c r="AA201"/>
  <c r="AC200"/>
  <c r="AW192"/>
  <c r="AY192" s="1"/>
  <c r="AC196" i="13"/>
  <c r="AB197"/>
  <c r="U206"/>
  <c r="V206"/>
  <c r="T206" s="1"/>
  <c r="AH199"/>
  <c r="B200"/>
  <c r="Y206"/>
  <c r="W206"/>
  <c r="Z206"/>
  <c r="X206"/>
  <c r="U201" i="11" l="1"/>
  <c r="V200"/>
  <c r="AL198"/>
  <c r="BA194"/>
  <c r="BB194" s="1"/>
  <c r="BG194" s="1"/>
  <c r="AU194"/>
  <c r="AX194" s="1"/>
  <c r="BE194"/>
  <c r="AT194"/>
  <c r="AW194" s="1"/>
  <c r="AY194" s="1"/>
  <c r="BC192"/>
  <c r="BH192" s="1"/>
  <c r="AP192"/>
  <c r="BF192" s="1"/>
  <c r="AZ192"/>
  <c r="BC193"/>
  <c r="BH193" s="1"/>
  <c r="AP193"/>
  <c r="BF193" s="1"/>
  <c r="AZ193"/>
  <c r="AB202"/>
  <c r="AE196"/>
  <c r="AV195"/>
  <c r="AQ195"/>
  <c r="AR195"/>
  <c r="AS195" s="1"/>
  <c r="AA200"/>
  <c r="AC199"/>
  <c r="AB201" i="10"/>
  <c r="U200"/>
  <c r="V199"/>
  <c r="AL198"/>
  <c r="AA201"/>
  <c r="AC200"/>
  <c r="AU196"/>
  <c r="AX196" s="1"/>
  <c r="BE196"/>
  <c r="BA196"/>
  <c r="BB196" s="1"/>
  <c r="BG196" s="1"/>
  <c r="AT196"/>
  <c r="AW196" s="1"/>
  <c r="AY196" s="1"/>
  <c r="AQ196"/>
  <c r="AE197"/>
  <c r="AV196"/>
  <c r="AW195"/>
  <c r="AY195" s="1"/>
  <c r="AW194"/>
  <c r="AY194" s="1"/>
  <c r="AA201" i="9"/>
  <c r="AC200"/>
  <c r="AB200"/>
  <c r="U200"/>
  <c r="V199"/>
  <c r="BA194"/>
  <c r="BB194" s="1"/>
  <c r="BG194" s="1"/>
  <c r="AU194"/>
  <c r="AX194" s="1"/>
  <c r="BE194"/>
  <c r="AT194"/>
  <c r="AW194" s="1"/>
  <c r="AY194" s="1"/>
  <c r="AE196"/>
  <c r="AV195"/>
  <c r="AQ195"/>
  <c r="AR195"/>
  <c r="AS195" s="1"/>
  <c r="AL198"/>
  <c r="AW193"/>
  <c r="AY193" s="1"/>
  <c r="AL198" i="8"/>
  <c r="AR197"/>
  <c r="AS197" s="1"/>
  <c r="AU196"/>
  <c r="AX196" s="1"/>
  <c r="BE196"/>
  <c r="BA196"/>
  <c r="BB196" s="1"/>
  <c r="BG196" s="1"/>
  <c r="AT196"/>
  <c r="AW196" s="1"/>
  <c r="AY196" s="1"/>
  <c r="AB201"/>
  <c r="U200"/>
  <c r="V199"/>
  <c r="AA200"/>
  <c r="AC199"/>
  <c r="AQ196"/>
  <c r="AE197"/>
  <c r="AV196"/>
  <c r="AW194"/>
  <c r="AY194" s="1"/>
  <c r="AW195"/>
  <c r="AY195" s="1"/>
  <c r="AL199" i="7"/>
  <c r="AE196"/>
  <c r="AV195"/>
  <c r="AQ195"/>
  <c r="AR195"/>
  <c r="AS195" s="1"/>
  <c r="U200"/>
  <c r="V199"/>
  <c r="AA200"/>
  <c r="AC199"/>
  <c r="AW193"/>
  <c r="AY193" s="1"/>
  <c r="BA194"/>
  <c r="BB194" s="1"/>
  <c r="BG194" s="1"/>
  <c r="AU194"/>
  <c r="AX194" s="1"/>
  <c r="BE194"/>
  <c r="AT194"/>
  <c r="AB201"/>
  <c r="BE195" i="5"/>
  <c r="BA195"/>
  <c r="BB195" s="1"/>
  <c r="BG195" s="1"/>
  <c r="AU195"/>
  <c r="AX195" s="1"/>
  <c r="AT195"/>
  <c r="AL198"/>
  <c r="U200"/>
  <c r="V199"/>
  <c r="AU196"/>
  <c r="AX196" s="1"/>
  <c r="BE196"/>
  <c r="BA196"/>
  <c r="BB196" s="1"/>
  <c r="BG196" s="1"/>
  <c r="AT196"/>
  <c r="AW196" s="1"/>
  <c r="AY196" s="1"/>
  <c r="BC194"/>
  <c r="BH194" s="1"/>
  <c r="AZ194"/>
  <c r="AP194"/>
  <c r="BF194" s="1"/>
  <c r="AA201"/>
  <c r="AC200"/>
  <c r="AB201"/>
  <c r="AQ196"/>
  <c r="AE197"/>
  <c r="AR197" s="1"/>
  <c r="AS197" s="1"/>
  <c r="AV196"/>
  <c r="AQ196" i="4"/>
  <c r="AE197"/>
  <c r="AV196"/>
  <c r="AA201"/>
  <c r="AC200"/>
  <c r="AR196"/>
  <c r="AS196" s="1"/>
  <c r="U200"/>
  <c r="V199"/>
  <c r="AL198"/>
  <c r="AB201"/>
  <c r="AW195"/>
  <c r="AY195" s="1"/>
  <c r="AA202" i="3"/>
  <c r="U200"/>
  <c r="V199"/>
  <c r="AE196"/>
  <c r="AV195"/>
  <c r="AQ195"/>
  <c r="AR195"/>
  <c r="AS195" s="1"/>
  <c r="AB201"/>
  <c r="AC201" s="1"/>
  <c r="BC192"/>
  <c r="BH192" s="1"/>
  <c r="AP192"/>
  <c r="BF192" s="1"/>
  <c r="AZ192"/>
  <c r="BA194"/>
  <c r="BB194" s="1"/>
  <c r="BG194" s="1"/>
  <c r="AU194"/>
  <c r="AX194" s="1"/>
  <c r="BE194"/>
  <c r="AT194"/>
  <c r="AL199"/>
  <c r="AW193"/>
  <c r="AY193" s="1"/>
  <c r="AC197" i="13"/>
  <c r="AB198"/>
  <c r="AH200"/>
  <c r="B201"/>
  <c r="U207"/>
  <c r="V207"/>
  <c r="T207" s="1"/>
  <c r="X207"/>
  <c r="Y207"/>
  <c r="Z207"/>
  <c r="W207"/>
  <c r="BC194" i="11" l="1"/>
  <c r="BH194" s="1"/>
  <c r="AP194"/>
  <c r="BF194" s="1"/>
  <c r="AZ194"/>
  <c r="U202"/>
  <c r="V201"/>
  <c r="BE195"/>
  <c r="BA195"/>
  <c r="BB195" s="1"/>
  <c r="BG195" s="1"/>
  <c r="AU195"/>
  <c r="AX195" s="1"/>
  <c r="AT195"/>
  <c r="AW195" s="1"/>
  <c r="AY195" s="1"/>
  <c r="AB203"/>
  <c r="AA201"/>
  <c r="AC200"/>
  <c r="AQ196"/>
  <c r="AE197"/>
  <c r="AV196"/>
  <c r="AR196"/>
  <c r="AS196" s="1"/>
  <c r="AL199"/>
  <c r="BC195" i="10"/>
  <c r="BH195" s="1"/>
  <c r="AZ195"/>
  <c r="AP195"/>
  <c r="BF195" s="1"/>
  <c r="BC196"/>
  <c r="BH196" s="1"/>
  <c r="AP196"/>
  <c r="BF196" s="1"/>
  <c r="AZ196"/>
  <c r="AB202"/>
  <c r="AA202"/>
  <c r="AC201"/>
  <c r="BC194"/>
  <c r="BH194" s="1"/>
  <c r="AP194"/>
  <c r="BF194" s="1"/>
  <c r="AZ194"/>
  <c r="AL199"/>
  <c r="AQ197"/>
  <c r="AE198"/>
  <c r="AV197"/>
  <c r="U201"/>
  <c r="V200"/>
  <c r="AR197"/>
  <c r="AS197" s="1"/>
  <c r="AL199" i="9"/>
  <c r="AQ196"/>
  <c r="AE197"/>
  <c r="AV196"/>
  <c r="AR196"/>
  <c r="AS196" s="1"/>
  <c r="AA202"/>
  <c r="U201"/>
  <c r="V200"/>
  <c r="BC193"/>
  <c r="BH193" s="1"/>
  <c r="AZ193"/>
  <c r="AP193"/>
  <c r="BF193" s="1"/>
  <c r="BE195"/>
  <c r="BA195"/>
  <c r="BB195" s="1"/>
  <c r="BG195" s="1"/>
  <c r="AU195"/>
  <c r="AX195" s="1"/>
  <c r="AT195"/>
  <c r="AW195" s="1"/>
  <c r="AY195" s="1"/>
  <c r="BC194"/>
  <c r="BH194" s="1"/>
  <c r="AZ194"/>
  <c r="AP194"/>
  <c r="BF194" s="1"/>
  <c r="AB201"/>
  <c r="AA201" i="8"/>
  <c r="AC200"/>
  <c r="AL199"/>
  <c r="BC194"/>
  <c r="BH194" s="1"/>
  <c r="AZ194"/>
  <c r="AP194"/>
  <c r="BF194" s="1"/>
  <c r="U201"/>
  <c r="V200"/>
  <c r="BC196"/>
  <c r="BH196" s="1"/>
  <c r="AP196"/>
  <c r="BF196" s="1"/>
  <c r="AZ196"/>
  <c r="AU197"/>
  <c r="AX197" s="1"/>
  <c r="BE197"/>
  <c r="BA197"/>
  <c r="BB197" s="1"/>
  <c r="BG197" s="1"/>
  <c r="AT197"/>
  <c r="AW197" s="1"/>
  <c r="AY197" s="1"/>
  <c r="BC195"/>
  <c r="BH195" s="1"/>
  <c r="AP195"/>
  <c r="BF195" s="1"/>
  <c r="AZ195"/>
  <c r="AQ197"/>
  <c r="AE198"/>
  <c r="AV197"/>
  <c r="AB202"/>
  <c r="AL200" i="7"/>
  <c r="AB202"/>
  <c r="AA201"/>
  <c r="AC200"/>
  <c r="BE195"/>
  <c r="BA195"/>
  <c r="BB195" s="1"/>
  <c r="BG195" s="1"/>
  <c r="AU195"/>
  <c r="AX195" s="1"/>
  <c r="AT195"/>
  <c r="U201"/>
  <c r="V200"/>
  <c r="AQ196"/>
  <c r="AE197"/>
  <c r="AV196"/>
  <c r="AR196"/>
  <c r="AS196" s="1"/>
  <c r="BC193"/>
  <c r="BH193" s="1"/>
  <c r="AP193"/>
  <c r="BF193" s="1"/>
  <c r="AZ193"/>
  <c r="AW194"/>
  <c r="AY194" s="1"/>
  <c r="AU197" i="5"/>
  <c r="AX197" s="1"/>
  <c r="BE197"/>
  <c r="BA197"/>
  <c r="BB197" s="1"/>
  <c r="BG197" s="1"/>
  <c r="AT197"/>
  <c r="AA202"/>
  <c r="AC201"/>
  <c r="BC196"/>
  <c r="BH196" s="1"/>
  <c r="AP196"/>
  <c r="BF196" s="1"/>
  <c r="AZ196"/>
  <c r="AL199"/>
  <c r="AQ197"/>
  <c r="AE198"/>
  <c r="AV197"/>
  <c r="U201"/>
  <c r="V200"/>
  <c r="AB202"/>
  <c r="AW195"/>
  <c r="AY195" s="1"/>
  <c r="AB202" i="4"/>
  <c r="AL199"/>
  <c r="AR198"/>
  <c r="AS198" s="1"/>
  <c r="AU196"/>
  <c r="AX196" s="1"/>
  <c r="BE196"/>
  <c r="BA196"/>
  <c r="BB196" s="1"/>
  <c r="BG196" s="1"/>
  <c r="AT196"/>
  <c r="AW196" s="1"/>
  <c r="AY196" s="1"/>
  <c r="AQ197"/>
  <c r="AE198"/>
  <c r="AV197"/>
  <c r="BC195"/>
  <c r="BH195" s="1"/>
  <c r="AZ195"/>
  <c r="AP195"/>
  <c r="BF195" s="1"/>
  <c r="U201"/>
  <c r="V200"/>
  <c r="AA202"/>
  <c r="AC201"/>
  <c r="AR197"/>
  <c r="AS197" s="1"/>
  <c r="BE195" i="3"/>
  <c r="BA195"/>
  <c r="BB195" s="1"/>
  <c r="BG195" s="1"/>
  <c r="AU195"/>
  <c r="AX195" s="1"/>
  <c r="AT195"/>
  <c r="AA203"/>
  <c r="AQ196"/>
  <c r="AE197"/>
  <c r="AV196"/>
  <c r="AR196"/>
  <c r="AS196" s="1"/>
  <c r="AB202"/>
  <c r="U201"/>
  <c r="V200"/>
  <c r="AW194"/>
  <c r="AY194" s="1"/>
  <c r="BC193"/>
  <c r="BH193" s="1"/>
  <c r="AZ193"/>
  <c r="AP193"/>
  <c r="BF193" s="1"/>
  <c r="AL200"/>
  <c r="AH201" i="13"/>
  <c r="B202"/>
  <c r="U208"/>
  <c r="V208"/>
  <c r="T208" s="1"/>
  <c r="AC198"/>
  <c r="AB199"/>
  <c r="Z208"/>
  <c r="X208"/>
  <c r="W208"/>
  <c r="Y208"/>
  <c r="AL200" i="11" l="1"/>
  <c r="AQ197"/>
  <c r="AE198"/>
  <c r="AV197"/>
  <c r="AR197"/>
  <c r="AS197" s="1"/>
  <c r="AA202"/>
  <c r="AC201"/>
  <c r="BC195"/>
  <c r="BH195" s="1"/>
  <c r="AP195"/>
  <c r="BF195" s="1"/>
  <c r="AZ195"/>
  <c r="AB204"/>
  <c r="AU196"/>
  <c r="AX196" s="1"/>
  <c r="BE196"/>
  <c r="BA196"/>
  <c r="BB196" s="1"/>
  <c r="BG196" s="1"/>
  <c r="AT196"/>
  <c r="AW196" s="1"/>
  <c r="AY196" s="1"/>
  <c r="U203"/>
  <c r="V202"/>
  <c r="AB203" i="10"/>
  <c r="AQ198"/>
  <c r="AE199"/>
  <c r="AV198"/>
  <c r="AC202"/>
  <c r="AA203"/>
  <c r="AU197"/>
  <c r="AX197" s="1"/>
  <c r="BE197"/>
  <c r="BA197"/>
  <c r="BB197" s="1"/>
  <c r="BG197" s="1"/>
  <c r="AT197"/>
  <c r="AR199"/>
  <c r="AS199" s="1"/>
  <c r="AL200"/>
  <c r="U202"/>
  <c r="V201"/>
  <c r="AR198"/>
  <c r="AS198" s="1"/>
  <c r="U202" i="9"/>
  <c r="V201"/>
  <c r="AL200"/>
  <c r="BC195"/>
  <c r="BH195" s="1"/>
  <c r="AP195"/>
  <c r="BF195" s="1"/>
  <c r="AZ195"/>
  <c r="AU196"/>
  <c r="AX196" s="1"/>
  <c r="BE196"/>
  <c r="BA196"/>
  <c r="BB196" s="1"/>
  <c r="BG196" s="1"/>
  <c r="AT196"/>
  <c r="AB202"/>
  <c r="AA203"/>
  <c r="AQ197"/>
  <c r="AE198"/>
  <c r="AV197"/>
  <c r="AR197"/>
  <c r="AS197" s="1"/>
  <c r="AC201"/>
  <c r="BC197" i="8"/>
  <c r="BH197" s="1"/>
  <c r="AP197"/>
  <c r="BF197" s="1"/>
  <c r="AZ197"/>
  <c r="AA202"/>
  <c r="AC201"/>
  <c r="AQ198"/>
  <c r="AE199"/>
  <c r="AV198"/>
  <c r="AR199"/>
  <c r="AS199" s="1"/>
  <c r="AL200"/>
  <c r="AB203"/>
  <c r="U202"/>
  <c r="V201"/>
  <c r="AR198"/>
  <c r="AS198" s="1"/>
  <c r="AB203" i="7"/>
  <c r="BC194"/>
  <c r="BH194" s="1"/>
  <c r="AP194"/>
  <c r="BF194" s="1"/>
  <c r="AZ194"/>
  <c r="AU196"/>
  <c r="AX196" s="1"/>
  <c r="BE196"/>
  <c r="BA196"/>
  <c r="BB196" s="1"/>
  <c r="BG196" s="1"/>
  <c r="AT196"/>
  <c r="AW196" s="1"/>
  <c r="AY196" s="1"/>
  <c r="AA202"/>
  <c r="AC201"/>
  <c r="AL201"/>
  <c r="AW195"/>
  <c r="AY195" s="1"/>
  <c r="AQ197"/>
  <c r="AE198"/>
  <c r="AV197"/>
  <c r="AR197"/>
  <c r="AS197" s="1"/>
  <c r="U202"/>
  <c r="V201"/>
  <c r="AQ198" i="5"/>
  <c r="AE199"/>
  <c r="AV198"/>
  <c r="AC202"/>
  <c r="AA203"/>
  <c r="BC195"/>
  <c r="BH195" s="1"/>
  <c r="AP195"/>
  <c r="BF195" s="1"/>
  <c r="AZ195"/>
  <c r="AR199"/>
  <c r="AS199" s="1"/>
  <c r="AL200"/>
  <c r="U202"/>
  <c r="V201"/>
  <c r="AR198"/>
  <c r="AS198" s="1"/>
  <c r="AB203"/>
  <c r="AW197"/>
  <c r="AY197" s="1"/>
  <c r="AU197" i="4"/>
  <c r="AX197" s="1"/>
  <c r="BE197"/>
  <c r="BA197"/>
  <c r="BB197" s="1"/>
  <c r="BG197" s="1"/>
  <c r="AT197"/>
  <c r="BC196"/>
  <c r="BH196" s="1"/>
  <c r="AP196"/>
  <c r="BF196" s="1"/>
  <c r="AZ196"/>
  <c r="BA198"/>
  <c r="BB198" s="1"/>
  <c r="BG198" s="1"/>
  <c r="AU198"/>
  <c r="AX198" s="1"/>
  <c r="BE198"/>
  <c r="AT198"/>
  <c r="AC202"/>
  <c r="AA203"/>
  <c r="AQ198"/>
  <c r="AE199"/>
  <c r="AV198"/>
  <c r="AB203"/>
  <c r="U202"/>
  <c r="V201"/>
  <c r="AR199"/>
  <c r="AS199" s="1"/>
  <c r="AL200"/>
  <c r="BC194" i="3"/>
  <c r="BH194" s="1"/>
  <c r="AP194"/>
  <c r="BF194" s="1"/>
  <c r="AZ194"/>
  <c r="AB203"/>
  <c r="AC202"/>
  <c r="AU196"/>
  <c r="AX196" s="1"/>
  <c r="BE196"/>
  <c r="BA196"/>
  <c r="BB196" s="1"/>
  <c r="BG196" s="1"/>
  <c r="AT196"/>
  <c r="AW196" s="1"/>
  <c r="AY196" s="1"/>
  <c r="AA204"/>
  <c r="AC203"/>
  <c r="AL201"/>
  <c r="U202"/>
  <c r="V201"/>
  <c r="AQ197"/>
  <c r="AE198"/>
  <c r="AV197"/>
  <c r="AR197"/>
  <c r="AS197" s="1"/>
  <c r="AW195"/>
  <c r="AY195" s="1"/>
  <c r="AH202" i="13"/>
  <c r="B203"/>
  <c r="AC199"/>
  <c r="AB200"/>
  <c r="U209"/>
  <c r="V209"/>
  <c r="T209" s="1"/>
  <c r="Z209"/>
  <c r="Y209"/>
  <c r="X209"/>
  <c r="W209"/>
  <c r="AB205" i="11" l="1"/>
  <c r="AU197"/>
  <c r="AX197" s="1"/>
  <c r="BE197"/>
  <c r="BA197"/>
  <c r="BB197" s="1"/>
  <c r="BG197" s="1"/>
  <c r="AT197"/>
  <c r="AW197" s="1"/>
  <c r="AY197" s="1"/>
  <c r="AL201"/>
  <c r="BC196"/>
  <c r="BH196" s="1"/>
  <c r="AP196"/>
  <c r="BF196" s="1"/>
  <c r="AZ196"/>
  <c r="AC202"/>
  <c r="AA203"/>
  <c r="U204"/>
  <c r="V203"/>
  <c r="AQ198"/>
  <c r="AE199"/>
  <c r="AV198"/>
  <c r="AR198"/>
  <c r="AS198" s="1"/>
  <c r="BE199" i="10"/>
  <c r="BA199"/>
  <c r="BB199" s="1"/>
  <c r="BG199" s="1"/>
  <c r="AU199"/>
  <c r="AX199" s="1"/>
  <c r="AT199"/>
  <c r="AW199" s="1"/>
  <c r="AY199" s="1"/>
  <c r="AE200"/>
  <c r="AV199"/>
  <c r="AQ199"/>
  <c r="AB204"/>
  <c r="BA198"/>
  <c r="BB198" s="1"/>
  <c r="BG198" s="1"/>
  <c r="AU198"/>
  <c r="AX198" s="1"/>
  <c r="BE198"/>
  <c r="AT198"/>
  <c r="AW198" s="1"/>
  <c r="AY198" s="1"/>
  <c r="AL201"/>
  <c r="U203"/>
  <c r="V202"/>
  <c r="AA204"/>
  <c r="AC203"/>
  <c r="AW197"/>
  <c r="AY197" s="1"/>
  <c r="AU197" i="9"/>
  <c r="AX197" s="1"/>
  <c r="BE197"/>
  <c r="BA197"/>
  <c r="BB197" s="1"/>
  <c r="BG197" s="1"/>
  <c r="AT197"/>
  <c r="AA204"/>
  <c r="AC203"/>
  <c r="AL201"/>
  <c r="U203"/>
  <c r="V202"/>
  <c r="AQ198"/>
  <c r="AV198"/>
  <c r="AE199"/>
  <c r="AR198"/>
  <c r="AS198" s="1"/>
  <c r="AB203"/>
  <c r="AC202"/>
  <c r="AW196"/>
  <c r="AY196" s="1"/>
  <c r="BA198" i="8"/>
  <c r="BB198" s="1"/>
  <c r="BG198" s="1"/>
  <c r="AU198"/>
  <c r="AX198" s="1"/>
  <c r="BE198"/>
  <c r="AT198"/>
  <c r="BE199"/>
  <c r="BA199"/>
  <c r="BB199" s="1"/>
  <c r="BG199" s="1"/>
  <c r="AU199"/>
  <c r="AX199" s="1"/>
  <c r="AT199"/>
  <c r="U203"/>
  <c r="V202"/>
  <c r="AL201"/>
  <c r="AB204"/>
  <c r="AE200"/>
  <c r="AV199"/>
  <c r="AQ199"/>
  <c r="AC202"/>
  <c r="AA203"/>
  <c r="AQ198" i="7"/>
  <c r="AE199"/>
  <c r="AV198"/>
  <c r="AR198"/>
  <c r="AS198" s="1"/>
  <c r="AB204"/>
  <c r="BC196"/>
  <c r="BH196" s="1"/>
  <c r="AP196"/>
  <c r="BF196" s="1"/>
  <c r="AZ196"/>
  <c r="AU197"/>
  <c r="AX197" s="1"/>
  <c r="BE197"/>
  <c r="BA197"/>
  <c r="BB197" s="1"/>
  <c r="BG197" s="1"/>
  <c r="AT197"/>
  <c r="AW197" s="1"/>
  <c r="AY197" s="1"/>
  <c r="BC195"/>
  <c r="BH195" s="1"/>
  <c r="AP195"/>
  <c r="BF195" s="1"/>
  <c r="AZ195"/>
  <c r="AC202"/>
  <c r="AA203"/>
  <c r="AL202"/>
  <c r="U203"/>
  <c r="V202"/>
  <c r="BE199" i="5"/>
  <c r="BA199"/>
  <c r="BB199" s="1"/>
  <c r="BG199" s="1"/>
  <c r="AU199"/>
  <c r="AX199" s="1"/>
  <c r="AT199"/>
  <c r="AA204"/>
  <c r="AC203"/>
  <c r="BC197"/>
  <c r="BH197" s="1"/>
  <c r="AZ197"/>
  <c r="AP197"/>
  <c r="BF197" s="1"/>
  <c r="BA198"/>
  <c r="BB198" s="1"/>
  <c r="BG198" s="1"/>
  <c r="AU198"/>
  <c r="AX198" s="1"/>
  <c r="BE198"/>
  <c r="AT198"/>
  <c r="AW198" s="1"/>
  <c r="AY198" s="1"/>
  <c r="AL201"/>
  <c r="AR200"/>
  <c r="AS200" s="1"/>
  <c r="AE200"/>
  <c r="AV199"/>
  <c r="AQ199"/>
  <c r="AB204"/>
  <c r="U203"/>
  <c r="V202"/>
  <c r="AB204" i="4"/>
  <c r="AA204"/>
  <c r="AC203"/>
  <c r="BE199"/>
  <c r="BA199"/>
  <c r="BB199" s="1"/>
  <c r="BG199" s="1"/>
  <c r="AU199"/>
  <c r="AX199" s="1"/>
  <c r="AT199"/>
  <c r="AW199" s="1"/>
  <c r="AY199" s="1"/>
  <c r="AE200"/>
  <c r="AV199"/>
  <c r="AQ199"/>
  <c r="AW198"/>
  <c r="AY198" s="1"/>
  <c r="AL201"/>
  <c r="AR200"/>
  <c r="AS200" s="1"/>
  <c r="U203"/>
  <c r="V202"/>
  <c r="AW197"/>
  <c r="AY197" s="1"/>
  <c r="AU197" i="3"/>
  <c r="AX197" s="1"/>
  <c r="BE197"/>
  <c r="BA197"/>
  <c r="BB197" s="1"/>
  <c r="BG197" s="1"/>
  <c r="AT197"/>
  <c r="AL202"/>
  <c r="BC195"/>
  <c r="BH195" s="1"/>
  <c r="AZ195"/>
  <c r="AP195"/>
  <c r="BF195" s="1"/>
  <c r="BC196"/>
  <c r="BH196" s="1"/>
  <c r="AP196"/>
  <c r="BF196" s="1"/>
  <c r="AZ196"/>
  <c r="AQ198"/>
  <c r="AE199"/>
  <c r="AV198"/>
  <c r="AR198"/>
  <c r="AS198" s="1"/>
  <c r="U203"/>
  <c r="V202"/>
  <c r="AA205"/>
  <c r="AB204"/>
  <c r="AC204" s="1"/>
  <c r="AC200" i="13"/>
  <c r="AB201"/>
  <c r="V210"/>
  <c r="T210" s="1"/>
  <c r="U210"/>
  <c r="AH203"/>
  <c r="B204"/>
  <c r="X210"/>
  <c r="W210"/>
  <c r="Y210"/>
  <c r="Z210"/>
  <c r="BA198" i="11" l="1"/>
  <c r="BB198" s="1"/>
  <c r="BG198" s="1"/>
  <c r="AU198"/>
  <c r="AX198" s="1"/>
  <c r="BE198"/>
  <c r="AT198"/>
  <c r="AA204"/>
  <c r="AC203"/>
  <c r="AB206"/>
  <c r="BC197"/>
  <c r="BH197" s="1"/>
  <c r="AP197"/>
  <c r="BF197" s="1"/>
  <c r="AZ197"/>
  <c r="AE200"/>
  <c r="AV199"/>
  <c r="AQ199"/>
  <c r="AR199"/>
  <c r="AS199" s="1"/>
  <c r="U205"/>
  <c r="V204"/>
  <c r="AL202"/>
  <c r="U204" i="10"/>
  <c r="V203"/>
  <c r="AB205"/>
  <c r="AQ200"/>
  <c r="AE201"/>
  <c r="AV200"/>
  <c r="BC197"/>
  <c r="BH197" s="1"/>
  <c r="AZ197"/>
  <c r="AP197"/>
  <c r="BF197" s="1"/>
  <c r="BC198"/>
  <c r="BH198" s="1"/>
  <c r="AZ198"/>
  <c r="AP198"/>
  <c r="BF198" s="1"/>
  <c r="AL202"/>
  <c r="AR201"/>
  <c r="AS201" s="1"/>
  <c r="AA205"/>
  <c r="AC204"/>
  <c r="BC199"/>
  <c r="BH199" s="1"/>
  <c r="AZ199"/>
  <c r="AP199"/>
  <c r="BF199" s="1"/>
  <c r="AR200"/>
  <c r="AS200" s="1"/>
  <c r="U204" i="9"/>
  <c r="V203"/>
  <c r="AA205"/>
  <c r="AC204"/>
  <c r="AE200"/>
  <c r="AV199"/>
  <c r="AQ199"/>
  <c r="AR199"/>
  <c r="AS199" s="1"/>
  <c r="AL202"/>
  <c r="BA198"/>
  <c r="BB198" s="1"/>
  <c r="BG198" s="1"/>
  <c r="AU198"/>
  <c r="AX198" s="1"/>
  <c r="BE198"/>
  <c r="AT198"/>
  <c r="BC196"/>
  <c r="BH196" s="1"/>
  <c r="AP196"/>
  <c r="BF196" s="1"/>
  <c r="AZ196"/>
  <c r="AB204"/>
  <c r="AW197"/>
  <c r="AY197" s="1"/>
  <c r="AA204" i="8"/>
  <c r="AC203"/>
  <c r="AQ200"/>
  <c r="AE201"/>
  <c r="AV200"/>
  <c r="U204"/>
  <c r="V203"/>
  <c r="AR200"/>
  <c r="AS200" s="1"/>
  <c r="AB205"/>
  <c r="AL202"/>
  <c r="AR201"/>
  <c r="AS201" s="1"/>
  <c r="AW199"/>
  <c r="AY199" s="1"/>
  <c r="AW198"/>
  <c r="AY198" s="1"/>
  <c r="BC197" i="7"/>
  <c r="BH197" s="1"/>
  <c r="AZ197"/>
  <c r="AP197"/>
  <c r="BF197" s="1"/>
  <c r="AB205"/>
  <c r="AE200"/>
  <c r="AV199"/>
  <c r="AQ199"/>
  <c r="AR199"/>
  <c r="AS199" s="1"/>
  <c r="AL203"/>
  <c r="U204"/>
  <c r="V203"/>
  <c r="AA204"/>
  <c r="AC203"/>
  <c r="BA198"/>
  <c r="BB198" s="1"/>
  <c r="BG198" s="1"/>
  <c r="AU198"/>
  <c r="AX198" s="1"/>
  <c r="BE198"/>
  <c r="AT198"/>
  <c r="BC198" i="5"/>
  <c r="BH198" s="1"/>
  <c r="AZ198"/>
  <c r="AP198"/>
  <c r="BF198" s="1"/>
  <c r="AA205"/>
  <c r="AC204"/>
  <c r="U204"/>
  <c r="V203"/>
  <c r="AL202"/>
  <c r="AU200"/>
  <c r="AX200" s="1"/>
  <c r="BE200"/>
  <c r="BA200"/>
  <c r="BB200" s="1"/>
  <c r="BG200" s="1"/>
  <c r="AT200"/>
  <c r="AB205"/>
  <c r="AQ200"/>
  <c r="AE201"/>
  <c r="AR201" s="1"/>
  <c r="AS201" s="1"/>
  <c r="AV200"/>
  <c r="AW199"/>
  <c r="AY199" s="1"/>
  <c r="BC198" i="4"/>
  <c r="BH198" s="1"/>
  <c r="AZ198"/>
  <c r="AP198"/>
  <c r="BF198" s="1"/>
  <c r="BC199"/>
  <c r="BH199" s="1"/>
  <c r="AZ199"/>
  <c r="AP199"/>
  <c r="BF199" s="1"/>
  <c r="AL202"/>
  <c r="AQ200"/>
  <c r="AE201"/>
  <c r="AV200"/>
  <c r="AB205"/>
  <c r="AU200"/>
  <c r="AX200" s="1"/>
  <c r="BE200"/>
  <c r="BA200"/>
  <c r="BB200" s="1"/>
  <c r="BG200" s="1"/>
  <c r="AT200"/>
  <c r="BC197"/>
  <c r="BH197" s="1"/>
  <c r="AZ197"/>
  <c r="AP197"/>
  <c r="BF197" s="1"/>
  <c r="U204"/>
  <c r="V203"/>
  <c r="AA205"/>
  <c r="AC204"/>
  <c r="U204" i="3"/>
  <c r="V203"/>
  <c r="AL203"/>
  <c r="AE200"/>
  <c r="AV199"/>
  <c r="AQ199"/>
  <c r="AR199"/>
  <c r="AS199" s="1"/>
  <c r="AB205"/>
  <c r="AA206"/>
  <c r="AC205"/>
  <c r="BA198"/>
  <c r="BB198" s="1"/>
  <c r="BG198" s="1"/>
  <c r="AU198"/>
  <c r="AX198" s="1"/>
  <c r="BE198"/>
  <c r="AT198"/>
  <c r="AW198" s="1"/>
  <c r="AY198" s="1"/>
  <c r="AW197"/>
  <c r="AY197" s="1"/>
  <c r="V211" i="13"/>
  <c r="T211" s="1"/>
  <c r="U211"/>
  <c r="AH204"/>
  <c r="B205"/>
  <c r="AC201"/>
  <c r="AB202"/>
  <c r="Z211"/>
  <c r="X211"/>
  <c r="W211"/>
  <c r="Y211"/>
  <c r="AL203" i="11" l="1"/>
  <c r="BE199"/>
  <c r="BA199"/>
  <c r="BB199" s="1"/>
  <c r="BG199" s="1"/>
  <c r="AU199"/>
  <c r="AX199" s="1"/>
  <c r="AT199"/>
  <c r="AA205"/>
  <c r="AC204"/>
  <c r="U206"/>
  <c r="V205"/>
  <c r="AQ200"/>
  <c r="AE201"/>
  <c r="AV200"/>
  <c r="AR200"/>
  <c r="AS200" s="1"/>
  <c r="AB207"/>
  <c r="AW198"/>
  <c r="AY198" s="1"/>
  <c r="AU201" i="10"/>
  <c r="AX201" s="1"/>
  <c r="BE201"/>
  <c r="BA201"/>
  <c r="BB201" s="1"/>
  <c r="BG201" s="1"/>
  <c r="AT201"/>
  <c r="AB206"/>
  <c r="U205"/>
  <c r="V204"/>
  <c r="AA206"/>
  <c r="AC205"/>
  <c r="AU200"/>
  <c r="AX200" s="1"/>
  <c r="BE200"/>
  <c r="BA200"/>
  <c r="BB200" s="1"/>
  <c r="BG200" s="1"/>
  <c r="AT200"/>
  <c r="AL203"/>
  <c r="AR202"/>
  <c r="AS202" s="1"/>
  <c r="AQ201"/>
  <c r="AE202"/>
  <c r="AV201"/>
  <c r="BE199" i="9"/>
  <c r="BA199"/>
  <c r="BB199" s="1"/>
  <c r="BG199" s="1"/>
  <c r="AU199"/>
  <c r="AX199" s="1"/>
  <c r="AT199"/>
  <c r="U205"/>
  <c r="V204"/>
  <c r="BC197"/>
  <c r="BH197" s="1"/>
  <c r="AZ197"/>
  <c r="AP197"/>
  <c r="BF197" s="1"/>
  <c r="AL203"/>
  <c r="AQ200"/>
  <c r="AE201"/>
  <c r="AV200"/>
  <c r="AR200"/>
  <c r="AS200" s="1"/>
  <c r="AW198"/>
  <c r="AY198" s="1"/>
  <c r="AB205"/>
  <c r="AA206"/>
  <c r="AC205"/>
  <c r="BC198" i="8"/>
  <c r="BH198" s="1"/>
  <c r="AP198"/>
  <c r="BF198" s="1"/>
  <c r="AZ198"/>
  <c r="AU200"/>
  <c r="AX200" s="1"/>
  <c r="BE200"/>
  <c r="BA200"/>
  <c r="BB200" s="1"/>
  <c r="BG200" s="1"/>
  <c r="AT200"/>
  <c r="AW200" s="1"/>
  <c r="AY200" s="1"/>
  <c r="AA205"/>
  <c r="AC204"/>
  <c r="AL203"/>
  <c r="U205"/>
  <c r="V204"/>
  <c r="AU201"/>
  <c r="AX201" s="1"/>
  <c r="BE201"/>
  <c r="BA201"/>
  <c r="BB201" s="1"/>
  <c r="BG201" s="1"/>
  <c r="AT201"/>
  <c r="AW201" s="1"/>
  <c r="AY201" s="1"/>
  <c r="BC199"/>
  <c r="BH199" s="1"/>
  <c r="AP199"/>
  <c r="BF199" s="1"/>
  <c r="AZ199"/>
  <c r="AB206"/>
  <c r="AQ201"/>
  <c r="AE202"/>
  <c r="AV201"/>
  <c r="AA205" i="7"/>
  <c r="AC204"/>
  <c r="U205"/>
  <c r="V204"/>
  <c r="AB206"/>
  <c r="AW198"/>
  <c r="AY198" s="1"/>
  <c r="BE199"/>
  <c r="BA199"/>
  <c r="BB199" s="1"/>
  <c r="BG199" s="1"/>
  <c r="AU199"/>
  <c r="AX199" s="1"/>
  <c r="AT199"/>
  <c r="AW199" s="1"/>
  <c r="AY199" s="1"/>
  <c r="AL204"/>
  <c r="AQ200"/>
  <c r="AE201"/>
  <c r="AV200"/>
  <c r="AR200"/>
  <c r="AS200" s="1"/>
  <c r="AU201" i="5"/>
  <c r="AX201" s="1"/>
  <c r="BE201"/>
  <c r="BA201"/>
  <c r="BB201" s="1"/>
  <c r="BG201" s="1"/>
  <c r="AT201"/>
  <c r="AL203"/>
  <c r="AR202"/>
  <c r="AS202" s="1"/>
  <c r="U205"/>
  <c r="V204"/>
  <c r="AW200"/>
  <c r="AY200" s="1"/>
  <c r="BC199"/>
  <c r="BH199" s="1"/>
  <c r="AZ199"/>
  <c r="AP199"/>
  <c r="BF199" s="1"/>
  <c r="AQ201"/>
  <c r="AE202"/>
  <c r="AV201"/>
  <c r="AB206"/>
  <c r="AA206"/>
  <c r="AC205"/>
  <c r="AB206" i="4"/>
  <c r="U205"/>
  <c r="V204"/>
  <c r="AQ201"/>
  <c r="AE202"/>
  <c r="AV201"/>
  <c r="AW200"/>
  <c r="AY200" s="1"/>
  <c r="AA206"/>
  <c r="AC205"/>
  <c r="AL203"/>
  <c r="AR202"/>
  <c r="AS202" s="1"/>
  <c r="AR201"/>
  <c r="AS201" s="1"/>
  <c r="BE199" i="3"/>
  <c r="BA199"/>
  <c r="BB199" s="1"/>
  <c r="BG199" s="1"/>
  <c r="AU199"/>
  <c r="AX199" s="1"/>
  <c r="AT199"/>
  <c r="BC197"/>
  <c r="BH197" s="1"/>
  <c r="AZ197"/>
  <c r="AP197"/>
  <c r="BF197" s="1"/>
  <c r="AA207"/>
  <c r="U205"/>
  <c r="V204"/>
  <c r="BC198"/>
  <c r="BH198" s="1"/>
  <c r="AZ198"/>
  <c r="AP198"/>
  <c r="BF198" s="1"/>
  <c r="AQ200"/>
  <c r="AE201"/>
  <c r="AV200"/>
  <c r="AR200"/>
  <c r="AS200" s="1"/>
  <c r="AB206"/>
  <c r="AL204"/>
  <c r="AH205" i="13"/>
  <c r="B206"/>
  <c r="V212"/>
  <c r="T212" s="1"/>
  <c r="U212"/>
  <c r="AC202"/>
  <c r="AB203"/>
  <c r="Z212"/>
  <c r="Y212"/>
  <c r="W212"/>
  <c r="X212"/>
  <c r="AL204" i="11" l="1"/>
  <c r="AQ201"/>
  <c r="AE202"/>
  <c r="AV201"/>
  <c r="AR201"/>
  <c r="AS201" s="1"/>
  <c r="U207"/>
  <c r="V206"/>
  <c r="AW199"/>
  <c r="AY199" s="1"/>
  <c r="AA206"/>
  <c r="AC205"/>
  <c r="BC198"/>
  <c r="BH198" s="1"/>
  <c r="AP198"/>
  <c r="BF198" s="1"/>
  <c r="AZ198"/>
  <c r="AU200"/>
  <c r="AX200" s="1"/>
  <c r="BE200"/>
  <c r="BA200"/>
  <c r="BB200" s="1"/>
  <c r="BG200" s="1"/>
  <c r="AT200"/>
  <c r="AL204" i="10"/>
  <c r="BA202"/>
  <c r="BB202" s="1"/>
  <c r="BG202" s="1"/>
  <c r="AU202"/>
  <c r="AX202" s="1"/>
  <c r="BE202"/>
  <c r="AT202"/>
  <c r="AW202" s="1"/>
  <c r="AY202" s="1"/>
  <c r="AC206"/>
  <c r="AA207"/>
  <c r="AB207"/>
  <c r="AQ202"/>
  <c r="AE203"/>
  <c r="AV202"/>
  <c r="U206"/>
  <c r="V205"/>
  <c r="AW200"/>
  <c r="AY200" s="1"/>
  <c r="AW201"/>
  <c r="AY201" s="1"/>
  <c r="AA207" i="9"/>
  <c r="BC198"/>
  <c r="BH198" s="1"/>
  <c r="AZ198"/>
  <c r="AP198"/>
  <c r="BF198" s="1"/>
  <c r="U206"/>
  <c r="V205"/>
  <c r="AB206"/>
  <c r="AC206" s="1"/>
  <c r="AL204"/>
  <c r="AQ201"/>
  <c r="AE202"/>
  <c r="AV201"/>
  <c r="AR201"/>
  <c r="AS201" s="1"/>
  <c r="AU200"/>
  <c r="AX200" s="1"/>
  <c r="BE200"/>
  <c r="BA200"/>
  <c r="BB200" s="1"/>
  <c r="BG200" s="1"/>
  <c r="AT200"/>
  <c r="AW200" s="1"/>
  <c r="AY200" s="1"/>
  <c r="AW199"/>
  <c r="AY199" s="1"/>
  <c r="AB207" i="8"/>
  <c r="AQ202"/>
  <c r="AE203"/>
  <c r="AV202"/>
  <c r="BC200"/>
  <c r="BH200" s="1"/>
  <c r="AP200"/>
  <c r="BF200" s="1"/>
  <c r="AZ200"/>
  <c r="AR202"/>
  <c r="AS202" s="1"/>
  <c r="BC201"/>
  <c r="BH201" s="1"/>
  <c r="AP201"/>
  <c r="BF201" s="1"/>
  <c r="AZ201"/>
  <c r="AR203"/>
  <c r="AS203" s="1"/>
  <c r="AL204"/>
  <c r="U206"/>
  <c r="V205"/>
  <c r="AA206"/>
  <c r="AC205"/>
  <c r="AB207" i="7"/>
  <c r="AA206"/>
  <c r="AC205"/>
  <c r="BC199"/>
  <c r="BH199" s="1"/>
  <c r="AZ199"/>
  <c r="AP199"/>
  <c r="BF199" s="1"/>
  <c r="BC198"/>
  <c r="BH198" s="1"/>
  <c r="AP198"/>
  <c r="BF198" s="1"/>
  <c r="AZ198"/>
  <c r="AQ201"/>
  <c r="AE202"/>
  <c r="AV201"/>
  <c r="AR201"/>
  <c r="AS201" s="1"/>
  <c r="AU200"/>
  <c r="AX200" s="1"/>
  <c r="BE200"/>
  <c r="BA200"/>
  <c r="BB200" s="1"/>
  <c r="BG200" s="1"/>
  <c r="AT200"/>
  <c r="AW200" s="1"/>
  <c r="AY200" s="1"/>
  <c r="AL205"/>
  <c r="U206"/>
  <c r="V205"/>
  <c r="AL204" i="5"/>
  <c r="BA202"/>
  <c r="BB202" s="1"/>
  <c r="BG202" s="1"/>
  <c r="AU202"/>
  <c r="AX202" s="1"/>
  <c r="BE202"/>
  <c r="AT202"/>
  <c r="AW202" s="1"/>
  <c r="AY202" s="1"/>
  <c r="BC200"/>
  <c r="BH200" s="1"/>
  <c r="AZ200"/>
  <c r="AP200"/>
  <c r="BF200" s="1"/>
  <c r="AB207"/>
  <c r="AQ202"/>
  <c r="AE203"/>
  <c r="AR203" s="1"/>
  <c r="AS203" s="1"/>
  <c r="AV202"/>
  <c r="U206"/>
  <c r="V205"/>
  <c r="AC206"/>
  <c r="AA207"/>
  <c r="AC207" s="1"/>
  <c r="AW201"/>
  <c r="AY201" s="1"/>
  <c r="BA202" i="4"/>
  <c r="BB202" s="1"/>
  <c r="BG202" s="1"/>
  <c r="AU202"/>
  <c r="AX202" s="1"/>
  <c r="BE202"/>
  <c r="AT202"/>
  <c r="BC200"/>
  <c r="BH200" s="1"/>
  <c r="AZ200"/>
  <c r="AP200"/>
  <c r="BF200" s="1"/>
  <c r="AU201"/>
  <c r="AX201" s="1"/>
  <c r="BE201"/>
  <c r="BA201"/>
  <c r="BB201" s="1"/>
  <c r="BG201" s="1"/>
  <c r="AT201"/>
  <c r="AW201" s="1"/>
  <c r="AY201" s="1"/>
  <c r="AC206"/>
  <c r="AA207"/>
  <c r="AC207" s="1"/>
  <c r="AB207"/>
  <c r="AR203"/>
  <c r="AS203" s="1"/>
  <c r="AL204"/>
  <c r="AQ202"/>
  <c r="AE203"/>
  <c r="AV202"/>
  <c r="U206"/>
  <c r="V205"/>
  <c r="AQ201" i="3"/>
  <c r="AE202"/>
  <c r="AV201"/>
  <c r="AR201"/>
  <c r="AS201" s="1"/>
  <c r="AC207"/>
  <c r="AB207"/>
  <c r="U206"/>
  <c r="V205"/>
  <c r="AU200"/>
  <c r="AX200" s="1"/>
  <c r="BE200"/>
  <c r="BA200"/>
  <c r="BB200" s="1"/>
  <c r="BG200" s="1"/>
  <c r="AT200"/>
  <c r="AW200" s="1"/>
  <c r="AY200" s="1"/>
  <c r="AL205"/>
  <c r="AC206"/>
  <c r="AW199"/>
  <c r="AY199" s="1"/>
  <c r="U213" i="13"/>
  <c r="V213"/>
  <c r="T213" s="1"/>
  <c r="AC203"/>
  <c r="AB204"/>
  <c r="AH206"/>
  <c r="B207"/>
  <c r="W213"/>
  <c r="Y213"/>
  <c r="X213"/>
  <c r="Z213"/>
  <c r="AC206" i="11" l="1"/>
  <c r="AA207"/>
  <c r="V207"/>
  <c r="AQ202"/>
  <c r="AE203"/>
  <c r="AV202"/>
  <c r="AR202"/>
  <c r="AS202" s="1"/>
  <c r="AW200"/>
  <c r="AY200" s="1"/>
  <c r="BC199"/>
  <c r="BH199" s="1"/>
  <c r="AP199"/>
  <c r="BF199" s="1"/>
  <c r="AZ199"/>
  <c r="AU201"/>
  <c r="AX201" s="1"/>
  <c r="BE201"/>
  <c r="BA201"/>
  <c r="BB201" s="1"/>
  <c r="BG201" s="1"/>
  <c r="AT201"/>
  <c r="AW201" s="1"/>
  <c r="AY201" s="1"/>
  <c r="AL205"/>
  <c r="AE204" i="10"/>
  <c r="AV203"/>
  <c r="AQ203"/>
  <c r="AR203"/>
  <c r="AS203" s="1"/>
  <c r="BC200"/>
  <c r="BH200" s="1"/>
  <c r="AP200"/>
  <c r="BF200" s="1"/>
  <c r="AZ200"/>
  <c r="BC202"/>
  <c r="BH202" s="1"/>
  <c r="AZ202"/>
  <c r="AP202"/>
  <c r="BF202" s="1"/>
  <c r="AL205"/>
  <c r="AR204"/>
  <c r="AS204" s="1"/>
  <c r="BC201"/>
  <c r="BH201" s="1"/>
  <c r="AZ201"/>
  <c r="AP201"/>
  <c r="BF201" s="1"/>
  <c r="U207"/>
  <c r="V206"/>
  <c r="AC207"/>
  <c r="BC200" i="9"/>
  <c r="BH200" s="1"/>
  <c r="AP200"/>
  <c r="BF200" s="1"/>
  <c r="AZ200"/>
  <c r="AU201"/>
  <c r="AX201" s="1"/>
  <c r="BE201"/>
  <c r="BA201"/>
  <c r="BB201" s="1"/>
  <c r="BG201" s="1"/>
  <c r="AT201"/>
  <c r="AW201" s="1"/>
  <c r="AY201" s="1"/>
  <c r="AL205"/>
  <c r="BC199"/>
  <c r="BH199" s="1"/>
  <c r="AZ199"/>
  <c r="AP199"/>
  <c r="BF199" s="1"/>
  <c r="U207"/>
  <c r="V206"/>
  <c r="AC207"/>
  <c r="AQ202"/>
  <c r="AV202"/>
  <c r="AE203"/>
  <c r="AR202"/>
  <c r="AS202" s="1"/>
  <c r="AB207"/>
  <c r="AE204" i="8"/>
  <c r="AV203"/>
  <c r="AQ203"/>
  <c r="BE203"/>
  <c r="BA203"/>
  <c r="BB203" s="1"/>
  <c r="BG203" s="1"/>
  <c r="AU203"/>
  <c r="AX203" s="1"/>
  <c r="AT203"/>
  <c r="AW203" s="1"/>
  <c r="AY203" s="1"/>
  <c r="BA202"/>
  <c r="BB202" s="1"/>
  <c r="BG202" s="1"/>
  <c r="AU202"/>
  <c r="AX202" s="1"/>
  <c r="BE202"/>
  <c r="AT202"/>
  <c r="AW202" s="1"/>
  <c r="AY202" s="1"/>
  <c r="AC206"/>
  <c r="AA207"/>
  <c r="AC207" s="1"/>
  <c r="AL205"/>
  <c r="AR204"/>
  <c r="AS204" s="1"/>
  <c r="U207"/>
  <c r="V206"/>
  <c r="AQ202" i="7"/>
  <c r="AE203"/>
  <c r="AV202"/>
  <c r="AR202"/>
  <c r="AS202" s="1"/>
  <c r="U207"/>
  <c r="V206"/>
  <c r="BC200"/>
  <c r="BH200" s="1"/>
  <c r="AP200"/>
  <c r="BF200" s="1"/>
  <c r="AZ200"/>
  <c r="AU201"/>
  <c r="AX201" s="1"/>
  <c r="BE201"/>
  <c r="BA201"/>
  <c r="BB201" s="1"/>
  <c r="BG201" s="1"/>
  <c r="AT201"/>
  <c r="AL206"/>
  <c r="AC206"/>
  <c r="AA207"/>
  <c r="AC207" s="1"/>
  <c r="BE203" i="5"/>
  <c r="BA203"/>
  <c r="BB203" s="1"/>
  <c r="BG203" s="1"/>
  <c r="AU203"/>
  <c r="AX203" s="1"/>
  <c r="AT203"/>
  <c r="BC201"/>
  <c r="BH201" s="1"/>
  <c r="AZ201"/>
  <c r="AP201"/>
  <c r="BF201" s="1"/>
  <c r="AE204"/>
  <c r="AV203"/>
  <c r="AQ203"/>
  <c r="BC202"/>
  <c r="BH202" s="1"/>
  <c r="AP202"/>
  <c r="BF202" s="1"/>
  <c r="AZ202"/>
  <c r="AL205"/>
  <c r="AR204"/>
  <c r="AS204" s="1"/>
  <c r="U207"/>
  <c r="V206"/>
  <c r="BE203" i="4"/>
  <c r="BA203"/>
  <c r="BB203" s="1"/>
  <c r="BG203" s="1"/>
  <c r="AU203"/>
  <c r="AX203" s="1"/>
  <c r="AT203"/>
  <c r="U207"/>
  <c r="V206"/>
  <c r="AL205"/>
  <c r="AR204"/>
  <c r="AS204" s="1"/>
  <c r="BC201"/>
  <c r="BH201" s="1"/>
  <c r="AZ201"/>
  <c r="AP201"/>
  <c r="BF201" s="1"/>
  <c r="AE204"/>
  <c r="AV203"/>
  <c r="AQ203"/>
  <c r="AW202"/>
  <c r="AY202" s="1"/>
  <c r="U207" i="3"/>
  <c r="V206"/>
  <c r="AQ202"/>
  <c r="AE203"/>
  <c r="AV202"/>
  <c r="AR202"/>
  <c r="AS202" s="1"/>
  <c r="BC200"/>
  <c r="BH200" s="1"/>
  <c r="AP200"/>
  <c r="BF200" s="1"/>
  <c r="AZ200"/>
  <c r="BC199"/>
  <c r="BH199" s="1"/>
  <c r="AP199"/>
  <c r="BF199" s="1"/>
  <c r="AZ199"/>
  <c r="AL206"/>
  <c r="AU201"/>
  <c r="AX201" s="1"/>
  <c r="BE201"/>
  <c r="BA201"/>
  <c r="BB201" s="1"/>
  <c r="BG201" s="1"/>
  <c r="AT201"/>
  <c r="AW201" s="1"/>
  <c r="AY201" s="1"/>
  <c r="AH207" i="13"/>
  <c r="B208"/>
  <c r="AC204"/>
  <c r="AB205"/>
  <c r="BC201" i="11" l="1"/>
  <c r="BH201" s="1"/>
  <c r="AP201"/>
  <c r="BF201" s="1"/>
  <c r="AZ201"/>
  <c r="BA202"/>
  <c r="BB202" s="1"/>
  <c r="BG202" s="1"/>
  <c r="AU202"/>
  <c r="AX202" s="1"/>
  <c r="BE202"/>
  <c r="AT202"/>
  <c r="AL206"/>
  <c r="BC200"/>
  <c r="BH200" s="1"/>
  <c r="AP200"/>
  <c r="BF200" s="1"/>
  <c r="AZ200"/>
  <c r="AC207"/>
  <c r="AE204"/>
  <c r="AV203"/>
  <c r="AQ203"/>
  <c r="AR203"/>
  <c r="AS203" s="1"/>
  <c r="AL206" i="10"/>
  <c r="AR205"/>
  <c r="AS205" s="1"/>
  <c r="AQ204"/>
  <c r="AE205"/>
  <c r="AV204"/>
  <c r="V207"/>
  <c r="AU204"/>
  <c r="AX204" s="1"/>
  <c r="BE204"/>
  <c r="BA204"/>
  <c r="BB204" s="1"/>
  <c r="BG204" s="1"/>
  <c r="AT204"/>
  <c r="AW204" s="1"/>
  <c r="AY204" s="1"/>
  <c r="BE203"/>
  <c r="BA203"/>
  <c r="BB203" s="1"/>
  <c r="BG203" s="1"/>
  <c r="AU203"/>
  <c r="AX203" s="1"/>
  <c r="AT203"/>
  <c r="V207" i="9"/>
  <c r="AE204"/>
  <c r="AV203"/>
  <c r="AQ203"/>
  <c r="AR203"/>
  <c r="AS203" s="1"/>
  <c r="BC201"/>
  <c r="BH201" s="1"/>
  <c r="AZ201"/>
  <c r="AP201"/>
  <c r="BF201" s="1"/>
  <c r="BA202"/>
  <c r="BB202" s="1"/>
  <c r="BG202" s="1"/>
  <c r="AU202"/>
  <c r="AX202" s="1"/>
  <c r="BE202"/>
  <c r="AT202"/>
  <c r="AW202" s="1"/>
  <c r="AY202" s="1"/>
  <c r="AL206"/>
  <c r="AU204" i="8"/>
  <c r="AX204" s="1"/>
  <c r="BE204"/>
  <c r="BA204"/>
  <c r="BB204" s="1"/>
  <c r="BG204" s="1"/>
  <c r="AT204"/>
  <c r="BC202"/>
  <c r="BH202" s="1"/>
  <c r="AZ202"/>
  <c r="AP202"/>
  <c r="BF202" s="1"/>
  <c r="BC203"/>
  <c r="BH203" s="1"/>
  <c r="AP203"/>
  <c r="BF203" s="1"/>
  <c r="AZ203"/>
  <c r="AQ204"/>
  <c r="AE205"/>
  <c r="AV204"/>
  <c r="V207"/>
  <c r="AL206"/>
  <c r="AR205"/>
  <c r="AS205" s="1"/>
  <c r="AL207" i="7"/>
  <c r="AE204"/>
  <c r="AV203"/>
  <c r="AQ203"/>
  <c r="AR203"/>
  <c r="AS203" s="1"/>
  <c r="V207"/>
  <c r="BA202"/>
  <c r="BB202" s="1"/>
  <c r="BG202" s="1"/>
  <c r="AU202"/>
  <c r="AX202" s="1"/>
  <c r="BE202"/>
  <c r="AT202"/>
  <c r="AW202" s="1"/>
  <c r="AY202" s="1"/>
  <c r="AW201"/>
  <c r="AY201" s="1"/>
  <c r="AU204" i="5"/>
  <c r="AX204" s="1"/>
  <c r="BE204"/>
  <c r="BA204"/>
  <c r="BB204" s="1"/>
  <c r="BG204" s="1"/>
  <c r="AT204"/>
  <c r="V207"/>
  <c r="AL206"/>
  <c r="AQ204"/>
  <c r="AE205"/>
  <c r="AV204"/>
  <c r="AW203"/>
  <c r="AY203" s="1"/>
  <c r="AU204" i="4"/>
  <c r="AX204" s="1"/>
  <c r="BE204"/>
  <c r="BA204"/>
  <c r="BB204" s="1"/>
  <c r="BG204" s="1"/>
  <c r="AT204"/>
  <c r="V207"/>
  <c r="BC202"/>
  <c r="BH202" s="1"/>
  <c r="AZ202"/>
  <c r="AP202"/>
  <c r="BF202" s="1"/>
  <c r="AQ204"/>
  <c r="AE205"/>
  <c r="AV204"/>
  <c r="AL206"/>
  <c r="AR205"/>
  <c r="AS205" s="1"/>
  <c r="AW203"/>
  <c r="AY203" s="1"/>
  <c r="AE204" i="3"/>
  <c r="AV203"/>
  <c r="AQ203"/>
  <c r="AR203"/>
  <c r="AS203" s="1"/>
  <c r="V207"/>
  <c r="BC201"/>
  <c r="BH201" s="1"/>
  <c r="AZ201"/>
  <c r="AP201"/>
  <c r="BF201" s="1"/>
  <c r="BA202"/>
  <c r="BB202" s="1"/>
  <c r="BG202" s="1"/>
  <c r="AU202"/>
  <c r="AX202" s="1"/>
  <c r="BE202"/>
  <c r="AT202"/>
  <c r="AW202" s="1"/>
  <c r="AY202" s="1"/>
  <c r="AL207"/>
  <c r="AC205" i="13"/>
  <c r="AB206"/>
  <c r="AH208"/>
  <c r="B209"/>
  <c r="AW202" i="11" l="1"/>
  <c r="AY202" s="1"/>
  <c r="BE203"/>
  <c r="BA203"/>
  <c r="BB203" s="1"/>
  <c r="BG203" s="1"/>
  <c r="AU203"/>
  <c r="AX203" s="1"/>
  <c r="AT203"/>
  <c r="AW203" s="1"/>
  <c r="AY203" s="1"/>
  <c r="AQ204"/>
  <c r="AE205"/>
  <c r="AV204"/>
  <c r="AR204"/>
  <c r="AS204" s="1"/>
  <c r="AL207"/>
  <c r="AL207" i="10"/>
  <c r="AR206"/>
  <c r="AS206" s="1"/>
  <c r="AU205"/>
  <c r="AX205" s="1"/>
  <c r="BE205"/>
  <c r="BA205"/>
  <c r="BB205" s="1"/>
  <c r="BG205" s="1"/>
  <c r="AT205"/>
  <c r="AW205" s="1"/>
  <c r="AY205" s="1"/>
  <c r="BC204"/>
  <c r="BH204" s="1"/>
  <c r="AZ204"/>
  <c r="AP204"/>
  <c r="BF204" s="1"/>
  <c r="AW203"/>
  <c r="AY203" s="1"/>
  <c r="AQ205"/>
  <c r="AE206"/>
  <c r="AV205"/>
  <c r="AQ204" i="9"/>
  <c r="AE205"/>
  <c r="AV204"/>
  <c r="AR204"/>
  <c r="AS204" s="1"/>
  <c r="BC202"/>
  <c r="BH202" s="1"/>
  <c r="AZ202"/>
  <c r="AP202"/>
  <c r="BF202" s="1"/>
  <c r="AL207"/>
  <c r="BE203"/>
  <c r="BA203"/>
  <c r="BB203" s="1"/>
  <c r="BG203" s="1"/>
  <c r="AU203"/>
  <c r="AX203" s="1"/>
  <c r="AT203"/>
  <c r="AW203" s="1"/>
  <c r="AY203" s="1"/>
  <c r="AU205" i="8"/>
  <c r="AX205" s="1"/>
  <c r="BE205"/>
  <c r="BA205"/>
  <c r="BB205" s="1"/>
  <c r="BG205" s="1"/>
  <c r="AT205"/>
  <c r="AL207"/>
  <c r="AR206"/>
  <c r="AS206" s="1"/>
  <c r="AQ205"/>
  <c r="AE206"/>
  <c r="AV205"/>
  <c r="AW204"/>
  <c r="AY204" s="1"/>
  <c r="BC202" i="7"/>
  <c r="BH202" s="1"/>
  <c r="AP202"/>
  <c r="BF202" s="1"/>
  <c r="AZ202"/>
  <c r="BC201"/>
  <c r="BH201" s="1"/>
  <c r="AP201"/>
  <c r="BF201" s="1"/>
  <c r="AZ201"/>
  <c r="BE203"/>
  <c r="BA203"/>
  <c r="BB203" s="1"/>
  <c r="BG203" s="1"/>
  <c r="AU203"/>
  <c r="AX203" s="1"/>
  <c r="AT203"/>
  <c r="AQ204"/>
  <c r="AE205"/>
  <c r="AV204"/>
  <c r="AR204"/>
  <c r="AS204" s="1"/>
  <c r="AQ205" i="5"/>
  <c r="AE206"/>
  <c r="AV205"/>
  <c r="AL207"/>
  <c r="AR206"/>
  <c r="AS206" s="1"/>
  <c r="BC203"/>
  <c r="BH203" s="1"/>
  <c r="AZ203"/>
  <c r="AP203"/>
  <c r="BF203" s="1"/>
  <c r="AR205"/>
  <c r="AS205" s="1"/>
  <c r="AW204"/>
  <c r="AY204" s="1"/>
  <c r="AU205" i="4"/>
  <c r="AX205" s="1"/>
  <c r="BE205"/>
  <c r="BA205"/>
  <c r="BB205" s="1"/>
  <c r="BG205" s="1"/>
  <c r="AT205"/>
  <c r="AL207"/>
  <c r="BC203"/>
  <c r="BH203" s="1"/>
  <c r="AP203"/>
  <c r="BF203" s="1"/>
  <c r="AZ203"/>
  <c r="AQ205"/>
  <c r="AE206"/>
  <c r="AR206" s="1"/>
  <c r="AS206" s="1"/>
  <c r="AV205"/>
  <c r="AW204"/>
  <c r="AY204" s="1"/>
  <c r="AQ204" i="3"/>
  <c r="AE205"/>
  <c r="AV204"/>
  <c r="AR204"/>
  <c r="AS204" s="1"/>
  <c r="BC202"/>
  <c r="BH202" s="1"/>
  <c r="AZ202"/>
  <c r="AP202"/>
  <c r="BF202" s="1"/>
  <c r="BE203"/>
  <c r="BA203"/>
  <c r="BB203" s="1"/>
  <c r="BG203" s="1"/>
  <c r="AU203"/>
  <c r="AX203" s="1"/>
  <c r="AT203"/>
  <c r="AW203" s="1"/>
  <c r="AY203" s="1"/>
  <c r="AH209" i="13"/>
  <c r="B210"/>
  <c r="AC206"/>
  <c r="AB207"/>
  <c r="AU204" i="11" l="1"/>
  <c r="AX204" s="1"/>
  <c r="BE204"/>
  <c r="BA204"/>
  <c r="BB204" s="1"/>
  <c r="BG204" s="1"/>
  <c r="AT204"/>
  <c r="BC203"/>
  <c r="BH203" s="1"/>
  <c r="AP203"/>
  <c r="BF203" s="1"/>
  <c r="AZ203"/>
  <c r="BC202"/>
  <c r="BH202" s="1"/>
  <c r="AP202"/>
  <c r="BF202" s="1"/>
  <c r="AZ202"/>
  <c r="AQ205"/>
  <c r="AE206"/>
  <c r="AV205"/>
  <c r="AR205"/>
  <c r="AS205" s="1"/>
  <c r="BC205" i="10"/>
  <c r="BH205" s="1"/>
  <c r="AZ205"/>
  <c r="AP205"/>
  <c r="BF205" s="1"/>
  <c r="BA206"/>
  <c r="BB206" s="1"/>
  <c r="BG206" s="1"/>
  <c r="AU206"/>
  <c r="AX206" s="1"/>
  <c r="BE206"/>
  <c r="AT206"/>
  <c r="BC203"/>
  <c r="BH203" s="1"/>
  <c r="AZ203"/>
  <c r="AP203"/>
  <c r="BF203" s="1"/>
  <c r="AQ206"/>
  <c r="AE207"/>
  <c r="AV206"/>
  <c r="BC203" i="9"/>
  <c r="BH203" s="1"/>
  <c r="AZ203"/>
  <c r="AP203"/>
  <c r="BF203" s="1"/>
  <c r="AQ205"/>
  <c r="AE206"/>
  <c r="AV205"/>
  <c r="AR205"/>
  <c r="AS205" s="1"/>
  <c r="AU204"/>
  <c r="AX204" s="1"/>
  <c r="BE204"/>
  <c r="BA204"/>
  <c r="BB204" s="1"/>
  <c r="BG204" s="1"/>
  <c r="AT204"/>
  <c r="AW204" s="1"/>
  <c r="AY204" s="1"/>
  <c r="AR207" i="8"/>
  <c r="AS207" s="1"/>
  <c r="BC204"/>
  <c r="BH204" s="1"/>
  <c r="AP204"/>
  <c r="BF204" s="1"/>
  <c r="AZ204"/>
  <c r="BA206"/>
  <c r="BB206" s="1"/>
  <c r="BG206" s="1"/>
  <c r="AU206"/>
  <c r="AX206" s="1"/>
  <c r="BE206"/>
  <c r="AT206"/>
  <c r="AQ206"/>
  <c r="AE207"/>
  <c r="AV206"/>
  <c r="AW205"/>
  <c r="AY205" s="1"/>
  <c r="AU204" i="7"/>
  <c r="AX204" s="1"/>
  <c r="BE204"/>
  <c r="BA204"/>
  <c r="BB204" s="1"/>
  <c r="BG204" s="1"/>
  <c r="AT204"/>
  <c r="AW203"/>
  <c r="AY203" s="1"/>
  <c r="AQ205"/>
  <c r="AE206"/>
  <c r="AV205"/>
  <c r="AR205"/>
  <c r="AS205" s="1"/>
  <c r="BA206" i="5"/>
  <c r="BB206" s="1"/>
  <c r="BG206" s="1"/>
  <c r="AU206"/>
  <c r="AX206" s="1"/>
  <c r="BE206"/>
  <c r="AT206"/>
  <c r="BC204"/>
  <c r="BH204" s="1"/>
  <c r="AZ204"/>
  <c r="AP204"/>
  <c r="BF204" s="1"/>
  <c r="AQ206"/>
  <c r="AE207"/>
  <c r="AV206"/>
  <c r="AU205"/>
  <c r="AX205" s="1"/>
  <c r="BE205"/>
  <c r="BA205"/>
  <c r="BB205" s="1"/>
  <c r="BG205" s="1"/>
  <c r="AT205"/>
  <c r="AW205" s="1"/>
  <c r="AY205" s="1"/>
  <c r="BA206" i="4"/>
  <c r="BB206" s="1"/>
  <c r="BG206" s="1"/>
  <c r="AU206"/>
  <c r="AX206" s="1"/>
  <c r="BE206"/>
  <c r="AT206"/>
  <c r="BC204"/>
  <c r="BH204" s="1"/>
  <c r="AZ204"/>
  <c r="AP204"/>
  <c r="BF204" s="1"/>
  <c r="AQ206"/>
  <c r="AE207"/>
  <c r="AV206"/>
  <c r="AW205"/>
  <c r="AY205" s="1"/>
  <c r="BC203" i="3"/>
  <c r="BH203" s="1"/>
  <c r="AP203"/>
  <c r="BF203" s="1"/>
  <c r="AZ203"/>
  <c r="AQ205"/>
  <c r="AE206"/>
  <c r="AV205"/>
  <c r="AR205"/>
  <c r="AS205" s="1"/>
  <c r="AU204"/>
  <c r="AX204" s="1"/>
  <c r="BE204"/>
  <c r="BA204"/>
  <c r="BB204" s="1"/>
  <c r="BG204" s="1"/>
  <c r="AT204"/>
  <c r="AW204" s="1"/>
  <c r="AY204" s="1"/>
  <c r="AC207" i="13"/>
  <c r="AB208"/>
  <c r="AH210"/>
  <c r="B211"/>
  <c r="AQ206" i="11" l="1"/>
  <c r="AE207"/>
  <c r="AV206"/>
  <c r="AR206"/>
  <c r="AS206" s="1"/>
  <c r="AU205"/>
  <c r="AX205" s="1"/>
  <c r="BE205"/>
  <c r="BA205"/>
  <c r="BB205" s="1"/>
  <c r="BG205" s="1"/>
  <c r="AT205"/>
  <c r="AW204"/>
  <c r="AY204" s="1"/>
  <c r="AV207" i="10"/>
  <c r="AQ207"/>
  <c r="AR207"/>
  <c r="AS207" s="1"/>
  <c r="AW206"/>
  <c r="AY206" s="1"/>
  <c r="AQ206" i="9"/>
  <c r="AE207"/>
  <c r="AV206"/>
  <c r="AR206"/>
  <c r="AS206" s="1"/>
  <c r="BC204"/>
  <c r="BH204" s="1"/>
  <c r="AP204"/>
  <c r="BF204" s="1"/>
  <c r="AZ204"/>
  <c r="AU205"/>
  <c r="AX205" s="1"/>
  <c r="BE205"/>
  <c r="BA205"/>
  <c r="BB205" s="1"/>
  <c r="BG205" s="1"/>
  <c r="AT205"/>
  <c r="AW205" s="1"/>
  <c r="AY205" s="1"/>
  <c r="BE207" i="8"/>
  <c r="BE6" s="1"/>
  <c r="BA207"/>
  <c r="BB207" s="1"/>
  <c r="BG207" s="1"/>
  <c r="BG6" s="1"/>
  <c r="AU207"/>
  <c r="AX207" s="1"/>
  <c r="AT207"/>
  <c r="AV207"/>
  <c r="AQ207"/>
  <c r="BC205"/>
  <c r="BH205" s="1"/>
  <c r="AZ205"/>
  <c r="AP205"/>
  <c r="BF205" s="1"/>
  <c r="AW206"/>
  <c r="AY206" s="1"/>
  <c r="AU205" i="7"/>
  <c r="AX205" s="1"/>
  <c r="BE205"/>
  <c r="BA205"/>
  <c r="BB205" s="1"/>
  <c r="BG205" s="1"/>
  <c r="AT205"/>
  <c r="BC203"/>
  <c r="BH203" s="1"/>
  <c r="AP203"/>
  <c r="BF203" s="1"/>
  <c r="AZ203"/>
  <c r="AQ206"/>
  <c r="AE207"/>
  <c r="AV206"/>
  <c r="AR206"/>
  <c r="AS206" s="1"/>
  <c r="AW204"/>
  <c r="AY204" s="1"/>
  <c r="AV207" i="5"/>
  <c r="AQ207"/>
  <c r="BC205"/>
  <c r="BH205" s="1"/>
  <c r="AP205"/>
  <c r="BF205" s="1"/>
  <c r="AZ205"/>
  <c r="AR207"/>
  <c r="AS207" s="1"/>
  <c r="AW206"/>
  <c r="AY206" s="1"/>
  <c r="AV207" i="4"/>
  <c r="AQ207"/>
  <c r="BC205"/>
  <c r="BH205" s="1"/>
  <c r="AP205"/>
  <c r="BF205" s="1"/>
  <c r="AZ205"/>
  <c r="AR207"/>
  <c r="AS207" s="1"/>
  <c r="AW206"/>
  <c r="AY206" s="1"/>
  <c r="AQ206" i="3"/>
  <c r="AE207"/>
  <c r="AV206"/>
  <c r="AR206"/>
  <c r="AS206" s="1"/>
  <c r="BC204"/>
  <c r="BH204" s="1"/>
  <c r="AP204"/>
  <c r="BF204" s="1"/>
  <c r="AZ204"/>
  <c r="AU205"/>
  <c r="AX205" s="1"/>
  <c r="BE205"/>
  <c r="BA205"/>
  <c r="BB205" s="1"/>
  <c r="BG205" s="1"/>
  <c r="AT205"/>
  <c r="AW205" s="1"/>
  <c r="AY205" s="1"/>
  <c r="AH211" i="13"/>
  <c r="B212"/>
  <c r="AC208"/>
  <c r="AB209"/>
  <c r="BC204" i="11" l="1"/>
  <c r="BH204" s="1"/>
  <c r="AP204"/>
  <c r="BF204" s="1"/>
  <c r="AZ204"/>
  <c r="AV207"/>
  <c r="AQ207"/>
  <c r="AR207"/>
  <c r="AS207" s="1"/>
  <c r="BA206"/>
  <c r="BB206" s="1"/>
  <c r="BG206" s="1"/>
  <c r="AU206"/>
  <c r="AX206" s="1"/>
  <c r="BE206"/>
  <c r="AT206"/>
  <c r="AW206" s="1"/>
  <c r="AY206" s="1"/>
  <c r="AW205"/>
  <c r="AY205" s="1"/>
  <c r="BE207" i="10"/>
  <c r="BE6" s="1"/>
  <c r="BA207"/>
  <c r="BB207" s="1"/>
  <c r="BG207" s="1"/>
  <c r="BG6" s="1"/>
  <c r="AU207"/>
  <c r="AX207" s="1"/>
  <c r="AT207"/>
  <c r="AW207" s="1"/>
  <c r="AY207" s="1"/>
  <c r="BC206"/>
  <c r="BH206" s="1"/>
  <c r="AZ206"/>
  <c r="AP206"/>
  <c r="BF206" s="1"/>
  <c r="AV207" i="9"/>
  <c r="AQ207"/>
  <c r="AR207"/>
  <c r="AS207" s="1"/>
  <c r="BC205"/>
  <c r="BH205" s="1"/>
  <c r="AZ205"/>
  <c r="AP205"/>
  <c r="BF205" s="1"/>
  <c r="BA206"/>
  <c r="BB206" s="1"/>
  <c r="BG206" s="1"/>
  <c r="AU206"/>
  <c r="AX206" s="1"/>
  <c r="BE206"/>
  <c r="AT206"/>
  <c r="AW206" s="1"/>
  <c r="AY206" s="1"/>
  <c r="BC206" i="8"/>
  <c r="BH206" s="1"/>
  <c r="AP206"/>
  <c r="BF206" s="1"/>
  <c r="AZ206"/>
  <c r="AW207"/>
  <c r="AY207" s="1"/>
  <c r="AV207" i="7"/>
  <c r="AQ207"/>
  <c r="AR207"/>
  <c r="AS207" s="1"/>
  <c r="BA206"/>
  <c r="BB206" s="1"/>
  <c r="BG206" s="1"/>
  <c r="AU206"/>
  <c r="AX206" s="1"/>
  <c r="BE206"/>
  <c r="AT206"/>
  <c r="AW206" s="1"/>
  <c r="AY206" s="1"/>
  <c r="BC204"/>
  <c r="BH204" s="1"/>
  <c r="AP204"/>
  <c r="BF204" s="1"/>
  <c r="AZ204"/>
  <c r="AW205"/>
  <c r="AY205" s="1"/>
  <c r="BE207" i="5"/>
  <c r="BE6" s="1"/>
  <c r="BA207"/>
  <c r="BB207" s="1"/>
  <c r="BG207" s="1"/>
  <c r="BG6" s="1"/>
  <c r="AU207"/>
  <c r="AX207" s="1"/>
  <c r="AT207"/>
  <c r="BC206"/>
  <c r="BH206" s="1"/>
  <c r="AZ206"/>
  <c r="AP206"/>
  <c r="BF206" s="1"/>
  <c r="BE207" i="4"/>
  <c r="BE6" s="1"/>
  <c r="BA207"/>
  <c r="BB207" s="1"/>
  <c r="BG207" s="1"/>
  <c r="BG6" s="1"/>
  <c r="AU207"/>
  <c r="AX207" s="1"/>
  <c r="AT207"/>
  <c r="BC206"/>
  <c r="BH206" s="1"/>
  <c r="AZ206"/>
  <c r="AP206"/>
  <c r="BF206" s="1"/>
  <c r="AV207" i="3"/>
  <c r="AQ207"/>
  <c r="AR207"/>
  <c r="AS207" s="1"/>
  <c r="BC205"/>
  <c r="BH205" s="1"/>
  <c r="AP205"/>
  <c r="BF205" s="1"/>
  <c r="AZ205"/>
  <c r="BA206"/>
  <c r="BB206" s="1"/>
  <c r="BG206" s="1"/>
  <c r="AU206"/>
  <c r="AX206" s="1"/>
  <c r="BE206"/>
  <c r="AT206"/>
  <c r="AW206" s="1"/>
  <c r="AY206" s="1"/>
  <c r="AC209" i="13"/>
  <c r="AB210"/>
  <c r="AH212"/>
  <c r="BC206" i="11" l="1"/>
  <c r="BH206" s="1"/>
  <c r="AP206"/>
  <c r="BF206" s="1"/>
  <c r="AZ206"/>
  <c r="BE207"/>
  <c r="BE6" s="1"/>
  <c r="BA207"/>
  <c r="BB207" s="1"/>
  <c r="BG207" s="1"/>
  <c r="BG6" s="1"/>
  <c r="AU207"/>
  <c r="AX207" s="1"/>
  <c r="AT207"/>
  <c r="BC205"/>
  <c r="BH205" s="1"/>
  <c r="AP205"/>
  <c r="BF205" s="1"/>
  <c r="AZ205"/>
  <c r="BC207" i="10"/>
  <c r="BH207" s="1"/>
  <c r="BH6" s="1"/>
  <c r="AZ207"/>
  <c r="AP207"/>
  <c r="BF207" s="1"/>
  <c r="BF6" s="1"/>
  <c r="Q8" s="1"/>
  <c r="BC206" i="9"/>
  <c r="BH206" s="1"/>
  <c r="AZ206"/>
  <c r="AP206"/>
  <c r="BF206" s="1"/>
  <c r="BE207"/>
  <c r="BE6" s="1"/>
  <c r="BA207"/>
  <c r="BB207" s="1"/>
  <c r="BG207" s="1"/>
  <c r="BG6" s="1"/>
  <c r="AU207"/>
  <c r="AX207" s="1"/>
  <c r="AT207"/>
  <c r="AW207" s="1"/>
  <c r="AY207" s="1"/>
  <c r="BC207" i="8"/>
  <c r="BH207" s="1"/>
  <c r="BH6" s="1"/>
  <c r="AP207"/>
  <c r="BF207" s="1"/>
  <c r="BF6" s="1"/>
  <c r="Q8" s="1"/>
  <c r="AZ207"/>
  <c r="BC205" i="7"/>
  <c r="BH205" s="1"/>
  <c r="AP205"/>
  <c r="BF205" s="1"/>
  <c r="AZ205"/>
  <c r="BE207"/>
  <c r="BE6" s="1"/>
  <c r="BA207"/>
  <c r="BB207" s="1"/>
  <c r="BG207" s="1"/>
  <c r="BG6" s="1"/>
  <c r="AU207"/>
  <c r="AX207" s="1"/>
  <c r="AT207"/>
  <c r="BC206"/>
  <c r="BH206" s="1"/>
  <c r="AZ206"/>
  <c r="AP206"/>
  <c r="BF206" s="1"/>
  <c r="AW207" i="5"/>
  <c r="AY207" s="1"/>
  <c r="AW207" i="4"/>
  <c r="AY207" s="1"/>
  <c r="BC206" i="3"/>
  <c r="BH206" s="1"/>
  <c r="AZ206"/>
  <c r="AP206"/>
  <c r="BF206" s="1"/>
  <c r="BE207"/>
  <c r="BE6" s="1"/>
  <c r="BA207"/>
  <c r="BB207" s="1"/>
  <c r="BG207" s="1"/>
  <c r="BG6" s="1"/>
  <c r="AU207"/>
  <c r="AX207" s="1"/>
  <c r="AT207"/>
  <c r="AW207" s="1"/>
  <c r="AY207" s="1"/>
  <c r="AC210" i="13"/>
  <c r="AB211"/>
  <c r="AA174"/>
  <c r="AA134"/>
  <c r="AW207" i="11" l="1"/>
  <c r="AY207" s="1"/>
  <c r="Q9" i="10"/>
  <c r="BC207" i="9"/>
  <c r="BH207" s="1"/>
  <c r="BH6" s="1"/>
  <c r="AP207"/>
  <c r="BF207" s="1"/>
  <c r="BF6" s="1"/>
  <c r="Q8" s="1"/>
  <c r="AZ207"/>
  <c r="Q9" i="8"/>
  <c r="AW207" i="7"/>
  <c r="AY207" s="1"/>
  <c r="BC207" i="5"/>
  <c r="BH207" s="1"/>
  <c r="BH6" s="1"/>
  <c r="AP207"/>
  <c r="BF207" s="1"/>
  <c r="BF6" s="1"/>
  <c r="Q8" s="1"/>
  <c r="AZ207"/>
  <c r="BC207" i="4"/>
  <c r="BH207" s="1"/>
  <c r="BH6" s="1"/>
  <c r="AZ207"/>
  <c r="AP207"/>
  <c r="BF207" s="1"/>
  <c r="BF6" s="1"/>
  <c r="Q8" s="1"/>
  <c r="BC207" i="3"/>
  <c r="BH207" s="1"/>
  <c r="BH6" s="1"/>
  <c r="AP207"/>
  <c r="BF207" s="1"/>
  <c r="BF6" s="1"/>
  <c r="Q8" s="1"/>
  <c r="AZ207"/>
  <c r="AC211" i="13"/>
  <c r="AB212"/>
  <c r="AA175"/>
  <c r="AA154"/>
  <c r="AA135"/>
  <c r="AA94"/>
  <c r="AA74"/>
  <c r="AA54"/>
  <c r="BC207" i="11" l="1"/>
  <c r="BH207" s="1"/>
  <c r="BH6" s="1"/>
  <c r="AP207"/>
  <c r="BF207" s="1"/>
  <c r="BF6" s="1"/>
  <c r="Q8" s="1"/>
  <c r="AZ207"/>
  <c r="Q10" i="10"/>
  <c r="Q9" i="9"/>
  <c r="Q10" i="8"/>
  <c r="BC207" i="7"/>
  <c r="BH207" s="1"/>
  <c r="BH6" s="1"/>
  <c r="AP207"/>
  <c r="BF207" s="1"/>
  <c r="BF6" s="1"/>
  <c r="Q8" s="1"/>
  <c r="AZ207"/>
  <c r="Q9" i="5"/>
  <c r="Q9" i="4"/>
  <c r="Q9" i="3"/>
  <c r="AC212" i="13"/>
  <c r="AB213"/>
  <c r="AC213" s="1"/>
  <c r="AA194"/>
  <c r="AA176"/>
  <c r="AA155"/>
  <c r="AA136"/>
  <c r="AA114"/>
  <c r="AA95"/>
  <c r="AA75"/>
  <c r="AA55"/>
  <c r="Q9" i="11" l="1"/>
  <c r="Q11" i="10"/>
  <c r="Q10" i="9"/>
  <c r="Q11" i="8"/>
  <c r="Q9" i="7"/>
  <c r="Q10" i="5"/>
  <c r="Q10" i="4"/>
  <c r="Q10" i="3"/>
  <c r="AI207" i="13"/>
  <c r="AI20"/>
  <c r="AI21"/>
  <c r="AI22"/>
  <c r="AI23"/>
  <c r="AI24"/>
  <c r="AI25"/>
  <c r="AI27"/>
  <c r="AI28"/>
  <c r="AI26"/>
  <c r="AI29"/>
  <c r="AI32"/>
  <c r="AI30"/>
  <c r="AI31"/>
  <c r="AI34"/>
  <c r="AI33"/>
  <c r="AI35"/>
  <c r="AI36"/>
  <c r="AI37"/>
  <c r="AI38"/>
  <c r="AI39"/>
  <c r="AI41"/>
  <c r="AI40"/>
  <c r="AI43"/>
  <c r="AI42"/>
  <c r="AI45"/>
  <c r="AI44"/>
  <c r="AI46"/>
  <c r="AI48"/>
  <c r="AI47"/>
  <c r="AI50"/>
  <c r="AI49"/>
  <c r="AI51"/>
  <c r="AI53"/>
  <c r="AI52"/>
  <c r="AI54"/>
  <c r="AI56"/>
  <c r="AI55"/>
  <c r="AI57"/>
  <c r="AI58"/>
  <c r="AI60"/>
  <c r="AI63"/>
  <c r="AI59"/>
  <c r="AI61"/>
  <c r="AI62"/>
  <c r="AI64"/>
  <c r="AI65"/>
  <c r="AI66"/>
  <c r="AI68"/>
  <c r="AI67"/>
  <c r="AI70"/>
  <c r="AI69"/>
  <c r="AI72"/>
  <c r="AI71"/>
  <c r="AI73"/>
  <c r="AI74"/>
  <c r="AI76"/>
  <c r="AI75"/>
  <c r="AI77"/>
  <c r="AI81"/>
  <c r="AI79"/>
  <c r="AI80"/>
  <c r="AI78"/>
  <c r="AI82"/>
  <c r="AI83"/>
  <c r="AI84"/>
  <c r="AI85"/>
  <c r="AI86"/>
  <c r="AI89"/>
  <c r="AI87"/>
  <c r="AI88"/>
  <c r="AI90"/>
  <c r="AI91"/>
  <c r="AI92"/>
  <c r="AI93"/>
  <c r="AI95"/>
  <c r="AI94"/>
  <c r="AI96"/>
  <c r="AI98"/>
  <c r="AI99"/>
  <c r="AI97"/>
  <c r="AI100"/>
  <c r="AI102"/>
  <c r="AI101"/>
  <c r="AI103"/>
  <c r="AI104"/>
  <c r="AI105"/>
  <c r="AI106"/>
  <c r="AI107"/>
  <c r="AI108"/>
  <c r="AI109"/>
  <c r="AI110"/>
  <c r="AI111"/>
  <c r="AI112"/>
  <c r="AI113"/>
  <c r="AI115"/>
  <c r="AI114"/>
  <c r="AI117"/>
  <c r="AI116"/>
  <c r="AI118"/>
  <c r="AI119"/>
  <c r="AI120"/>
  <c r="AI121"/>
  <c r="AI123"/>
  <c r="AI122"/>
  <c r="AI124"/>
  <c r="AI125"/>
  <c r="AI126"/>
  <c r="AI127"/>
  <c r="AI128"/>
  <c r="AI129"/>
  <c r="AI130"/>
  <c r="AI132"/>
  <c r="AI133"/>
  <c r="AI131"/>
  <c r="AI134"/>
  <c r="AI135"/>
  <c r="AI137"/>
  <c r="AI136"/>
  <c r="AI138"/>
  <c r="AI139"/>
  <c r="AI141"/>
  <c r="AI140"/>
  <c r="AI142"/>
  <c r="AI143"/>
  <c r="AI144"/>
  <c r="AI146"/>
  <c r="AI145"/>
  <c r="AI148"/>
  <c r="AI147"/>
  <c r="AI150"/>
  <c r="AI149"/>
  <c r="AI151"/>
  <c r="AI152"/>
  <c r="AI153"/>
  <c r="AI155"/>
  <c r="AI154"/>
  <c r="AI156"/>
  <c r="AI157"/>
  <c r="AI159"/>
  <c r="AI160"/>
  <c r="AI158"/>
  <c r="AI161"/>
  <c r="AI162"/>
  <c r="AI163"/>
  <c r="AI165"/>
  <c r="AI164"/>
  <c r="AI166"/>
  <c r="AI169"/>
  <c r="AI168"/>
  <c r="AI167"/>
  <c r="AI170"/>
  <c r="AI171"/>
  <c r="AI173"/>
  <c r="AI172"/>
  <c r="AI175"/>
  <c r="AI174"/>
  <c r="AI176"/>
  <c r="AI178"/>
  <c r="AI177"/>
  <c r="AI179"/>
  <c r="AI180"/>
  <c r="AI182"/>
  <c r="AI183"/>
  <c r="AI181"/>
  <c r="AI184"/>
  <c r="AI186"/>
  <c r="AI185"/>
  <c r="AI187"/>
  <c r="AI188"/>
  <c r="AI190"/>
  <c r="AI189"/>
  <c r="AI191"/>
  <c r="AI192"/>
  <c r="AI193"/>
  <c r="AI194"/>
  <c r="AI196"/>
  <c r="AI195"/>
  <c r="AI197"/>
  <c r="AI198"/>
  <c r="AI199"/>
  <c r="AI200"/>
  <c r="AI203"/>
  <c r="AI201"/>
  <c r="AI202"/>
  <c r="AI205"/>
  <c r="AI204"/>
  <c r="AI208"/>
  <c r="AI206"/>
  <c r="AI211"/>
  <c r="AI210"/>
  <c r="AI209"/>
  <c r="AI212"/>
  <c r="AA195"/>
  <c r="AA177"/>
  <c r="AA156"/>
  <c r="AA137"/>
  <c r="AA115"/>
  <c r="AA96"/>
  <c r="AA76"/>
  <c r="AA56"/>
  <c r="Q10" i="11" l="1"/>
  <c r="Q12" i="10"/>
  <c r="Q11" i="9"/>
  <c r="Q12" i="8"/>
  <c r="Q10" i="7"/>
  <c r="Q11" i="5"/>
  <c r="Q11" i="4"/>
  <c r="Q11" i="3"/>
  <c r="H27" i="2"/>
  <c r="H26"/>
  <c r="H25"/>
  <c r="H24"/>
  <c r="H23"/>
  <c r="H22"/>
  <c r="H21"/>
  <c r="H20"/>
  <c r="H19"/>
  <c r="H18"/>
  <c r="H17"/>
  <c r="H16"/>
  <c r="H15"/>
  <c r="G27" i="1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H27" i="11"/>
  <c r="H26"/>
  <c r="H25"/>
  <c r="H24"/>
  <c r="H23"/>
  <c r="H22"/>
  <c r="H21"/>
  <c r="H20"/>
  <c r="H19"/>
  <c r="H18"/>
  <c r="H17"/>
  <c r="H16"/>
  <c r="H15"/>
  <c r="H27" i="10"/>
  <c r="H26"/>
  <c r="H25"/>
  <c r="H24"/>
  <c r="H23"/>
  <c r="H22"/>
  <c r="H21"/>
  <c r="H20"/>
  <c r="H19"/>
  <c r="H18"/>
  <c r="H17"/>
  <c r="H16"/>
  <c r="H15"/>
  <c r="H27" i="9"/>
  <c r="H26"/>
  <c r="H25"/>
  <c r="H24"/>
  <c r="H23"/>
  <c r="H22"/>
  <c r="H21"/>
  <c r="H20"/>
  <c r="H19"/>
  <c r="H18"/>
  <c r="H17"/>
  <c r="H16"/>
  <c r="H15"/>
  <c r="H27" i="8"/>
  <c r="H26"/>
  <c r="H25"/>
  <c r="H24"/>
  <c r="H23"/>
  <c r="H22"/>
  <c r="H21"/>
  <c r="H20"/>
  <c r="H19"/>
  <c r="H18"/>
  <c r="H17"/>
  <c r="H16"/>
  <c r="H15"/>
  <c r="H27" i="7"/>
  <c r="H26"/>
  <c r="H25"/>
  <c r="H24"/>
  <c r="H23"/>
  <c r="H22"/>
  <c r="H21"/>
  <c r="H20"/>
  <c r="H19"/>
  <c r="H18"/>
  <c r="H17"/>
  <c r="H16"/>
  <c r="H15"/>
  <c r="H27" i="5"/>
  <c r="H26"/>
  <c r="H25"/>
  <c r="H24"/>
  <c r="H23"/>
  <c r="H22"/>
  <c r="H21"/>
  <c r="H20"/>
  <c r="H19"/>
  <c r="H18"/>
  <c r="H17"/>
  <c r="H16"/>
  <c r="H15"/>
  <c r="H27" i="4"/>
  <c r="H26"/>
  <c r="H25"/>
  <c r="H24"/>
  <c r="H23"/>
  <c r="H22"/>
  <c r="H21"/>
  <c r="H20"/>
  <c r="H19"/>
  <c r="H18"/>
  <c r="H27" i="3"/>
  <c r="H26"/>
  <c r="H25"/>
  <c r="H24"/>
  <c r="H23"/>
  <c r="H22"/>
  <c r="H21"/>
  <c r="H20"/>
  <c r="H19"/>
  <c r="H18"/>
  <c r="H17"/>
  <c r="H16"/>
  <c r="H15"/>
  <c r="H27" i="1"/>
  <c r="H26"/>
  <c r="H25"/>
  <c r="H24"/>
  <c r="H23"/>
  <c r="H22"/>
  <c r="H21"/>
  <c r="H20"/>
  <c r="H19"/>
  <c r="H18"/>
  <c r="H17"/>
  <c r="H16"/>
  <c r="H15"/>
  <c r="D37" i="12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B6"/>
  <c r="A6"/>
  <c r="B5"/>
  <c r="A5"/>
  <c r="B4"/>
  <c r="A4"/>
  <c r="B3"/>
  <c r="A3"/>
  <c r="B2"/>
  <c r="A2"/>
  <c r="M27" i="11"/>
  <c r="K27"/>
  <c r="M26"/>
  <c r="K26"/>
  <c r="M25"/>
  <c r="K25"/>
  <c r="M24"/>
  <c r="K24"/>
  <c r="C4"/>
  <c r="G3"/>
  <c r="N3" s="1"/>
  <c r="D3"/>
  <c r="I3" s="1"/>
  <c r="C3"/>
  <c r="M27" i="10"/>
  <c r="K27"/>
  <c r="M26"/>
  <c r="K26"/>
  <c r="M25"/>
  <c r="K25"/>
  <c r="M24"/>
  <c r="K24"/>
  <c r="C4"/>
  <c r="G3"/>
  <c r="N3" s="1"/>
  <c r="D3"/>
  <c r="I3" s="1"/>
  <c r="C3"/>
  <c r="M27" i="9"/>
  <c r="K27"/>
  <c r="M26"/>
  <c r="K26"/>
  <c r="M25"/>
  <c r="K25"/>
  <c r="M24"/>
  <c r="K24"/>
  <c r="C4"/>
  <c r="G3"/>
  <c r="N3" s="1"/>
  <c r="D3"/>
  <c r="I3" s="1"/>
  <c r="C3"/>
  <c r="M27" i="8"/>
  <c r="K27"/>
  <c r="M26"/>
  <c r="K26"/>
  <c r="M25"/>
  <c r="K25"/>
  <c r="M24"/>
  <c r="K24"/>
  <c r="C4"/>
  <c r="G3"/>
  <c r="N3" s="1"/>
  <c r="D3"/>
  <c r="C3"/>
  <c r="M27" i="7"/>
  <c r="K27"/>
  <c r="M26"/>
  <c r="K26"/>
  <c r="M25"/>
  <c r="K25"/>
  <c r="M24"/>
  <c r="K24"/>
  <c r="C4"/>
  <c r="G3"/>
  <c r="N3" s="1"/>
  <c r="D3"/>
  <c r="I3" s="1"/>
  <c r="C3"/>
  <c r="G3" i="5"/>
  <c r="N3" s="1"/>
  <c r="G3" i="4"/>
  <c r="N3" s="1"/>
  <c r="G3" i="3"/>
  <c r="N3" s="1"/>
  <c r="G3" i="2"/>
  <c r="N3" i="1"/>
  <c r="H12" s="1"/>
  <c r="C6" i="12" s="1"/>
  <c r="M27" i="5"/>
  <c r="K27"/>
  <c r="C4"/>
  <c r="D3"/>
  <c r="I3" s="1"/>
  <c r="K24" s="1"/>
  <c r="C3"/>
  <c r="M27" i="4"/>
  <c r="K27"/>
  <c r="M26"/>
  <c r="K26"/>
  <c r="C4"/>
  <c r="D3"/>
  <c r="I3" s="1"/>
  <c r="K24" s="1"/>
  <c r="C3"/>
  <c r="C4" i="3"/>
  <c r="D3"/>
  <c r="I3" s="1"/>
  <c r="C3"/>
  <c r="C4" i="2"/>
  <c r="C3"/>
  <c r="C4" i="1"/>
  <c r="F4" s="1"/>
  <c r="C3"/>
  <c r="F3" s="1"/>
  <c r="D3"/>
  <c r="AA196" i="13"/>
  <c r="AA178"/>
  <c r="AA157"/>
  <c r="AA138"/>
  <c r="AA116"/>
  <c r="AA97"/>
  <c r="AA77"/>
  <c r="AA57"/>
  <c r="Q11" i="11" l="1"/>
  <c r="Q13" i="10"/>
  <c r="Q12" i="9"/>
  <c r="Q13" i="8"/>
  <c r="Q11" i="7"/>
  <c r="Q12" i="5"/>
  <c r="Q12" i="4"/>
  <c r="Q12" i="3"/>
  <c r="I3" i="2"/>
  <c r="K26" s="1"/>
  <c r="N3"/>
  <c r="AA8"/>
  <c r="H8" i="1"/>
  <c r="H10"/>
  <c r="C4" i="12" s="1"/>
  <c r="H14" i="1"/>
  <c r="H9"/>
  <c r="C3" i="12" s="1"/>
  <c r="D3" s="1"/>
  <c r="H11" i="1"/>
  <c r="C5" i="12" s="1"/>
  <c r="D5" s="1"/>
  <c r="H13" i="1"/>
  <c r="D4" i="12"/>
  <c r="D6"/>
  <c r="I3" i="8"/>
  <c r="K8" s="1"/>
  <c r="K23" i="10"/>
  <c r="K23" i="11"/>
  <c r="K8"/>
  <c r="K10"/>
  <c r="K12"/>
  <c r="K14"/>
  <c r="K16"/>
  <c r="K18"/>
  <c r="K20"/>
  <c r="K22"/>
  <c r="K9"/>
  <c r="K11"/>
  <c r="K13"/>
  <c r="K15"/>
  <c r="K17"/>
  <c r="K19"/>
  <c r="K21"/>
  <c r="K8" i="10"/>
  <c r="K10"/>
  <c r="K12"/>
  <c r="K14"/>
  <c r="K16"/>
  <c r="K18"/>
  <c r="K20"/>
  <c r="K22"/>
  <c r="K9"/>
  <c r="K11"/>
  <c r="K13"/>
  <c r="K15"/>
  <c r="K17"/>
  <c r="K19"/>
  <c r="K21"/>
  <c r="K23" i="9"/>
  <c r="K21"/>
  <c r="K19"/>
  <c r="K17"/>
  <c r="K15"/>
  <c r="K13"/>
  <c r="K11"/>
  <c r="K9"/>
  <c r="K22"/>
  <c r="K20"/>
  <c r="K18"/>
  <c r="K16"/>
  <c r="K14"/>
  <c r="K12"/>
  <c r="K10"/>
  <c r="K8"/>
  <c r="K10" i="8"/>
  <c r="K12"/>
  <c r="K14"/>
  <c r="K16"/>
  <c r="K18"/>
  <c r="K20"/>
  <c r="K22"/>
  <c r="K11"/>
  <c r="K13"/>
  <c r="K15"/>
  <c r="K17"/>
  <c r="K19"/>
  <c r="K21"/>
  <c r="K23" i="7"/>
  <c r="K21"/>
  <c r="K19"/>
  <c r="K17"/>
  <c r="K15"/>
  <c r="K13"/>
  <c r="K11"/>
  <c r="K9"/>
  <c r="K22"/>
  <c r="K20"/>
  <c r="K18"/>
  <c r="K16"/>
  <c r="K14"/>
  <c r="K12"/>
  <c r="K10"/>
  <c r="K8"/>
  <c r="F3" i="2"/>
  <c r="F3" i="3" s="1"/>
  <c r="F3" i="4" s="1"/>
  <c r="F3" i="5" s="1"/>
  <c r="F3" i="7" s="1"/>
  <c r="F3" i="8" s="1"/>
  <c r="F3" i="9" s="1"/>
  <c r="F3" i="10" s="1"/>
  <c r="F3" i="11" s="1"/>
  <c r="F4" i="2"/>
  <c r="F4" i="3" s="1"/>
  <c r="F4" i="4" s="1"/>
  <c r="F4" i="5" s="1"/>
  <c r="F4" i="7" s="1"/>
  <c r="F4" i="8" s="1"/>
  <c r="F4" i="9" s="1"/>
  <c r="F4" i="10" s="1"/>
  <c r="F4" i="11" s="1"/>
  <c r="I3" i="1"/>
  <c r="K13" s="1"/>
  <c r="E3" i="2"/>
  <c r="V8" s="1"/>
  <c r="E3" i="1"/>
  <c r="K26" i="5"/>
  <c r="K25"/>
  <c r="K21"/>
  <c r="K23"/>
  <c r="K25" i="4"/>
  <c r="K21"/>
  <c r="K23"/>
  <c r="K8" i="5"/>
  <c r="K10"/>
  <c r="K12"/>
  <c r="K14"/>
  <c r="K16"/>
  <c r="K18"/>
  <c r="K20"/>
  <c r="K22"/>
  <c r="K9"/>
  <c r="K11"/>
  <c r="K13"/>
  <c r="K15"/>
  <c r="K17"/>
  <c r="K19"/>
  <c r="K8" i="4"/>
  <c r="K10"/>
  <c r="K12"/>
  <c r="K14"/>
  <c r="K16"/>
  <c r="K18"/>
  <c r="K20"/>
  <c r="K22"/>
  <c r="K9"/>
  <c r="K11"/>
  <c r="K13"/>
  <c r="K15"/>
  <c r="K17"/>
  <c r="K19"/>
  <c r="I24" i="1"/>
  <c r="K27" i="3"/>
  <c r="K25"/>
  <c r="K23"/>
  <c r="K21"/>
  <c r="K19"/>
  <c r="K17"/>
  <c r="K15"/>
  <c r="K13"/>
  <c r="K11"/>
  <c r="K9"/>
  <c r="K26"/>
  <c r="K24"/>
  <c r="K22"/>
  <c r="K20"/>
  <c r="K18"/>
  <c r="K16"/>
  <c r="K14"/>
  <c r="K12"/>
  <c r="K10"/>
  <c r="K8"/>
  <c r="K9" i="2"/>
  <c r="K11"/>
  <c r="K13"/>
  <c r="K15"/>
  <c r="K17"/>
  <c r="K19"/>
  <c r="K21"/>
  <c r="K23"/>
  <c r="K25"/>
  <c r="K27"/>
  <c r="K8"/>
  <c r="K10"/>
  <c r="K12"/>
  <c r="K14"/>
  <c r="K16"/>
  <c r="K18"/>
  <c r="K20"/>
  <c r="K22"/>
  <c r="K24"/>
  <c r="K27" i="1"/>
  <c r="K26"/>
  <c r="K25"/>
  <c r="K24"/>
  <c r="I12"/>
  <c r="I13"/>
  <c r="I17"/>
  <c r="I18"/>
  <c r="I19"/>
  <c r="I20"/>
  <c r="I21"/>
  <c r="I26"/>
  <c r="I27"/>
  <c r="I10"/>
  <c r="K16"/>
  <c r="K18"/>
  <c r="K19"/>
  <c r="K20"/>
  <c r="K21"/>
  <c r="K22"/>
  <c r="AA197" i="13"/>
  <c r="AA179"/>
  <c r="AA158"/>
  <c r="AA139"/>
  <c r="AA117"/>
  <c r="AA98"/>
  <c r="AA78"/>
  <c r="AA58"/>
  <c r="Q12" i="11" l="1"/>
  <c r="Q14" i="10"/>
  <c r="Q13" i="9"/>
  <c r="Q14" i="8"/>
  <c r="Q12" i="7"/>
  <c r="Q13" i="5"/>
  <c r="Q13" i="4"/>
  <c r="Q13" i="3"/>
  <c r="I11" i="1"/>
  <c r="C2" i="12"/>
  <c r="D2" s="1"/>
  <c r="T5" i="2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AA9"/>
  <c r="E3" i="3"/>
  <c r="E3" i="4" s="1"/>
  <c r="E3" i="5" s="1"/>
  <c r="E3" i="7" s="1"/>
  <c r="E3" i="8" s="1"/>
  <c r="E3" i="9" s="1"/>
  <c r="E3" i="10" s="1"/>
  <c r="E3" i="11" s="1"/>
  <c r="AH8" i="2"/>
  <c r="K9" i="8"/>
  <c r="D39" i="12"/>
  <c r="J3" i="2"/>
  <c r="AF8" s="1"/>
  <c r="I4" i="1"/>
  <c r="J4" s="1"/>
  <c r="K28" i="7"/>
  <c r="L28" s="1"/>
  <c r="K23" i="8"/>
  <c r="K28" i="9"/>
  <c r="L28" s="1"/>
  <c r="K28" i="11"/>
  <c r="L28" s="1"/>
  <c r="K28" i="10"/>
  <c r="L28" s="1"/>
  <c r="K28" i="8"/>
  <c r="L28" s="1"/>
  <c r="K17" i="1"/>
  <c r="K15"/>
  <c r="K11"/>
  <c r="J12"/>
  <c r="L12" s="1"/>
  <c r="M12" s="1"/>
  <c r="K14"/>
  <c r="K12"/>
  <c r="K8"/>
  <c r="K10"/>
  <c r="K9"/>
  <c r="K23"/>
  <c r="J13"/>
  <c r="L13" s="1"/>
  <c r="M13" s="1"/>
  <c r="J11"/>
  <c r="L11" s="1"/>
  <c r="M11" s="1"/>
  <c r="J19"/>
  <c r="L19" s="1"/>
  <c r="M19" s="1"/>
  <c r="K28" i="5"/>
  <c r="L28" s="1"/>
  <c r="K28" i="4"/>
  <c r="L28" s="1"/>
  <c r="K28" i="3"/>
  <c r="L28" s="1"/>
  <c r="K28" i="2"/>
  <c r="L28" s="1"/>
  <c r="J21" i="1"/>
  <c r="L21" s="1"/>
  <c r="M21" s="1"/>
  <c r="J17"/>
  <c r="L17" s="1"/>
  <c r="M17" s="1"/>
  <c r="I9"/>
  <c r="J9"/>
  <c r="J20"/>
  <c r="L20" s="1"/>
  <c r="M20" s="1"/>
  <c r="J18"/>
  <c r="L18" s="1"/>
  <c r="M18" s="1"/>
  <c r="I15"/>
  <c r="J15"/>
  <c r="J26"/>
  <c r="L26" s="1"/>
  <c r="M26" s="1"/>
  <c r="J10"/>
  <c r="L10" s="1"/>
  <c r="M10" s="1"/>
  <c r="I16"/>
  <c r="J16"/>
  <c r="I14"/>
  <c r="J14"/>
  <c r="I22"/>
  <c r="J22"/>
  <c r="I25"/>
  <c r="J25"/>
  <c r="I23"/>
  <c r="J23"/>
  <c r="J27"/>
  <c r="L27" s="1"/>
  <c r="M27" s="1"/>
  <c r="J24"/>
  <c r="L24" s="1"/>
  <c r="M24" s="1"/>
  <c r="J8"/>
  <c r="I8"/>
  <c r="AA198" i="13"/>
  <c r="AA180"/>
  <c r="AA159"/>
  <c r="AA140"/>
  <c r="AA118"/>
  <c r="AA99"/>
  <c r="AA79"/>
  <c r="AA59"/>
  <c r="Q13" i="11" l="1"/>
  <c r="Q15" i="10"/>
  <c r="Q14" i="9"/>
  <c r="Q15" i="8"/>
  <c r="Q13" i="7"/>
  <c r="Q14" i="5"/>
  <c r="Q14" i="4"/>
  <c r="Q14" i="3"/>
  <c r="AI8" i="2"/>
  <c r="AA10"/>
  <c r="W8"/>
  <c r="W9" s="1"/>
  <c r="S9"/>
  <c r="AH9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J3" i="3"/>
  <c r="I4" i="2"/>
  <c r="J4" s="1"/>
  <c r="K28" i="1"/>
  <c r="L28" s="1"/>
  <c r="L15"/>
  <c r="M15" s="1"/>
  <c r="L9"/>
  <c r="M9" s="1"/>
  <c r="L22"/>
  <c r="M22" s="1"/>
  <c r="L14"/>
  <c r="M14" s="1"/>
  <c r="L16"/>
  <c r="M16" s="1"/>
  <c r="L23"/>
  <c r="M23" s="1"/>
  <c r="L25"/>
  <c r="M25" s="1"/>
  <c r="L8"/>
  <c r="M8" s="1"/>
  <c r="AA199" i="13"/>
  <c r="AA181"/>
  <c r="AA160"/>
  <c r="AA141"/>
  <c r="AA119"/>
  <c r="AA100"/>
  <c r="AA80"/>
  <c r="AA60"/>
  <c r="I132"/>
  <c r="C140"/>
  <c r="E100"/>
  <c r="I153"/>
  <c r="H192"/>
  <c r="H35"/>
  <c r="F72"/>
  <c r="D134"/>
  <c r="F207"/>
  <c r="C52"/>
  <c r="E59"/>
  <c r="H183"/>
  <c r="H52"/>
  <c r="F88"/>
  <c r="H140"/>
  <c r="I115"/>
  <c r="H56"/>
  <c r="H103"/>
  <c r="F139"/>
  <c r="I212"/>
  <c r="F44"/>
  <c r="D70"/>
  <c r="I196"/>
  <c r="H179"/>
  <c r="H201"/>
  <c r="F54"/>
  <c r="I31"/>
  <c r="E185"/>
  <c r="E58"/>
  <c r="D95"/>
  <c r="I99"/>
  <c r="C166"/>
  <c r="C56"/>
  <c r="H89"/>
  <c r="I174"/>
  <c r="E69"/>
  <c r="E207"/>
  <c r="I197"/>
  <c r="C132"/>
  <c r="C179"/>
  <c r="H212"/>
  <c r="I210"/>
  <c r="F169"/>
  <c r="F162"/>
  <c r="E43"/>
  <c r="C162"/>
  <c r="I145"/>
  <c r="E160"/>
  <c r="E206"/>
  <c r="D33"/>
  <c r="E113"/>
  <c r="D150"/>
  <c r="H167"/>
  <c r="I53"/>
  <c r="E74"/>
  <c r="E123"/>
  <c r="D159"/>
  <c r="I64"/>
  <c r="C115"/>
  <c r="C170"/>
  <c r="D155"/>
  <c r="E159"/>
  <c r="I130"/>
  <c r="F107"/>
  <c r="F154"/>
  <c r="E191"/>
  <c r="F59"/>
  <c r="E98"/>
  <c r="C121"/>
  <c r="I36"/>
  <c r="F22"/>
  <c r="F69"/>
  <c r="E106"/>
  <c r="I47"/>
  <c r="D61"/>
  <c r="D110"/>
  <c r="C145"/>
  <c r="F106"/>
  <c r="I188"/>
  <c r="C124"/>
  <c r="C173"/>
  <c r="I189"/>
  <c r="F90"/>
  <c r="F138"/>
  <c r="E198"/>
  <c r="F63"/>
  <c r="E96"/>
  <c r="C120"/>
  <c r="D180"/>
  <c r="D100"/>
  <c r="C137"/>
  <c r="F156"/>
  <c r="H177"/>
  <c r="I173"/>
  <c r="D71"/>
  <c r="D120"/>
  <c r="I175"/>
  <c r="H38"/>
  <c r="H86"/>
  <c r="F123"/>
  <c r="H203"/>
  <c r="F45"/>
  <c r="D67"/>
  <c r="E128"/>
  <c r="E47"/>
  <c r="D84"/>
  <c r="H104"/>
  <c r="C168"/>
  <c r="E149"/>
  <c r="I202"/>
  <c r="F208"/>
  <c r="F68"/>
  <c r="I40"/>
  <c r="D29"/>
  <c r="D77"/>
  <c r="C113"/>
  <c r="D165"/>
  <c r="C200"/>
  <c r="F194"/>
  <c r="H76"/>
  <c r="H200"/>
  <c r="F30"/>
  <c r="D56"/>
  <c r="I140"/>
  <c r="D156"/>
  <c r="D205"/>
  <c r="C35"/>
  <c r="F95"/>
  <c r="F142"/>
  <c r="E209"/>
  <c r="I28"/>
  <c r="C48"/>
  <c r="C94"/>
  <c r="H127"/>
  <c r="I39"/>
  <c r="F83"/>
  <c r="F132"/>
  <c r="E169"/>
  <c r="D160"/>
  <c r="I179"/>
  <c r="D123"/>
  <c r="F29"/>
  <c r="I203"/>
  <c r="D143"/>
  <c r="D191"/>
  <c r="C201"/>
  <c r="F121"/>
  <c r="F167"/>
  <c r="E204"/>
  <c r="H20"/>
  <c r="D161"/>
  <c r="D210"/>
  <c r="C53"/>
  <c r="F51"/>
  <c r="I163"/>
  <c r="H111"/>
  <c r="H32"/>
  <c r="I186"/>
  <c r="E91"/>
  <c r="E139"/>
  <c r="D174"/>
  <c r="H70"/>
  <c r="H116"/>
  <c r="F153"/>
  <c r="C164"/>
  <c r="E109"/>
  <c r="E157"/>
  <c r="D193"/>
  <c r="C156"/>
  <c r="D178"/>
  <c r="H73"/>
  <c r="F109"/>
  <c r="D131"/>
  <c r="I41"/>
  <c r="H33"/>
  <c r="H82"/>
  <c r="I43"/>
  <c r="D31"/>
  <c r="D80"/>
  <c r="C117"/>
  <c r="H67"/>
  <c r="H117"/>
  <c r="F152"/>
  <c r="H46"/>
  <c r="C148"/>
  <c r="D87"/>
  <c r="I141"/>
  <c r="F161"/>
  <c r="F210"/>
  <c r="I142"/>
  <c r="D148"/>
  <c r="D196"/>
  <c r="C22"/>
  <c r="D102"/>
  <c r="C136"/>
  <c r="F157"/>
  <c r="H24"/>
  <c r="H136"/>
  <c r="F172"/>
  <c r="D197"/>
  <c r="E64"/>
  <c r="C143"/>
  <c r="D162"/>
  <c r="D54"/>
  <c r="C90"/>
  <c r="I200"/>
  <c r="F158"/>
  <c r="F211"/>
  <c r="I201"/>
  <c r="D130"/>
  <c r="D209"/>
  <c r="C50"/>
  <c r="I34"/>
  <c r="H175"/>
  <c r="H50"/>
  <c r="F85"/>
  <c r="D149"/>
  <c r="C139"/>
  <c r="H171"/>
  <c r="D38"/>
  <c r="I184"/>
  <c r="H108"/>
  <c r="H156"/>
  <c r="I185"/>
  <c r="E81"/>
  <c r="E126"/>
  <c r="D170"/>
  <c r="I198"/>
  <c r="C118"/>
  <c r="C175"/>
  <c r="H34"/>
  <c r="F46"/>
  <c r="C34"/>
  <c r="H106"/>
  <c r="H155"/>
  <c r="F25"/>
  <c r="I30"/>
  <c r="D60"/>
  <c r="D107"/>
  <c r="I52"/>
  <c r="H65"/>
  <c r="H113"/>
  <c r="F150"/>
  <c r="I65"/>
  <c r="E105"/>
  <c r="E153"/>
  <c r="D190"/>
  <c r="E125"/>
  <c r="C207"/>
  <c r="H125"/>
  <c r="D145"/>
  <c r="F145"/>
  <c r="E95"/>
  <c r="C130"/>
  <c r="D108"/>
  <c r="I75"/>
  <c r="F149"/>
  <c r="H159"/>
  <c r="I81"/>
  <c r="C147"/>
  <c r="C195"/>
  <c r="H23"/>
  <c r="I154"/>
  <c r="E23"/>
  <c r="H174"/>
  <c r="D183"/>
  <c r="I169"/>
  <c r="F163"/>
  <c r="F82"/>
  <c r="D52"/>
  <c r="F129"/>
  <c r="F188"/>
  <c r="E208"/>
  <c r="C42"/>
  <c r="I137"/>
  <c r="E150"/>
  <c r="E197"/>
  <c r="I138"/>
  <c r="C135"/>
  <c r="C181"/>
  <c r="H162"/>
  <c r="I149"/>
  <c r="F171"/>
  <c r="F185"/>
  <c r="E46"/>
  <c r="H152"/>
  <c r="H137"/>
  <c r="F173"/>
  <c r="D195"/>
  <c r="I120"/>
  <c r="F98"/>
  <c r="F146"/>
  <c r="I123"/>
  <c r="D83"/>
  <c r="D132"/>
  <c r="C169"/>
  <c r="I134"/>
  <c r="H119"/>
  <c r="H169"/>
  <c r="F202"/>
  <c r="D53"/>
  <c r="H199"/>
  <c r="D89"/>
  <c r="C122"/>
  <c r="F143"/>
  <c r="I168"/>
  <c r="C63"/>
  <c r="C108"/>
  <c r="I170"/>
  <c r="F27"/>
  <c r="F74"/>
  <c r="E110"/>
  <c r="I183"/>
  <c r="D66"/>
  <c r="D115"/>
  <c r="C149"/>
  <c r="C154"/>
  <c r="C82"/>
  <c r="E35"/>
  <c r="D72"/>
  <c r="H91"/>
  <c r="I152"/>
  <c r="D203"/>
  <c r="D55"/>
  <c r="I155"/>
  <c r="H181"/>
  <c r="H22"/>
  <c r="F58"/>
  <c r="I166"/>
  <c r="E189"/>
  <c r="E61"/>
  <c r="D99"/>
  <c r="E51"/>
  <c r="I125"/>
  <c r="E104"/>
  <c r="E152"/>
  <c r="D188"/>
  <c r="H43"/>
  <c r="H90"/>
  <c r="F126"/>
  <c r="I181"/>
  <c r="D200"/>
  <c r="D42"/>
  <c r="C79"/>
  <c r="I207"/>
  <c r="H30"/>
  <c r="H79"/>
  <c r="F114"/>
  <c r="I109"/>
  <c r="F53"/>
  <c r="F100"/>
  <c r="E137"/>
  <c r="F174"/>
  <c r="C43"/>
  <c r="H74"/>
  <c r="I195"/>
  <c r="E147"/>
  <c r="E195"/>
  <c r="D28"/>
  <c r="I211"/>
  <c r="C188"/>
  <c r="C30"/>
  <c r="H62"/>
  <c r="F56"/>
  <c r="I157"/>
  <c r="C211"/>
  <c r="C51"/>
  <c r="H83"/>
  <c r="E145"/>
  <c r="E29"/>
  <c r="D65"/>
  <c r="I42"/>
  <c r="H94"/>
  <c r="H143"/>
  <c r="F179"/>
  <c r="I56"/>
  <c r="E135"/>
  <c r="E181"/>
  <c r="I66"/>
  <c r="E108"/>
  <c r="E156"/>
  <c r="D192"/>
  <c r="I143"/>
  <c r="F112"/>
  <c r="C62"/>
  <c r="I164"/>
  <c r="E28"/>
  <c r="E76"/>
  <c r="D111"/>
  <c r="I178"/>
  <c r="C68"/>
  <c r="C114"/>
  <c r="H148"/>
  <c r="E111"/>
  <c r="I124"/>
  <c r="H109"/>
  <c r="H157"/>
  <c r="I126"/>
  <c r="E94"/>
  <c r="E143"/>
  <c r="D179"/>
  <c r="E50"/>
  <c r="D85"/>
  <c r="H105"/>
  <c r="C167"/>
  <c r="C88"/>
  <c r="H121"/>
  <c r="E146"/>
  <c r="F204"/>
  <c r="I108"/>
  <c r="C59"/>
  <c r="C109"/>
  <c r="I110"/>
  <c r="F42"/>
  <c r="F91"/>
  <c r="E127"/>
  <c r="I199"/>
  <c r="E34"/>
  <c r="C57"/>
  <c r="D116"/>
  <c r="D37"/>
  <c r="C73"/>
  <c r="F93"/>
  <c r="H153"/>
  <c r="H141"/>
  <c r="I156"/>
  <c r="E20"/>
  <c r="E67"/>
  <c r="I159"/>
  <c r="C199"/>
  <c r="C38"/>
  <c r="H69"/>
  <c r="C153"/>
  <c r="H186"/>
  <c r="E210"/>
  <c r="F75"/>
  <c r="F190"/>
  <c r="E31"/>
  <c r="C55"/>
  <c r="D117"/>
  <c r="C100"/>
  <c r="D30"/>
  <c r="I77"/>
  <c r="C146"/>
  <c r="C193"/>
  <c r="H31"/>
  <c r="C76"/>
  <c r="H107"/>
  <c r="E132"/>
  <c r="I165"/>
  <c r="H45"/>
  <c r="H92"/>
  <c r="F128"/>
  <c r="I176"/>
  <c r="E84"/>
  <c r="E133"/>
  <c r="D168"/>
  <c r="C158"/>
  <c r="I114"/>
  <c r="E118"/>
  <c r="E102"/>
  <c r="I136"/>
  <c r="C144"/>
  <c r="C192"/>
  <c r="H208"/>
  <c r="E82"/>
  <c r="E130"/>
  <c r="D175"/>
  <c r="F198"/>
  <c r="C123"/>
  <c r="C183"/>
  <c r="H37"/>
  <c r="D40"/>
  <c r="I97"/>
  <c r="F66"/>
  <c r="F115"/>
  <c r="I121"/>
  <c r="D92"/>
  <c r="D141"/>
  <c r="C176"/>
  <c r="F32"/>
  <c r="F81"/>
  <c r="E115"/>
  <c r="H123"/>
  <c r="D69"/>
  <c r="D118"/>
  <c r="C155"/>
  <c r="H130"/>
  <c r="E33"/>
  <c r="I148"/>
  <c r="E165"/>
  <c r="E89"/>
  <c r="I167"/>
  <c r="I194"/>
  <c r="H101"/>
  <c r="H149"/>
  <c r="F21"/>
  <c r="H71"/>
  <c r="F108"/>
  <c r="D133"/>
  <c r="I100"/>
  <c r="F34"/>
  <c r="F78"/>
  <c r="E116"/>
  <c r="I112"/>
  <c r="D73"/>
  <c r="D121"/>
  <c r="C157"/>
  <c r="H146"/>
  <c r="I51"/>
  <c r="D122"/>
  <c r="D171"/>
  <c r="I73"/>
  <c r="H129"/>
  <c r="H178"/>
  <c r="F20"/>
  <c r="H60"/>
  <c r="F94"/>
  <c r="D119"/>
  <c r="E179"/>
  <c r="E97"/>
  <c r="D135"/>
  <c r="H154"/>
  <c r="C185"/>
  <c r="I35"/>
  <c r="E72"/>
  <c r="E119"/>
  <c r="I57"/>
  <c r="C78"/>
  <c r="C129"/>
  <c r="H161"/>
  <c r="C177"/>
  <c r="H42"/>
  <c r="E68"/>
  <c r="F127"/>
  <c r="F48"/>
  <c r="E83"/>
  <c r="C107"/>
  <c r="D169"/>
  <c r="C41"/>
  <c r="I83"/>
  <c r="H189"/>
  <c r="H61"/>
  <c r="I105"/>
  <c r="E41"/>
  <c r="E87"/>
  <c r="D124"/>
  <c r="E163"/>
  <c r="H27"/>
  <c r="F61"/>
  <c r="C74"/>
  <c r="E201"/>
  <c r="E66"/>
  <c r="D101"/>
  <c r="F110"/>
  <c r="H78"/>
  <c r="I68"/>
  <c r="C174"/>
  <c r="C189"/>
  <c r="I88"/>
  <c r="F182"/>
  <c r="F36"/>
  <c r="E71"/>
  <c r="F111"/>
  <c r="E148"/>
  <c r="H185"/>
  <c r="D22"/>
  <c r="D151"/>
  <c r="F189"/>
  <c r="E49"/>
  <c r="H58"/>
  <c r="I49"/>
  <c r="F55"/>
  <c r="F104"/>
  <c r="E141"/>
  <c r="I127"/>
  <c r="H59"/>
  <c r="H63"/>
  <c r="I150"/>
  <c r="F180"/>
  <c r="F23"/>
  <c r="E60"/>
  <c r="I161"/>
  <c r="D194"/>
  <c r="D62"/>
  <c r="C97"/>
  <c r="I33"/>
  <c r="H197"/>
  <c r="H53"/>
  <c r="F87"/>
  <c r="I111"/>
  <c r="D106"/>
  <c r="F50"/>
  <c r="I131"/>
  <c r="H128"/>
  <c r="H176"/>
  <c r="F166"/>
  <c r="I146"/>
  <c r="E168"/>
  <c r="E177"/>
  <c r="D48"/>
  <c r="H166"/>
  <c r="D158"/>
  <c r="D211"/>
  <c r="C39"/>
  <c r="I160"/>
  <c r="D76"/>
  <c r="F201"/>
  <c r="I182"/>
  <c r="D79"/>
  <c r="D127"/>
  <c r="C163"/>
  <c r="I193"/>
  <c r="H114"/>
  <c r="H163"/>
  <c r="F199"/>
  <c r="D36"/>
  <c r="C71"/>
  <c r="F92"/>
  <c r="I87"/>
  <c r="C142"/>
  <c r="C44"/>
  <c r="I90"/>
  <c r="F184"/>
  <c r="F28"/>
  <c r="E62"/>
  <c r="I101"/>
  <c r="D208"/>
  <c r="D68"/>
  <c r="C103"/>
  <c r="C40"/>
  <c r="I59"/>
  <c r="D93"/>
  <c r="D140"/>
  <c r="C178"/>
  <c r="D23"/>
  <c r="C60"/>
  <c r="F79"/>
  <c r="I147"/>
  <c r="C190"/>
  <c r="C45"/>
  <c r="H75"/>
  <c r="I158"/>
  <c r="F31"/>
  <c r="F80"/>
  <c r="E117"/>
  <c r="I44"/>
  <c r="E40"/>
  <c r="E88"/>
  <c r="D125"/>
  <c r="E176"/>
  <c r="D166"/>
  <c r="H28"/>
  <c r="I133"/>
  <c r="D136"/>
  <c r="D186"/>
  <c r="C26"/>
  <c r="I144"/>
  <c r="H172"/>
  <c r="H26"/>
  <c r="F64"/>
  <c r="E55"/>
  <c r="I93"/>
  <c r="H193"/>
  <c r="H47"/>
  <c r="F84"/>
  <c r="H122"/>
  <c r="F160"/>
  <c r="C27"/>
  <c r="I180"/>
  <c r="F96"/>
  <c r="F144"/>
  <c r="E180"/>
  <c r="I192"/>
  <c r="D137"/>
  <c r="D184"/>
  <c r="C194"/>
  <c r="C212"/>
  <c r="E188"/>
  <c r="H118"/>
  <c r="D98"/>
  <c r="D146"/>
  <c r="C182"/>
  <c r="I79"/>
  <c r="F212"/>
  <c r="F49"/>
  <c r="I102"/>
  <c r="D26"/>
  <c r="D75"/>
  <c r="C112"/>
  <c r="I113"/>
  <c r="H64"/>
  <c r="H112"/>
  <c r="F147"/>
  <c r="D112"/>
  <c r="I63"/>
  <c r="H99"/>
  <c r="H145"/>
  <c r="I61"/>
  <c r="D96"/>
  <c r="D144"/>
  <c r="C180"/>
  <c r="I139"/>
  <c r="F47"/>
  <c r="D177"/>
  <c r="E151"/>
  <c r="I151"/>
  <c r="H188"/>
  <c r="D139"/>
  <c r="H95"/>
  <c r="I45"/>
  <c r="C49"/>
  <c r="C99"/>
  <c r="I46"/>
  <c r="E45"/>
  <c r="E92"/>
  <c r="D128"/>
  <c r="I122"/>
  <c r="F170"/>
  <c r="C204"/>
  <c r="H124"/>
  <c r="I135"/>
  <c r="H190"/>
  <c r="D152"/>
  <c r="F97"/>
  <c r="F118"/>
  <c r="I92"/>
  <c r="E175"/>
  <c r="D57"/>
  <c r="I95"/>
  <c r="C58"/>
  <c r="C106"/>
  <c r="H138"/>
  <c r="I191"/>
  <c r="E166"/>
  <c r="E56"/>
  <c r="I37"/>
  <c r="H207"/>
  <c r="C65"/>
  <c r="H98"/>
  <c r="I50"/>
  <c r="F52"/>
  <c r="F102"/>
  <c r="E136"/>
  <c r="D50"/>
  <c r="I190"/>
  <c r="F103"/>
  <c r="F151"/>
  <c r="E187"/>
  <c r="C85"/>
  <c r="C131"/>
  <c r="H164"/>
  <c r="I76"/>
  <c r="E199"/>
  <c r="E38"/>
  <c r="D74"/>
  <c r="I89"/>
  <c r="C32"/>
  <c r="C81"/>
  <c r="H110"/>
  <c r="I172"/>
  <c r="H51"/>
  <c r="H97"/>
  <c r="F135"/>
  <c r="D34"/>
  <c r="D78"/>
  <c r="C116"/>
  <c r="I60"/>
  <c r="F148"/>
  <c r="F196"/>
  <c r="E22"/>
  <c r="I72"/>
  <c r="D187"/>
  <c r="D27"/>
  <c r="C61"/>
  <c r="H49"/>
  <c r="I209"/>
  <c r="D206"/>
  <c r="D46"/>
  <c r="I32"/>
  <c r="F186"/>
  <c r="F41"/>
  <c r="E75"/>
  <c r="I107"/>
  <c r="C95"/>
  <c r="C159"/>
  <c r="F113"/>
  <c r="I119"/>
  <c r="D138"/>
  <c r="D153"/>
  <c r="C75"/>
  <c r="E129"/>
  <c r="I204"/>
  <c r="E154"/>
  <c r="E202"/>
  <c r="D32"/>
  <c r="H131"/>
  <c r="H182"/>
  <c r="F24"/>
  <c r="I91"/>
  <c r="D43"/>
  <c r="D90"/>
  <c r="C126"/>
  <c r="I103"/>
  <c r="H81"/>
  <c r="F130"/>
  <c r="F175"/>
  <c r="D25"/>
  <c r="E178"/>
  <c r="D20"/>
  <c r="H41"/>
  <c r="I71"/>
  <c r="E138"/>
  <c r="E134"/>
  <c r="I74"/>
  <c r="H133"/>
  <c r="H180"/>
  <c r="F177"/>
  <c r="I86"/>
  <c r="E173"/>
  <c r="E194"/>
  <c r="D51"/>
  <c r="F35"/>
  <c r="F125"/>
  <c r="E161"/>
  <c r="C186"/>
  <c r="I55"/>
  <c r="F86"/>
  <c r="F134"/>
  <c r="I58"/>
  <c r="C84"/>
  <c r="C133"/>
  <c r="H165"/>
  <c r="I69"/>
  <c r="F120"/>
  <c r="F168"/>
  <c r="E205"/>
  <c r="H198"/>
  <c r="F200"/>
  <c r="C87"/>
  <c r="H120"/>
  <c r="E144"/>
  <c r="I104"/>
  <c r="H44"/>
  <c r="H93"/>
  <c r="I106"/>
  <c r="E30"/>
  <c r="E79"/>
  <c r="D114"/>
  <c r="I118"/>
  <c r="C72"/>
  <c r="C119"/>
  <c r="H151"/>
  <c r="I205"/>
  <c r="H173"/>
  <c r="H194"/>
  <c r="I208"/>
  <c r="E142"/>
  <c r="E25"/>
  <c r="D59"/>
  <c r="E112"/>
  <c r="D147"/>
  <c r="H168"/>
  <c r="C28"/>
  <c r="C152"/>
  <c r="H184"/>
  <c r="E211"/>
  <c r="F62"/>
  <c r="H25"/>
  <c r="E44"/>
  <c r="E93"/>
  <c r="D129"/>
  <c r="I62"/>
  <c r="H160"/>
  <c r="H206"/>
  <c r="I85"/>
  <c r="E167"/>
  <c r="E24"/>
  <c r="D63"/>
  <c r="I98"/>
  <c r="C210"/>
  <c r="C64"/>
  <c r="H96"/>
  <c r="E63"/>
  <c r="F159"/>
  <c r="F40"/>
  <c r="E77"/>
  <c r="I48"/>
  <c r="C111"/>
  <c r="C160"/>
  <c r="I70"/>
  <c r="F116"/>
  <c r="F164"/>
  <c r="E203"/>
  <c r="I78"/>
  <c r="D157"/>
  <c r="D204"/>
  <c r="C47"/>
  <c r="E190"/>
  <c r="D45"/>
  <c r="C150"/>
  <c r="C197"/>
  <c r="H36"/>
  <c r="I94"/>
  <c r="E54"/>
  <c r="E101"/>
  <c r="I116"/>
  <c r="C80"/>
  <c r="C128"/>
  <c r="H158"/>
  <c r="I129"/>
  <c r="F117"/>
  <c r="F165"/>
  <c r="E200"/>
  <c r="C165"/>
  <c r="F99"/>
  <c r="C91"/>
  <c r="C25"/>
  <c r="H57"/>
  <c r="E78"/>
  <c r="I206"/>
  <c r="C196"/>
  <c r="C33"/>
  <c r="I27"/>
  <c r="E172"/>
  <c r="E26"/>
  <c r="D64"/>
  <c r="I38"/>
  <c r="C20"/>
  <c r="C67"/>
  <c r="H100"/>
  <c r="D154"/>
  <c r="I177"/>
  <c r="C54"/>
  <c r="C101"/>
  <c r="H134"/>
  <c r="C24"/>
  <c r="H55"/>
  <c r="E80"/>
  <c r="I84"/>
  <c r="C209"/>
  <c r="H29"/>
  <c r="F65"/>
  <c r="I96"/>
  <c r="E21"/>
  <c r="E70"/>
  <c r="D105"/>
  <c r="I162"/>
  <c r="D212"/>
  <c r="D49"/>
  <c r="C86"/>
  <c r="D164"/>
  <c r="C203"/>
  <c r="F26"/>
  <c r="I67"/>
  <c r="D126"/>
  <c r="D198"/>
  <c r="F209"/>
  <c r="I80"/>
  <c r="H170"/>
  <c r="D207"/>
  <c r="E52"/>
  <c r="D44"/>
  <c r="I29"/>
  <c r="F155"/>
  <c r="F37"/>
  <c r="E73"/>
  <c r="F124"/>
  <c r="E158"/>
  <c r="C184"/>
  <c r="I117"/>
  <c r="E85"/>
  <c r="E131"/>
  <c r="D167"/>
  <c r="I128"/>
  <c r="C125"/>
  <c r="C172"/>
  <c r="H204"/>
  <c r="D163"/>
  <c r="F206"/>
  <c r="F71"/>
  <c r="D181"/>
  <c r="D202"/>
  <c r="D88"/>
  <c r="F192"/>
  <c r="C37"/>
  <c r="F89"/>
  <c r="C21"/>
  <c r="H102"/>
  <c r="F57"/>
  <c r="E140"/>
  <c r="E193"/>
  <c r="F176"/>
  <c r="F33"/>
  <c r="F67"/>
  <c r="H80"/>
  <c r="D189"/>
  <c r="H126"/>
  <c r="C208"/>
  <c r="C138"/>
  <c r="F77"/>
  <c r="E155"/>
  <c r="H88"/>
  <c r="D109"/>
  <c r="C46"/>
  <c r="D86"/>
  <c r="F70"/>
  <c r="E114"/>
  <c r="E27"/>
  <c r="D91"/>
  <c r="D94"/>
  <c r="C171"/>
  <c r="E42"/>
  <c r="C141"/>
  <c r="E39"/>
  <c r="E32"/>
  <c r="H187"/>
  <c r="H202"/>
  <c r="E171"/>
  <c r="H139"/>
  <c r="D172"/>
  <c r="D39"/>
  <c r="E121"/>
  <c r="H68"/>
  <c r="D24"/>
  <c r="F191"/>
  <c r="C104"/>
  <c r="H144"/>
  <c r="C98"/>
  <c r="H85"/>
  <c r="H21"/>
  <c r="C23"/>
  <c r="H66"/>
  <c r="H115"/>
  <c r="C83"/>
  <c r="E186"/>
  <c r="F183"/>
  <c r="H39"/>
  <c r="I171"/>
  <c r="H142"/>
  <c r="I187"/>
  <c r="H40"/>
  <c r="C151"/>
  <c r="C66"/>
  <c r="C205"/>
  <c r="F203"/>
  <c r="C36"/>
  <c r="E174"/>
  <c r="F141"/>
  <c r="D176"/>
  <c r="F140"/>
  <c r="C77"/>
  <c r="E192"/>
  <c r="E90"/>
  <c r="H77"/>
  <c r="F38"/>
  <c r="E183"/>
  <c r="F131"/>
  <c r="E196"/>
  <c r="H150"/>
  <c r="H209"/>
  <c r="D47"/>
  <c r="E184"/>
  <c r="C102"/>
  <c r="F133"/>
  <c r="D199"/>
  <c r="F136"/>
  <c r="E124"/>
  <c r="H54"/>
  <c r="H196"/>
  <c r="H147"/>
  <c r="C110"/>
  <c r="F101"/>
  <c r="F39"/>
  <c r="E122"/>
  <c r="C70"/>
  <c r="D113"/>
  <c r="F105"/>
  <c r="E53"/>
  <c r="D173"/>
  <c r="C134"/>
  <c r="D82"/>
  <c r="H205"/>
  <c r="D182"/>
  <c r="C127"/>
  <c r="E36"/>
  <c r="H210"/>
  <c r="F187"/>
  <c r="D58"/>
  <c r="D97"/>
  <c r="F181"/>
  <c r="E48"/>
  <c r="H132"/>
  <c r="F60"/>
  <c r="C191"/>
  <c r="D142"/>
  <c r="F122"/>
  <c r="E107"/>
  <c r="F137"/>
  <c r="H211"/>
  <c r="H84"/>
  <c r="D201"/>
  <c r="C198"/>
  <c r="C92"/>
  <c r="F197"/>
  <c r="E182"/>
  <c r="C69"/>
  <c r="F193"/>
  <c r="E170"/>
  <c r="C93"/>
  <c r="E164"/>
  <c r="E37"/>
  <c r="D35"/>
  <c r="H195"/>
  <c r="F76"/>
  <c r="E162"/>
  <c r="E65"/>
  <c r="D21"/>
  <c r="C105"/>
  <c r="F73"/>
  <c r="D103"/>
  <c r="F205"/>
  <c r="F195"/>
  <c r="C202"/>
  <c r="E120"/>
  <c r="E99"/>
  <c r="F178"/>
  <c r="D104"/>
  <c r="C161"/>
  <c r="C29"/>
  <c r="H135"/>
  <c r="E212"/>
  <c r="C89"/>
  <c r="E57"/>
  <c r="E86"/>
  <c r="D41"/>
  <c r="H191"/>
  <c r="F119"/>
  <c r="C206"/>
  <c r="H72"/>
  <c r="E103"/>
  <c r="H87"/>
  <c r="F43"/>
  <c r="D81"/>
  <c r="D185"/>
  <c r="C31"/>
  <c r="C187"/>
  <c r="C96"/>
  <c r="H48"/>
  <c r="Q14" i="11" l="1"/>
  <c r="Q16" i="10"/>
  <c r="Q15" i="9"/>
  <c r="Q16" i="8"/>
  <c r="Q14" i="7"/>
  <c r="Q15" i="5"/>
  <c r="Q15" i="4"/>
  <c r="Q15" i="3"/>
  <c r="M96" i="13"/>
  <c r="M187"/>
  <c r="M31"/>
  <c r="G43"/>
  <c r="K87"/>
  <c r="M206"/>
  <c r="G119"/>
  <c r="K191"/>
  <c r="M89"/>
  <c r="K135"/>
  <c r="M29"/>
  <c r="M161"/>
  <c r="G178"/>
  <c r="M202"/>
  <c r="G195"/>
  <c r="G205"/>
  <c r="G73"/>
  <c r="M105"/>
  <c r="G76"/>
  <c r="K76" s="1"/>
  <c r="K195"/>
  <c r="M93"/>
  <c r="G193"/>
  <c r="M69"/>
  <c r="G197"/>
  <c r="M92"/>
  <c r="M198"/>
  <c r="K84"/>
  <c r="K211"/>
  <c r="G137"/>
  <c r="G122"/>
  <c r="M191"/>
  <c r="G60"/>
  <c r="K132"/>
  <c r="G181"/>
  <c r="G187"/>
  <c r="K210"/>
  <c r="M127"/>
  <c r="K205"/>
  <c r="M134"/>
  <c r="G105"/>
  <c r="M70"/>
  <c r="G39"/>
  <c r="G101"/>
  <c r="M110"/>
  <c r="K147"/>
  <c r="K196"/>
  <c r="K54"/>
  <c r="G136"/>
  <c r="G133"/>
  <c r="M102"/>
  <c r="K209"/>
  <c r="K150"/>
  <c r="G131"/>
  <c r="G38"/>
  <c r="M77"/>
  <c r="G140"/>
  <c r="G141"/>
  <c r="M36"/>
  <c r="G203"/>
  <c r="M205"/>
  <c r="M66"/>
  <c r="M151"/>
  <c r="K40"/>
  <c r="K142"/>
  <c r="K39"/>
  <c r="G183"/>
  <c r="M83"/>
  <c r="K115"/>
  <c r="K66"/>
  <c r="M23"/>
  <c r="K85"/>
  <c r="M98"/>
  <c r="K144"/>
  <c r="M104"/>
  <c r="G191"/>
  <c r="K68"/>
  <c r="K139"/>
  <c r="K202"/>
  <c r="K187"/>
  <c r="M141"/>
  <c r="M171"/>
  <c r="G70"/>
  <c r="K70" s="1"/>
  <c r="M46"/>
  <c r="K88"/>
  <c r="G77"/>
  <c r="K77" s="1"/>
  <c r="M138"/>
  <c r="M208"/>
  <c r="K126"/>
  <c r="G67"/>
  <c r="G33"/>
  <c r="G176"/>
  <c r="G57"/>
  <c r="K57" s="1"/>
  <c r="K102"/>
  <c r="M21"/>
  <c r="G89"/>
  <c r="M37"/>
  <c r="G192"/>
  <c r="G71"/>
  <c r="K71" s="1"/>
  <c r="G206"/>
  <c r="K204"/>
  <c r="M172"/>
  <c r="M125"/>
  <c r="M184"/>
  <c r="G124"/>
  <c r="G37"/>
  <c r="K37" s="1"/>
  <c r="G155"/>
  <c r="K170"/>
  <c r="G209"/>
  <c r="G26"/>
  <c r="M203"/>
  <c r="M86"/>
  <c r="G65"/>
  <c r="K65" s="1"/>
  <c r="K29"/>
  <c r="M209"/>
  <c r="M24"/>
  <c r="K134"/>
  <c r="M101"/>
  <c r="K100"/>
  <c r="M67"/>
  <c r="M19"/>
  <c r="M20"/>
  <c r="M196"/>
  <c r="M25"/>
  <c r="M91"/>
  <c r="G99"/>
  <c r="M165"/>
  <c r="G165"/>
  <c r="G117"/>
  <c r="K158"/>
  <c r="M128"/>
  <c r="M80"/>
  <c r="M197"/>
  <c r="M150"/>
  <c r="G164"/>
  <c r="G116"/>
  <c r="M160"/>
  <c r="M111"/>
  <c r="G40"/>
  <c r="G159"/>
  <c r="K96"/>
  <c r="M64"/>
  <c r="M210"/>
  <c r="K206"/>
  <c r="K160"/>
  <c r="K25"/>
  <c r="G62"/>
  <c r="K62" s="1"/>
  <c r="K184"/>
  <c r="M152"/>
  <c r="M28"/>
  <c r="K168"/>
  <c r="K194"/>
  <c r="K173"/>
  <c r="K151"/>
  <c r="M119"/>
  <c r="M72"/>
  <c r="K93"/>
  <c r="K44"/>
  <c r="K120"/>
  <c r="M87"/>
  <c r="G200"/>
  <c r="K198"/>
  <c r="G168"/>
  <c r="G120"/>
  <c r="K165"/>
  <c r="M133"/>
  <c r="M84"/>
  <c r="G134"/>
  <c r="G86"/>
  <c r="M186"/>
  <c r="G125"/>
  <c r="G35"/>
  <c r="K35" s="1"/>
  <c r="G177"/>
  <c r="K180"/>
  <c r="K133"/>
  <c r="G175"/>
  <c r="G130"/>
  <c r="M126"/>
  <c r="G24"/>
  <c r="K182"/>
  <c r="K131"/>
  <c r="G113"/>
  <c r="M159"/>
  <c r="M95"/>
  <c r="G41"/>
  <c r="K41" s="1"/>
  <c r="G186"/>
  <c r="G196"/>
  <c r="G148"/>
  <c r="M116"/>
  <c r="G135"/>
  <c r="K97"/>
  <c r="K110"/>
  <c r="M81"/>
  <c r="M32"/>
  <c r="K164"/>
  <c r="M131"/>
  <c r="M85"/>
  <c r="G151"/>
  <c r="G103"/>
  <c r="G102"/>
  <c r="G52"/>
  <c r="K98"/>
  <c r="M65"/>
  <c r="K207"/>
  <c r="K138"/>
  <c r="M106"/>
  <c r="M58"/>
  <c r="G118"/>
  <c r="G97"/>
  <c r="K190"/>
  <c r="K124"/>
  <c r="M204"/>
  <c r="G170"/>
  <c r="M99"/>
  <c r="M49"/>
  <c r="K95"/>
  <c r="K188"/>
  <c r="G47"/>
  <c r="M180"/>
  <c r="K145"/>
  <c r="K99"/>
  <c r="G147"/>
  <c r="K112"/>
  <c r="M112"/>
  <c r="G49"/>
  <c r="K49" s="1"/>
  <c r="G212"/>
  <c r="M182"/>
  <c r="K118"/>
  <c r="M212"/>
  <c r="M194"/>
  <c r="G144"/>
  <c r="G96"/>
  <c r="M27"/>
  <c r="G160"/>
  <c r="K122"/>
  <c r="G84"/>
  <c r="K47"/>
  <c r="K193"/>
  <c r="G64"/>
  <c r="K64" s="1"/>
  <c r="K26"/>
  <c r="K172"/>
  <c r="G80"/>
  <c r="K80" s="1"/>
  <c r="G31"/>
  <c r="K75"/>
  <c r="M45"/>
  <c r="M190"/>
  <c r="G79"/>
  <c r="K79" s="1"/>
  <c r="M60"/>
  <c r="M178"/>
  <c r="M103"/>
  <c r="G28"/>
  <c r="K28" s="1"/>
  <c r="G184"/>
  <c r="M44"/>
  <c r="M142"/>
  <c r="G92"/>
  <c r="M71"/>
  <c r="G199"/>
  <c r="K163"/>
  <c r="K114"/>
  <c r="M163"/>
  <c r="G201"/>
  <c r="M39"/>
  <c r="K166"/>
  <c r="G166"/>
  <c r="K176"/>
  <c r="K128"/>
  <c r="G50"/>
  <c r="K50" s="1"/>
  <c r="G87"/>
  <c r="K53"/>
  <c r="K197"/>
  <c r="M97"/>
  <c r="G23"/>
  <c r="G180"/>
  <c r="G104"/>
  <c r="G55"/>
  <c r="K55" s="1"/>
  <c r="G189"/>
  <c r="K185"/>
  <c r="G111"/>
  <c r="G36"/>
  <c r="K36" s="1"/>
  <c r="G182"/>
  <c r="M189"/>
  <c r="M174"/>
  <c r="G110"/>
  <c r="M74"/>
  <c r="G61"/>
  <c r="K61"/>
  <c r="K189"/>
  <c r="M41"/>
  <c r="M107"/>
  <c r="G48"/>
  <c r="K48" s="1"/>
  <c r="G127"/>
  <c r="M177"/>
  <c r="K161"/>
  <c r="M129"/>
  <c r="M78"/>
  <c r="M185"/>
  <c r="K154"/>
  <c r="G94"/>
  <c r="K60"/>
  <c r="G20"/>
  <c r="K20" s="1"/>
  <c r="L20" s="1"/>
  <c r="K178"/>
  <c r="K129"/>
  <c r="K146"/>
  <c r="M157"/>
  <c r="G78"/>
  <c r="K78" s="1"/>
  <c r="G34"/>
  <c r="K34" s="1"/>
  <c r="G108"/>
  <c r="G21"/>
  <c r="K21" s="1"/>
  <c r="K149"/>
  <c r="K101"/>
  <c r="K130"/>
  <c r="M155"/>
  <c r="K123"/>
  <c r="G81"/>
  <c r="K81" s="1"/>
  <c r="G32"/>
  <c r="M176"/>
  <c r="G115"/>
  <c r="G66"/>
  <c r="M183"/>
  <c r="M123"/>
  <c r="G198"/>
  <c r="K208"/>
  <c r="M192"/>
  <c r="M144"/>
  <c r="M158"/>
  <c r="G128"/>
  <c r="K92"/>
  <c r="K45"/>
  <c r="K107"/>
  <c r="M76"/>
  <c r="K31"/>
  <c r="M193"/>
  <c r="M146"/>
  <c r="M100"/>
  <c r="M55"/>
  <c r="G190"/>
  <c r="G75"/>
  <c r="K186"/>
  <c r="M153"/>
  <c r="M38"/>
  <c r="M199"/>
  <c r="K141"/>
  <c r="K153"/>
  <c r="G93"/>
  <c r="M73"/>
  <c r="M57"/>
  <c r="G91"/>
  <c r="G42"/>
  <c r="K42" s="1"/>
  <c r="M109"/>
  <c r="M59"/>
  <c r="G204"/>
  <c r="K121"/>
  <c r="M88"/>
  <c r="M167"/>
  <c r="K105"/>
  <c r="K157"/>
  <c r="K109"/>
  <c r="K148"/>
  <c r="M114"/>
  <c r="M62"/>
  <c r="G112"/>
  <c r="G179"/>
  <c r="K143"/>
  <c r="K94"/>
  <c r="K83"/>
  <c r="M51"/>
  <c r="M211"/>
  <c r="G56"/>
  <c r="K56" s="1"/>
  <c r="M30"/>
  <c r="M188"/>
  <c r="K74"/>
  <c r="M43"/>
  <c r="G174"/>
  <c r="G100"/>
  <c r="G53"/>
  <c r="G114"/>
  <c r="K30"/>
  <c r="M79"/>
  <c r="G126"/>
  <c r="K90"/>
  <c r="K43"/>
  <c r="G58"/>
  <c r="K58" s="1"/>
  <c r="K22"/>
  <c r="K181"/>
  <c r="K91"/>
  <c r="M154"/>
  <c r="M149"/>
  <c r="G74"/>
  <c r="G27"/>
  <c r="K27" s="1"/>
  <c r="M108"/>
  <c r="M63"/>
  <c r="G143"/>
  <c r="M122"/>
  <c r="K199"/>
  <c r="G202"/>
  <c r="K169"/>
  <c r="K119"/>
  <c r="M169"/>
  <c r="G146"/>
  <c r="G98"/>
  <c r="G173"/>
  <c r="K137"/>
  <c r="K152"/>
  <c r="G185"/>
  <c r="G171"/>
  <c r="K162"/>
  <c r="M181"/>
  <c r="M135"/>
  <c r="M42"/>
  <c r="G188"/>
  <c r="G129"/>
  <c r="G82"/>
  <c r="G163"/>
  <c r="K174"/>
  <c r="K23"/>
  <c r="M195"/>
  <c r="M147"/>
  <c r="K159"/>
  <c r="G149"/>
  <c r="M130"/>
  <c r="G145"/>
  <c r="K125"/>
  <c r="M207"/>
  <c r="G150"/>
  <c r="K113"/>
  <c r="G25"/>
  <c r="K155"/>
  <c r="K106"/>
  <c r="M34"/>
  <c r="G46"/>
  <c r="M175"/>
  <c r="M118"/>
  <c r="K156"/>
  <c r="K108"/>
  <c r="K171"/>
  <c r="M139"/>
  <c r="G85"/>
  <c r="K175"/>
  <c r="M50"/>
  <c r="G211"/>
  <c r="G158"/>
  <c r="M90"/>
  <c r="M143"/>
  <c r="G172"/>
  <c r="K136"/>
  <c r="K24"/>
  <c r="G157"/>
  <c r="M136"/>
  <c r="M22"/>
  <c r="G210"/>
  <c r="G161"/>
  <c r="M148"/>
  <c r="K46"/>
  <c r="G152"/>
  <c r="K117"/>
  <c r="K67"/>
  <c r="M117"/>
  <c r="K82"/>
  <c r="K33"/>
  <c r="G109"/>
  <c r="K73"/>
  <c r="M156"/>
  <c r="M164"/>
  <c r="G153"/>
  <c r="K116"/>
  <c r="K32"/>
  <c r="K111"/>
  <c r="G51"/>
  <c r="K51" s="1"/>
  <c r="M53"/>
  <c r="N4"/>
  <c r="N6" s="1"/>
  <c r="L5"/>
  <c r="L4"/>
  <c r="G167"/>
  <c r="G121"/>
  <c r="M201"/>
  <c r="G29"/>
  <c r="G132"/>
  <c r="G83"/>
  <c r="K127"/>
  <c r="M94"/>
  <c r="M48"/>
  <c r="G142"/>
  <c r="G95"/>
  <c r="M35"/>
  <c r="G30"/>
  <c r="K200"/>
  <c r="G194"/>
  <c r="M200"/>
  <c r="M113"/>
  <c r="G68"/>
  <c r="G208"/>
  <c r="M168"/>
  <c r="K104"/>
  <c r="G45"/>
  <c r="K203"/>
  <c r="G123"/>
  <c r="K86"/>
  <c r="K38"/>
  <c r="K177"/>
  <c r="G156"/>
  <c r="M137"/>
  <c r="M120"/>
  <c r="G63"/>
  <c r="K63" s="1"/>
  <c r="G138"/>
  <c r="G90"/>
  <c r="M173"/>
  <c r="M124"/>
  <c r="G106"/>
  <c r="M145"/>
  <c r="G69"/>
  <c r="K69" s="1"/>
  <c r="G22"/>
  <c r="M121"/>
  <c r="G59"/>
  <c r="K59" s="1"/>
  <c r="G154"/>
  <c r="G107"/>
  <c r="M170"/>
  <c r="M115"/>
  <c r="K167"/>
  <c r="M162"/>
  <c r="G162"/>
  <c r="G169"/>
  <c r="K212"/>
  <c r="M179"/>
  <c r="M132"/>
  <c r="K89"/>
  <c r="M56"/>
  <c r="M166"/>
  <c r="G54"/>
  <c r="K201"/>
  <c r="K179"/>
  <c r="G44"/>
  <c r="G139"/>
  <c r="K103"/>
  <c r="K140"/>
  <c r="G88"/>
  <c r="K52"/>
  <c r="K183"/>
  <c r="M52"/>
  <c r="G207"/>
  <c r="G72"/>
  <c r="K72" s="1"/>
  <c r="K192"/>
  <c r="M140"/>
  <c r="L21"/>
  <c r="L22" s="1"/>
  <c r="L23" s="1"/>
  <c r="AA11" i="2"/>
  <c r="S10"/>
  <c r="V9"/>
  <c r="X8"/>
  <c r="X9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AH202"/>
  <c r="AH203" s="1"/>
  <c r="AH204" s="1"/>
  <c r="AH205" s="1"/>
  <c r="AH206" s="1"/>
  <c r="AH207" s="1"/>
  <c r="J3" i="4"/>
  <c r="I4" i="3"/>
  <c r="J4" s="1"/>
  <c r="M28" i="1"/>
  <c r="AA200" i="13"/>
  <c r="I82" s="1"/>
  <c r="AA182"/>
  <c r="AA161"/>
  <c r="AA142"/>
  <c r="AA120"/>
  <c r="I54" s="1"/>
  <c r="AA101"/>
  <c r="AA81"/>
  <c r="AA61"/>
  <c r="Q15" i="11" l="1"/>
  <c r="Q17" i="10"/>
  <c r="Q16" i="9"/>
  <c r="Q17" i="8"/>
  <c r="Q15" i="7"/>
  <c r="Q16" i="5"/>
  <c r="Q16" i="4"/>
  <c r="Q16" i="3"/>
  <c r="L6" i="13"/>
  <c r="L24"/>
  <c r="L25" s="1"/>
  <c r="L26" s="1"/>
  <c r="L27" s="1"/>
  <c r="L28" s="1"/>
  <c r="L29" s="1"/>
  <c r="L30" s="1"/>
  <c r="L31" s="1"/>
  <c r="L32" s="1"/>
  <c r="L33" s="1"/>
  <c r="M33" s="1"/>
  <c r="AA12" i="2"/>
  <c r="S11"/>
  <c r="V10"/>
  <c r="Y8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AE8"/>
  <c r="X10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X86" s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174" s="1"/>
  <c r="X175" s="1"/>
  <c r="X176" s="1"/>
  <c r="X177" s="1"/>
  <c r="X178" s="1"/>
  <c r="X179" s="1"/>
  <c r="X180" s="1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X197" s="1"/>
  <c r="X198" s="1"/>
  <c r="X199" s="1"/>
  <c r="X200" s="1"/>
  <c r="X201" s="1"/>
  <c r="X202" s="1"/>
  <c r="X203" s="1"/>
  <c r="X204" s="1"/>
  <c r="X205" s="1"/>
  <c r="X206" s="1"/>
  <c r="X207" s="1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Q8"/>
  <c r="J3" i="5"/>
  <c r="I4" i="4"/>
  <c r="J4" s="1"/>
  <c r="H3" i="1"/>
  <c r="AA201" i="13"/>
  <c r="AA183"/>
  <c r="AA162"/>
  <c r="AA143"/>
  <c r="AA121"/>
  <c r="AA102"/>
  <c r="AA82"/>
  <c r="AA62"/>
  <c r="Q16" i="11" l="1"/>
  <c r="Q18" i="10"/>
  <c r="Q17" i="9"/>
  <c r="Q18" i="8"/>
  <c r="Q16" i="7"/>
  <c r="Q17" i="5"/>
  <c r="Q17" i="4"/>
  <c r="Q17" i="3"/>
  <c r="L34" i="13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M47" s="1"/>
  <c r="M26"/>
  <c r="AA13" i="2"/>
  <c r="S12"/>
  <c r="V11"/>
  <c r="AE9"/>
  <c r="AV8"/>
  <c r="AI9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I177" s="1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H4" i="1"/>
  <c r="N28"/>
  <c r="D28" s="1"/>
  <c r="J3" i="7"/>
  <c r="I4" i="5"/>
  <c r="J4" s="1"/>
  <c r="AA202" i="13"/>
  <c r="AA184"/>
  <c r="AA163"/>
  <c r="AA144"/>
  <c r="AA122"/>
  <c r="AA103"/>
  <c r="AA83"/>
  <c r="AA63"/>
  <c r="Q17" i="11" l="1"/>
  <c r="Q19" i="10"/>
  <c r="Q18" i="9"/>
  <c r="Q19" i="8"/>
  <c r="Q17" i="7"/>
  <c r="Q18" i="5"/>
  <c r="Q18" i="4"/>
  <c r="Q18" i="3"/>
  <c r="M40" i="13"/>
  <c r="L48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AA14" i="2"/>
  <c r="S13"/>
  <c r="V12"/>
  <c r="AE10"/>
  <c r="AQ9"/>
  <c r="AV9"/>
  <c r="AJ8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55" s="1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J77" s="1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J195" s="1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I4" i="7"/>
  <c r="J4" s="1"/>
  <c r="J3" i="8"/>
  <c r="O28" i="1"/>
  <c r="K3" i="2" s="1"/>
  <c r="J25"/>
  <c r="I25"/>
  <c r="AA203" i="13"/>
  <c r="AA185"/>
  <c r="AA164"/>
  <c r="AA145"/>
  <c r="AA123"/>
  <c r="AA104"/>
  <c r="AA84"/>
  <c r="AA64"/>
  <c r="Q18" i="11" l="1"/>
  <c r="Q20" i="10"/>
  <c r="Q19" i="9"/>
  <c r="Q20" i="8"/>
  <c r="Q18" i="7"/>
  <c r="Q19" i="5"/>
  <c r="Q19" i="4"/>
  <c r="Q19" i="3"/>
  <c r="M54" i="13"/>
  <c r="M61"/>
  <c r="L62"/>
  <c r="L63" s="1"/>
  <c r="L64" s="1"/>
  <c r="L65" s="1"/>
  <c r="L66" s="1"/>
  <c r="L67" s="1"/>
  <c r="L68" s="1"/>
  <c r="AA15" i="2"/>
  <c r="S14"/>
  <c r="V13"/>
  <c r="AQ10"/>
  <c r="AE11"/>
  <c r="AV10"/>
  <c r="K4"/>
  <c r="G13" s="1"/>
  <c r="H13" s="1"/>
  <c r="I13" s="1"/>
  <c r="AK8"/>
  <c r="AL8" s="1"/>
  <c r="I20"/>
  <c r="I22"/>
  <c r="J19"/>
  <c r="I23"/>
  <c r="I18"/>
  <c r="L18" s="1"/>
  <c r="M18" s="1"/>
  <c r="J17"/>
  <c r="I15"/>
  <c r="J16"/>
  <c r="I24"/>
  <c r="J27"/>
  <c r="I21"/>
  <c r="J3" i="9"/>
  <c r="I4" i="8"/>
  <c r="J4" s="1"/>
  <c r="I26" i="2"/>
  <c r="J18"/>
  <c r="J26"/>
  <c r="I17"/>
  <c r="L17" s="1"/>
  <c r="M17" s="1"/>
  <c r="J15"/>
  <c r="I16"/>
  <c r="L16" s="1"/>
  <c r="M16" s="1"/>
  <c r="I19"/>
  <c r="L19" s="1"/>
  <c r="M19" s="1"/>
  <c r="J24"/>
  <c r="I27"/>
  <c r="L27" s="1"/>
  <c r="M27" s="1"/>
  <c r="J21"/>
  <c r="J23"/>
  <c r="J20"/>
  <c r="J22"/>
  <c r="L25"/>
  <c r="M25" s="1"/>
  <c r="AA204" i="13"/>
  <c r="AA186"/>
  <c r="AA165"/>
  <c r="AA146"/>
  <c r="AA124"/>
  <c r="AA105"/>
  <c r="AA85"/>
  <c r="AA65"/>
  <c r="Q19" i="11" l="1"/>
  <c r="Q21" i="10"/>
  <c r="Q20" i="9"/>
  <c r="Q21" i="8"/>
  <c r="Q19" i="7"/>
  <c r="Q20" i="5"/>
  <c r="Q20" i="4"/>
  <c r="Q20" i="3"/>
  <c r="M68" i="13"/>
  <c r="L69"/>
  <c r="L70" s="1"/>
  <c r="L71" s="1"/>
  <c r="L72" s="1"/>
  <c r="L73" s="1"/>
  <c r="L74" s="1"/>
  <c r="L75" s="1"/>
  <c r="G11" i="2"/>
  <c r="H11" s="1"/>
  <c r="I11" s="1"/>
  <c r="G9"/>
  <c r="H9" s="1"/>
  <c r="I9" s="1"/>
  <c r="G19"/>
  <c r="G20"/>
  <c r="AA16"/>
  <c r="G22"/>
  <c r="G14"/>
  <c r="H14" s="1"/>
  <c r="I14" s="1"/>
  <c r="G12"/>
  <c r="H12" s="1"/>
  <c r="J12" s="1"/>
  <c r="G27"/>
  <c r="G17"/>
  <c r="G25"/>
  <c r="G16"/>
  <c r="G15"/>
  <c r="G10"/>
  <c r="H10" s="1"/>
  <c r="I10" s="1"/>
  <c r="G26"/>
  <c r="G21"/>
  <c r="AL9"/>
  <c r="AR8"/>
  <c r="AS8" s="1"/>
  <c r="BE8" s="1"/>
  <c r="G24"/>
  <c r="G23"/>
  <c r="G18"/>
  <c r="S15"/>
  <c r="V14"/>
  <c r="AQ11"/>
  <c r="AV11"/>
  <c r="AE12"/>
  <c r="AK9"/>
  <c r="G8"/>
  <c r="H8" s="1"/>
  <c r="I8" s="1"/>
  <c r="L26"/>
  <c r="M26" s="1"/>
  <c r="L21"/>
  <c r="M21" s="1"/>
  <c r="J13"/>
  <c r="L13" s="1"/>
  <c r="M13" s="1"/>
  <c r="L15"/>
  <c r="M15" s="1"/>
  <c r="L22"/>
  <c r="M22" s="1"/>
  <c r="L23"/>
  <c r="M23" s="1"/>
  <c r="L24"/>
  <c r="M24" s="1"/>
  <c r="L20"/>
  <c r="M20" s="1"/>
  <c r="J3" i="10"/>
  <c r="I4" i="9"/>
  <c r="J4" s="1"/>
  <c r="J9" i="2"/>
  <c r="L9" s="1"/>
  <c r="M9" s="1"/>
  <c r="I12"/>
  <c r="L12" s="1"/>
  <c r="M12" s="1"/>
  <c r="AA205" i="13"/>
  <c r="AA187"/>
  <c r="AA166"/>
  <c r="AA147"/>
  <c r="AA125"/>
  <c r="AA106"/>
  <c r="AA86"/>
  <c r="AA66"/>
  <c r="Q20" i="11" l="1"/>
  <c r="Q22" i="10"/>
  <c r="Q21" i="9"/>
  <c r="Q22" i="8"/>
  <c r="Q20" i="7"/>
  <c r="Q21" i="5"/>
  <c r="Q21" i="4"/>
  <c r="Q21" i="3"/>
  <c r="M75" i="13"/>
  <c r="L76"/>
  <c r="L77" s="1"/>
  <c r="L78" s="1"/>
  <c r="L79" s="1"/>
  <c r="L80" s="1"/>
  <c r="L81" s="1"/>
  <c r="L82" s="1"/>
  <c r="J14" i="2"/>
  <c r="J11"/>
  <c r="L11" s="1"/>
  <c r="M11" s="1"/>
  <c r="AA17"/>
  <c r="J10"/>
  <c r="L10" s="1"/>
  <c r="M10" s="1"/>
  <c r="J8"/>
  <c r="L8" s="1"/>
  <c r="M8" s="1"/>
  <c r="AL10"/>
  <c r="AR9"/>
  <c r="AS9" s="1"/>
  <c r="BE9" s="1"/>
  <c r="S16"/>
  <c r="V15"/>
  <c r="AV12"/>
  <c r="AE13"/>
  <c r="AQ12"/>
  <c r="AT8"/>
  <c r="AU8"/>
  <c r="AX8" s="1"/>
  <c r="BA8"/>
  <c r="AK10"/>
  <c r="L14"/>
  <c r="M14" s="1"/>
  <c r="J3" i="11"/>
  <c r="I4" s="1"/>
  <c r="J4" s="1"/>
  <c r="I4" i="10"/>
  <c r="J4" s="1"/>
  <c r="AA206" i="13"/>
  <c r="AA188"/>
  <c r="AA167"/>
  <c r="AA148"/>
  <c r="AA126"/>
  <c r="AA107"/>
  <c r="AA87"/>
  <c r="AA67"/>
  <c r="Q21" i="11" l="1"/>
  <c r="Q23" i="10"/>
  <c r="Q22" i="9"/>
  <c r="Q23" i="8"/>
  <c r="Q21" i="7"/>
  <c r="Q22" i="5"/>
  <c r="Q22" i="4"/>
  <c r="Q22" i="3"/>
  <c r="M82" i="13"/>
  <c r="L83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M28" i="2"/>
  <c r="H3" s="1"/>
  <c r="AB8" s="1"/>
  <c r="AC8" s="1"/>
  <c r="AW8"/>
  <c r="AY8" s="1"/>
  <c r="AA18"/>
  <c r="AL11"/>
  <c r="AR10"/>
  <c r="AS10" s="1"/>
  <c r="BE10" s="1"/>
  <c r="S17"/>
  <c r="V16"/>
  <c r="AV13"/>
  <c r="AE14"/>
  <c r="AQ13"/>
  <c r="AT9"/>
  <c r="AU9"/>
  <c r="AX9" s="1"/>
  <c r="BA9"/>
  <c r="AK11"/>
  <c r="AA207" i="13"/>
  <c r="AA189"/>
  <c r="AA168"/>
  <c r="AA149"/>
  <c r="AA127"/>
  <c r="AA108"/>
  <c r="AA88"/>
  <c r="AA68"/>
  <c r="Q22" i="11" l="1"/>
  <c r="Q24" i="10"/>
  <c r="Q23" i="9"/>
  <c r="Q24" i="8"/>
  <c r="Q22" i="7"/>
  <c r="Q23" i="5"/>
  <c r="Q23" i="4"/>
  <c r="Q23" i="3"/>
  <c r="BB8" i="2"/>
  <c r="BG8" s="1"/>
  <c r="BC8"/>
  <c r="BH8" s="1"/>
  <c r="AA19"/>
  <c r="AL12"/>
  <c r="AR11"/>
  <c r="AS11" s="1"/>
  <c r="BE11" s="1"/>
  <c r="S18"/>
  <c r="V17"/>
  <c r="AB9"/>
  <c r="AZ8"/>
  <c r="AP8"/>
  <c r="BF8" s="1"/>
  <c r="AV14"/>
  <c r="AE15"/>
  <c r="AQ14"/>
  <c r="AK12"/>
  <c r="AW9"/>
  <c r="AY9" s="1"/>
  <c r="AT10"/>
  <c r="BA10"/>
  <c r="AU10"/>
  <c r="AX10" s="1"/>
  <c r="AM8"/>
  <c r="AM9" s="1"/>
  <c r="H4"/>
  <c r="N28"/>
  <c r="I27" i="3"/>
  <c r="J27"/>
  <c r="AA208" i="13"/>
  <c r="AA190"/>
  <c r="AA169"/>
  <c r="AA150"/>
  <c r="AA128"/>
  <c r="AA109"/>
  <c r="AA89"/>
  <c r="AA69"/>
  <c r="Q23" i="11" l="1"/>
  <c r="Q25" i="10"/>
  <c r="Q24" i="9"/>
  <c r="Q25" i="8"/>
  <c r="Q23" i="7"/>
  <c r="Q24" i="5"/>
  <c r="Q24" i="4"/>
  <c r="Q24" i="3"/>
  <c r="BC9" i="2"/>
  <c r="BH9" s="1"/>
  <c r="AB10"/>
  <c r="AC10" s="1"/>
  <c r="AC9"/>
  <c r="AA20"/>
  <c r="BB9"/>
  <c r="BG9" s="1"/>
  <c r="AL13"/>
  <c r="AR12"/>
  <c r="AS12" s="1"/>
  <c r="BE12" s="1"/>
  <c r="S19"/>
  <c r="V18"/>
  <c r="AZ9"/>
  <c r="AP9"/>
  <c r="BF9" s="1"/>
  <c r="AE16"/>
  <c r="AQ15"/>
  <c r="AV15"/>
  <c r="AW10"/>
  <c r="AY10" s="1"/>
  <c r="AK13"/>
  <c r="AT11"/>
  <c r="BA11"/>
  <c r="AU11"/>
  <c r="AX11" s="1"/>
  <c r="AM10"/>
  <c r="AN8"/>
  <c r="O28"/>
  <c r="K3" i="3" s="1"/>
  <c r="K4" s="1"/>
  <c r="D28" i="2"/>
  <c r="J15" i="3"/>
  <c r="J23"/>
  <c r="J17"/>
  <c r="I20"/>
  <c r="L20" s="1"/>
  <c r="M20" s="1"/>
  <c r="J22"/>
  <c r="J21"/>
  <c r="I24"/>
  <c r="L24" s="1"/>
  <c r="M24" s="1"/>
  <c r="I18"/>
  <c r="L18" s="1"/>
  <c r="M18" s="1"/>
  <c r="I16"/>
  <c r="L16" s="1"/>
  <c r="M16" s="1"/>
  <c r="J25"/>
  <c r="J19"/>
  <c r="I26"/>
  <c r="L26" s="1"/>
  <c r="M26" s="1"/>
  <c r="L27"/>
  <c r="M27" s="1"/>
  <c r="AA209" i="13"/>
  <c r="AA191"/>
  <c r="AA170"/>
  <c r="AA151"/>
  <c r="AA129"/>
  <c r="AA110"/>
  <c r="AA90"/>
  <c r="AA70"/>
  <c r="Q24" i="11" l="1"/>
  <c r="Q26" i="10"/>
  <c r="Q25" i="9"/>
  <c r="Q26" i="8"/>
  <c r="Q24" i="7"/>
  <c r="Q25" i="5"/>
  <c r="Q25" i="4"/>
  <c r="Q25" i="3"/>
  <c r="AP10" i="2"/>
  <c r="BF10" s="1"/>
  <c r="BC10"/>
  <c r="BH10" s="1"/>
  <c r="AB11"/>
  <c r="AC11" s="1"/>
  <c r="BB10"/>
  <c r="BG10" s="1"/>
  <c r="AA21"/>
  <c r="AL14"/>
  <c r="AR13"/>
  <c r="AS13" s="1"/>
  <c r="BE13" s="1"/>
  <c r="S20"/>
  <c r="V19"/>
  <c r="AE17"/>
  <c r="AQ16"/>
  <c r="AV16"/>
  <c r="AZ10"/>
  <c r="AW11"/>
  <c r="AY11" s="1"/>
  <c r="BC11" s="1"/>
  <c r="BH11" s="1"/>
  <c r="AK14"/>
  <c r="AB12"/>
  <c r="AC12" s="1"/>
  <c r="AT12"/>
  <c r="BA12"/>
  <c r="AU12"/>
  <c r="AX12" s="1"/>
  <c r="AM11"/>
  <c r="AO8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O56" s="1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N9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N33" s="1"/>
  <c r="AN34" s="1"/>
  <c r="AN35" s="1"/>
  <c r="AN36" s="1"/>
  <c r="AN37" s="1"/>
  <c r="AN38" s="1"/>
  <c r="AN39" s="1"/>
  <c r="AN40" s="1"/>
  <c r="AN41" s="1"/>
  <c r="AN42" s="1"/>
  <c r="AN43" s="1"/>
  <c r="AN44" s="1"/>
  <c r="AN45" s="1"/>
  <c r="AN46" s="1"/>
  <c r="AN47" s="1"/>
  <c r="AN48" s="1"/>
  <c r="AN49" s="1"/>
  <c r="AN50" s="1"/>
  <c r="AN51" s="1"/>
  <c r="AN52" s="1"/>
  <c r="AN53" s="1"/>
  <c r="AN54" s="1"/>
  <c r="AN55" s="1"/>
  <c r="AN56" s="1"/>
  <c r="AN57" s="1"/>
  <c r="AN58" s="1"/>
  <c r="AN59" s="1"/>
  <c r="AN60" s="1"/>
  <c r="AN61" s="1"/>
  <c r="AN62" s="1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G27" i="3"/>
  <c r="G25"/>
  <c r="G23"/>
  <c r="G21"/>
  <c r="G19"/>
  <c r="G17"/>
  <c r="G15"/>
  <c r="G13"/>
  <c r="G11"/>
  <c r="G9"/>
  <c r="H9" s="1"/>
  <c r="I9" s="1"/>
  <c r="G26"/>
  <c r="G24"/>
  <c r="G22"/>
  <c r="G20"/>
  <c r="G18"/>
  <c r="G16"/>
  <c r="G14"/>
  <c r="G12"/>
  <c r="H12" s="1"/>
  <c r="G10"/>
  <c r="H10" s="1"/>
  <c r="G8"/>
  <c r="H8" s="1"/>
  <c r="I17"/>
  <c r="L17" s="1"/>
  <c r="M17" s="1"/>
  <c r="J24"/>
  <c r="J20"/>
  <c r="I21"/>
  <c r="L21" s="1"/>
  <c r="M21" s="1"/>
  <c r="I22"/>
  <c r="L22" s="1"/>
  <c r="M22" s="1"/>
  <c r="I15"/>
  <c r="L15" s="1"/>
  <c r="M15" s="1"/>
  <c r="H11"/>
  <c r="J11" s="1"/>
  <c r="J16"/>
  <c r="I25"/>
  <c r="L25" s="1"/>
  <c r="M25" s="1"/>
  <c r="J18"/>
  <c r="J26"/>
  <c r="I23"/>
  <c r="L23" s="1"/>
  <c r="M23" s="1"/>
  <c r="I19"/>
  <c r="L19" s="1"/>
  <c r="M19" s="1"/>
  <c r="AA210" i="13"/>
  <c r="AA192"/>
  <c r="AA171"/>
  <c r="AA152"/>
  <c r="AA130"/>
  <c r="AA111"/>
  <c r="AA91"/>
  <c r="AA71"/>
  <c r="Q25" i="11" l="1"/>
  <c r="Q27" i="10"/>
  <c r="Q26" i="9"/>
  <c r="Q27" i="8"/>
  <c r="Q25" i="7"/>
  <c r="Q26" i="5"/>
  <c r="Q26" i="4"/>
  <c r="Q26" i="3"/>
  <c r="AP11" i="2"/>
  <c r="BF11" s="1"/>
  <c r="BB11"/>
  <c r="BG11" s="1"/>
  <c r="AA22"/>
  <c r="BB12"/>
  <c r="BG12" s="1"/>
  <c r="AW12"/>
  <c r="AY12" s="1"/>
  <c r="AL15"/>
  <c r="AR14"/>
  <c r="AS14" s="1"/>
  <c r="BE14" s="1"/>
  <c r="S21"/>
  <c r="V20"/>
  <c r="AZ11"/>
  <c r="AQ17"/>
  <c r="AV17"/>
  <c r="AE18"/>
  <c r="AK15"/>
  <c r="AT13"/>
  <c r="AU13"/>
  <c r="AX13" s="1"/>
  <c r="BA13"/>
  <c r="BB13" s="1"/>
  <c r="BG13" s="1"/>
  <c r="AB13"/>
  <c r="AC13" s="1"/>
  <c r="AM12"/>
  <c r="J12" i="3"/>
  <c r="I12"/>
  <c r="J9"/>
  <c r="L9" s="1"/>
  <c r="M9" s="1"/>
  <c r="J8"/>
  <c r="I8"/>
  <c r="H14"/>
  <c r="J14" s="1"/>
  <c r="H13"/>
  <c r="J13" s="1"/>
  <c r="I11"/>
  <c r="L11" s="1"/>
  <c r="M11" s="1"/>
  <c r="J10"/>
  <c r="I10"/>
  <c r="AA211" i="13"/>
  <c r="AA193"/>
  <c r="AA172"/>
  <c r="AA153"/>
  <c r="AA131"/>
  <c r="AA112"/>
  <c r="AA92"/>
  <c r="AA72"/>
  <c r="Q26" i="11" l="1"/>
  <c r="Q28" i="10"/>
  <c r="Q27" i="9"/>
  <c r="Q28" i="8"/>
  <c r="Q26" i="7"/>
  <c r="Q27" i="5"/>
  <c r="Q27" i="4"/>
  <c r="Q27" i="3"/>
  <c r="AP12" i="2"/>
  <c r="BF12" s="1"/>
  <c r="BC12"/>
  <c r="BH12" s="1"/>
  <c r="AA23"/>
  <c r="AZ12"/>
  <c r="AL16"/>
  <c r="AR15"/>
  <c r="AS15" s="1"/>
  <c r="BE15" s="1"/>
  <c r="S22"/>
  <c r="V21"/>
  <c r="AW13"/>
  <c r="AY13" s="1"/>
  <c r="AQ18"/>
  <c r="AV18"/>
  <c r="AE19"/>
  <c r="AK16"/>
  <c r="AB14"/>
  <c r="AC14" s="1"/>
  <c r="AT14"/>
  <c r="AU14"/>
  <c r="AX14" s="1"/>
  <c r="BA14"/>
  <c r="AM13"/>
  <c r="L12" i="3"/>
  <c r="M12" s="1"/>
  <c r="L8"/>
  <c r="M8" s="1"/>
  <c r="I13"/>
  <c r="L13" s="1"/>
  <c r="M13" s="1"/>
  <c r="I14"/>
  <c r="L14" s="1"/>
  <c r="M14" s="1"/>
  <c r="L10"/>
  <c r="M10" s="1"/>
  <c r="I20" i="4"/>
  <c r="AA212" i="13"/>
  <c r="AA173"/>
  <c r="AA132"/>
  <c r="AA113"/>
  <c r="AA93"/>
  <c r="AA73"/>
  <c r="Q27" i="11" l="1"/>
  <c r="Q28" i="9"/>
  <c r="Q27" i="7"/>
  <c r="Q28" i="5"/>
  <c r="Q28" i="4"/>
  <c r="Q28" i="3"/>
  <c r="AP13" i="2"/>
  <c r="BF13" s="1"/>
  <c r="BC13"/>
  <c r="BH13" s="1"/>
  <c r="AA24"/>
  <c r="BB14"/>
  <c r="BG14" s="1"/>
  <c r="AL17"/>
  <c r="AR16"/>
  <c r="AS16" s="1"/>
  <c r="BE16" s="1"/>
  <c r="S23"/>
  <c r="V22"/>
  <c r="AZ13"/>
  <c r="AQ19"/>
  <c r="AE20"/>
  <c r="AV19"/>
  <c r="BA15"/>
  <c r="AU15"/>
  <c r="AX15" s="1"/>
  <c r="AT15"/>
  <c r="AB15"/>
  <c r="AC15" s="1"/>
  <c r="AK17"/>
  <c r="AW14"/>
  <c r="AY14" s="1"/>
  <c r="AM14"/>
  <c r="M28" i="3"/>
  <c r="H3" s="1"/>
  <c r="H4" s="1"/>
  <c r="H17" i="4"/>
  <c r="I17" s="1"/>
  <c r="H15"/>
  <c r="I15" s="1"/>
  <c r="H16"/>
  <c r="J16" s="1"/>
  <c r="J22"/>
  <c r="J19"/>
  <c r="I21"/>
  <c r="L21" s="1"/>
  <c r="M21" s="1"/>
  <c r="I24"/>
  <c r="L24" s="1"/>
  <c r="M24" s="1"/>
  <c r="I23"/>
  <c r="L23" s="1"/>
  <c r="M23" s="1"/>
  <c r="I26"/>
  <c r="L26" s="1"/>
  <c r="J25"/>
  <c r="I18"/>
  <c r="L18" s="1"/>
  <c r="M18" s="1"/>
  <c r="J27"/>
  <c r="L20"/>
  <c r="M20" s="1"/>
  <c r="AA213" i="13"/>
  <c r="AA133"/>
  <c r="Q28" i="11" l="1"/>
  <c r="Q28" i="7"/>
  <c r="AP14" i="2"/>
  <c r="BF14" s="1"/>
  <c r="BC14"/>
  <c r="BH14" s="1"/>
  <c r="AA25"/>
  <c r="BB15"/>
  <c r="BG15" s="1"/>
  <c r="AL18"/>
  <c r="AR17"/>
  <c r="AS17" s="1"/>
  <c r="BE17" s="1"/>
  <c r="S24"/>
  <c r="V23"/>
  <c r="AZ14"/>
  <c r="AQ20"/>
  <c r="AV20"/>
  <c r="AE21"/>
  <c r="AW15"/>
  <c r="AY15" s="1"/>
  <c r="AK18"/>
  <c r="AT16"/>
  <c r="AU16"/>
  <c r="AX16" s="1"/>
  <c r="BA16"/>
  <c r="AB16"/>
  <c r="AC16" s="1"/>
  <c r="AM15"/>
  <c r="N28" i="3"/>
  <c r="D28" s="1"/>
  <c r="J17" i="4"/>
  <c r="J15"/>
  <c r="I16"/>
  <c r="L16" s="1"/>
  <c r="M16" s="1"/>
  <c r="L17"/>
  <c r="M17" s="1"/>
  <c r="L15"/>
  <c r="M15" s="1"/>
  <c r="AP15" i="2" l="1"/>
  <c r="BF15" s="1"/>
  <c r="BC15"/>
  <c r="BH15" s="1"/>
  <c r="AA26"/>
  <c r="BB16"/>
  <c r="BG16" s="1"/>
  <c r="AL19"/>
  <c r="AR18"/>
  <c r="AS18" s="1"/>
  <c r="BE18" s="1"/>
  <c r="S25"/>
  <c r="V24"/>
  <c r="AZ15"/>
  <c r="AQ21"/>
  <c r="AV21"/>
  <c r="AE22"/>
  <c r="AW16"/>
  <c r="AY16" s="1"/>
  <c r="AB17"/>
  <c r="AC17" s="1"/>
  <c r="AT17"/>
  <c r="AU17"/>
  <c r="AX17" s="1"/>
  <c r="BA17"/>
  <c r="AK19"/>
  <c r="AM16"/>
  <c r="O28" i="3"/>
  <c r="P28" s="1"/>
  <c r="K3" i="4" s="1"/>
  <c r="I25"/>
  <c r="L25" s="1"/>
  <c r="M25" s="1"/>
  <c r="J26"/>
  <c r="I27"/>
  <c r="L27" s="1"/>
  <c r="J18"/>
  <c r="J24"/>
  <c r="I19"/>
  <c r="L19" s="1"/>
  <c r="M19" s="1"/>
  <c r="J20"/>
  <c r="J23"/>
  <c r="J21"/>
  <c r="I22"/>
  <c r="L22" s="1"/>
  <c r="M22" s="1"/>
  <c r="AZ16" i="2" l="1"/>
  <c r="BC16"/>
  <c r="BH16" s="1"/>
  <c r="AA27"/>
  <c r="BB17"/>
  <c r="BG17" s="1"/>
  <c r="AL20"/>
  <c r="AR19"/>
  <c r="AS19" s="1"/>
  <c r="BE19" s="1"/>
  <c r="S26"/>
  <c r="V25"/>
  <c r="AP16"/>
  <c r="BF16" s="1"/>
  <c r="AE23"/>
  <c r="AQ22"/>
  <c r="AV22"/>
  <c r="AW17"/>
  <c r="AY17" s="1"/>
  <c r="AU18"/>
  <c r="AX18" s="1"/>
  <c r="BA18"/>
  <c r="AT18"/>
  <c r="AK20"/>
  <c r="AB18"/>
  <c r="AC18" s="1"/>
  <c r="AM17"/>
  <c r="K4" i="4"/>
  <c r="AP17" i="2" l="1"/>
  <c r="BF17" s="1"/>
  <c r="BC17"/>
  <c r="BH17" s="1"/>
  <c r="AA28"/>
  <c r="BB18"/>
  <c r="BG18" s="1"/>
  <c r="AL21"/>
  <c r="AR20"/>
  <c r="AS20" s="1"/>
  <c r="BE20" s="1"/>
  <c r="S27"/>
  <c r="V26"/>
  <c r="AZ17"/>
  <c r="AV23"/>
  <c r="AQ23"/>
  <c r="AE24"/>
  <c r="AK21"/>
  <c r="AB19"/>
  <c r="AC19" s="1"/>
  <c r="AW18"/>
  <c r="AY18" s="1"/>
  <c r="BA19"/>
  <c r="AT19"/>
  <c r="AU19"/>
  <c r="AX19" s="1"/>
  <c r="AM18"/>
  <c r="G27" i="4"/>
  <c r="G25"/>
  <c r="G23"/>
  <c r="G21"/>
  <c r="G19"/>
  <c r="G17"/>
  <c r="G15"/>
  <c r="G13"/>
  <c r="H13" s="1"/>
  <c r="G11"/>
  <c r="H11" s="1"/>
  <c r="G9"/>
  <c r="H9" s="1"/>
  <c r="G26"/>
  <c r="G24"/>
  <c r="G22"/>
  <c r="G20"/>
  <c r="G18"/>
  <c r="G16"/>
  <c r="G14"/>
  <c r="H14" s="1"/>
  <c r="G12"/>
  <c r="H12" s="1"/>
  <c r="G10"/>
  <c r="H10" s="1"/>
  <c r="G8"/>
  <c r="H8" s="1"/>
  <c r="I26" i="5"/>
  <c r="AP18" i="2" l="1"/>
  <c r="BF18" s="1"/>
  <c r="BC18"/>
  <c r="BH18" s="1"/>
  <c r="AA29"/>
  <c r="BB19"/>
  <c r="BG19" s="1"/>
  <c r="AL22"/>
  <c r="AR21"/>
  <c r="AS21" s="1"/>
  <c r="BE21" s="1"/>
  <c r="S28"/>
  <c r="V27"/>
  <c r="AW19"/>
  <c r="AY19" s="1"/>
  <c r="AZ18"/>
  <c r="AV24"/>
  <c r="AE25"/>
  <c r="AQ24"/>
  <c r="AT20"/>
  <c r="BA20"/>
  <c r="AU20"/>
  <c r="AX20" s="1"/>
  <c r="AK22"/>
  <c r="AB20"/>
  <c r="AC20" s="1"/>
  <c r="AM19"/>
  <c r="I8" i="4"/>
  <c r="J8"/>
  <c r="I10"/>
  <c r="J10"/>
  <c r="I14"/>
  <c r="J14"/>
  <c r="J11"/>
  <c r="I11"/>
  <c r="J12"/>
  <c r="I12"/>
  <c r="J9"/>
  <c r="I9"/>
  <c r="J13"/>
  <c r="I13"/>
  <c r="J24" i="5"/>
  <c r="J20"/>
  <c r="J15"/>
  <c r="J19"/>
  <c r="I23"/>
  <c r="L23" s="1"/>
  <c r="M23" s="1"/>
  <c r="J16"/>
  <c r="I25"/>
  <c r="L25" s="1"/>
  <c r="M25" s="1"/>
  <c r="J22"/>
  <c r="I21"/>
  <c r="L21" s="1"/>
  <c r="M21" s="1"/>
  <c r="I18"/>
  <c r="L18" s="1"/>
  <c r="M18" s="1"/>
  <c r="J17"/>
  <c r="J27"/>
  <c r="L26"/>
  <c r="M26" s="1"/>
  <c r="AP19" i="2" l="1"/>
  <c r="BF19" s="1"/>
  <c r="BC19"/>
  <c r="BH19" s="1"/>
  <c r="AA30"/>
  <c r="BB20"/>
  <c r="BG20" s="1"/>
  <c r="AL23"/>
  <c r="AR22"/>
  <c r="AS22" s="1"/>
  <c r="BE22" s="1"/>
  <c r="AZ19"/>
  <c r="S29"/>
  <c r="V28"/>
  <c r="L8" i="4"/>
  <c r="M8" s="1"/>
  <c r="AE26" i="2"/>
  <c r="AQ25"/>
  <c r="AV25"/>
  <c r="AW20"/>
  <c r="AY20" s="1"/>
  <c r="AT21"/>
  <c r="BA21"/>
  <c r="AU21"/>
  <c r="AX21" s="1"/>
  <c r="AB21"/>
  <c r="AC21" s="1"/>
  <c r="AK23"/>
  <c r="AM20"/>
  <c r="L14" i="4"/>
  <c r="M14" s="1"/>
  <c r="L10"/>
  <c r="M10" s="1"/>
  <c r="L13"/>
  <c r="M13" s="1"/>
  <c r="L9"/>
  <c r="M9" s="1"/>
  <c r="L12"/>
  <c r="M12" s="1"/>
  <c r="L11"/>
  <c r="M11" s="1"/>
  <c r="J25" i="5"/>
  <c r="I24"/>
  <c r="L24" s="1"/>
  <c r="M24" s="1"/>
  <c r="J26"/>
  <c r="I27"/>
  <c r="L27" s="1"/>
  <c r="I17"/>
  <c r="L17" s="1"/>
  <c r="M17" s="1"/>
  <c r="J18"/>
  <c r="I15"/>
  <c r="L15" s="1"/>
  <c r="M15" s="1"/>
  <c r="I16"/>
  <c r="L16" s="1"/>
  <c r="M16" s="1"/>
  <c r="I19"/>
  <c r="L19" s="1"/>
  <c r="M19" s="1"/>
  <c r="I20"/>
  <c r="L20" s="1"/>
  <c r="M20" s="1"/>
  <c r="J23"/>
  <c r="J21"/>
  <c r="I22"/>
  <c r="L22" s="1"/>
  <c r="M22" s="1"/>
  <c r="AP20" i="2" l="1"/>
  <c r="BF20" s="1"/>
  <c r="BC20"/>
  <c r="BH20" s="1"/>
  <c r="AA31"/>
  <c r="BB21"/>
  <c r="BG21" s="1"/>
  <c r="AL24"/>
  <c r="AR23"/>
  <c r="AS23" s="1"/>
  <c r="BE23" s="1"/>
  <c r="S30"/>
  <c r="V29"/>
  <c r="AZ20"/>
  <c r="AW21"/>
  <c r="AY21" s="1"/>
  <c r="AV26"/>
  <c r="AE27"/>
  <c r="AQ26"/>
  <c r="AK24"/>
  <c r="AT22"/>
  <c r="AU22"/>
  <c r="AX22" s="1"/>
  <c r="BA22"/>
  <c r="AB22"/>
  <c r="AC22" s="1"/>
  <c r="AM21"/>
  <c r="M28" i="4"/>
  <c r="H3" s="1"/>
  <c r="AP21" i="2" l="1"/>
  <c r="BF21" s="1"/>
  <c r="BC21"/>
  <c r="BH21" s="1"/>
  <c r="BB22"/>
  <c r="BG22" s="1"/>
  <c r="AA32"/>
  <c r="AL25"/>
  <c r="AR24"/>
  <c r="AS24" s="1"/>
  <c r="BE24" s="1"/>
  <c r="S31"/>
  <c r="V30"/>
  <c r="AW22"/>
  <c r="AY22" s="1"/>
  <c r="AZ21"/>
  <c r="AE28"/>
  <c r="AV27"/>
  <c r="AQ27"/>
  <c r="AT23"/>
  <c r="AU23"/>
  <c r="AX23" s="1"/>
  <c r="BA23"/>
  <c r="AB23"/>
  <c r="AC23" s="1"/>
  <c r="AK25"/>
  <c r="AM22"/>
  <c r="H4" i="4"/>
  <c r="N28"/>
  <c r="BB23" i="2" l="1"/>
  <c r="BG23" s="1"/>
  <c r="AP22"/>
  <c r="BF22" s="1"/>
  <c r="BC22"/>
  <c r="BH22" s="1"/>
  <c r="AA33"/>
  <c r="AZ22"/>
  <c r="AL26"/>
  <c r="AR25"/>
  <c r="AS25" s="1"/>
  <c r="BE25" s="1"/>
  <c r="S32"/>
  <c r="V31"/>
  <c r="AW23"/>
  <c r="AY23" s="1"/>
  <c r="AE29"/>
  <c r="AQ28"/>
  <c r="AV28"/>
  <c r="AK26"/>
  <c r="AT24"/>
  <c r="BA24"/>
  <c r="AU24"/>
  <c r="AX24" s="1"/>
  <c r="AB24"/>
  <c r="AC24" s="1"/>
  <c r="AM23"/>
  <c r="O28" i="4"/>
  <c r="P28" s="1"/>
  <c r="K3" i="5" s="1"/>
  <c r="K4" s="1"/>
  <c r="D28" i="4"/>
  <c r="AP23" i="2" l="1"/>
  <c r="BF23" s="1"/>
  <c r="BC23"/>
  <c r="BH23" s="1"/>
  <c r="AA34"/>
  <c r="BB24"/>
  <c r="BG24" s="1"/>
  <c r="AL27"/>
  <c r="AR26"/>
  <c r="AS26" s="1"/>
  <c r="BE26" s="1"/>
  <c r="S33"/>
  <c r="V32"/>
  <c r="AZ23"/>
  <c r="AE30"/>
  <c r="AQ29"/>
  <c r="AV29"/>
  <c r="AB25"/>
  <c r="AC25" s="1"/>
  <c r="AK27"/>
  <c r="BA25"/>
  <c r="AU25"/>
  <c r="AX25" s="1"/>
  <c r="AT25"/>
  <c r="AW24"/>
  <c r="AY24" s="1"/>
  <c r="AM24"/>
  <c r="G26" i="5"/>
  <c r="G24"/>
  <c r="G22"/>
  <c r="G20"/>
  <c r="G18"/>
  <c r="G16"/>
  <c r="G14"/>
  <c r="H14" s="1"/>
  <c r="G12"/>
  <c r="H12" s="1"/>
  <c r="G10"/>
  <c r="H10" s="1"/>
  <c r="G8"/>
  <c r="H8" s="1"/>
  <c r="G27"/>
  <c r="G25"/>
  <c r="G23"/>
  <c r="G21"/>
  <c r="G19"/>
  <c r="G17"/>
  <c r="G15"/>
  <c r="G13"/>
  <c r="H13" s="1"/>
  <c r="G11"/>
  <c r="H11" s="1"/>
  <c r="G9"/>
  <c r="H9" s="1"/>
  <c r="I16" i="7"/>
  <c r="J16"/>
  <c r="I20"/>
  <c r="J20"/>
  <c r="J24"/>
  <c r="I24"/>
  <c r="J19"/>
  <c r="I19"/>
  <c r="I26"/>
  <c r="J26"/>
  <c r="J21"/>
  <c r="I21"/>
  <c r="J25"/>
  <c r="I25"/>
  <c r="J17"/>
  <c r="I17"/>
  <c r="I18"/>
  <c r="J18"/>
  <c r="I22"/>
  <c r="J22"/>
  <c r="J23"/>
  <c r="I23"/>
  <c r="J15"/>
  <c r="I15"/>
  <c r="J27"/>
  <c r="I27"/>
  <c r="AP24" i="2" l="1"/>
  <c r="BF24" s="1"/>
  <c r="BC24"/>
  <c r="BH24" s="1"/>
  <c r="AA35"/>
  <c r="BB25"/>
  <c r="BG25" s="1"/>
  <c r="AL28"/>
  <c r="AR27"/>
  <c r="AS27" s="1"/>
  <c r="BE27" s="1"/>
  <c r="S34"/>
  <c r="V33"/>
  <c r="AZ24"/>
  <c r="AV30"/>
  <c r="AE31"/>
  <c r="AQ30"/>
  <c r="AB26"/>
  <c r="AC26" s="1"/>
  <c r="AT26"/>
  <c r="AU26"/>
  <c r="AX26" s="1"/>
  <c r="BA26"/>
  <c r="AW25"/>
  <c r="AY25" s="1"/>
  <c r="AK28"/>
  <c r="AM25"/>
  <c r="J9" i="5"/>
  <c r="I9"/>
  <c r="J11"/>
  <c r="I11"/>
  <c r="J13"/>
  <c r="I13"/>
  <c r="J14"/>
  <c r="I14"/>
  <c r="I10"/>
  <c r="J10"/>
  <c r="I12"/>
  <c r="J12"/>
  <c r="J8"/>
  <c r="I8"/>
  <c r="L27" i="7"/>
  <c r="L15"/>
  <c r="M15" s="1"/>
  <c r="L23"/>
  <c r="M23" s="1"/>
  <c r="L17"/>
  <c r="M17" s="1"/>
  <c r="L25"/>
  <c r="L21"/>
  <c r="M21" s="1"/>
  <c r="L19"/>
  <c r="M19" s="1"/>
  <c r="L24"/>
  <c r="L22"/>
  <c r="M22" s="1"/>
  <c r="L18"/>
  <c r="M18" s="1"/>
  <c r="L26"/>
  <c r="L20"/>
  <c r="M20" s="1"/>
  <c r="L16"/>
  <c r="M16" s="1"/>
  <c r="BB26" i="2" l="1"/>
  <c r="BG26" s="1"/>
  <c r="AP25"/>
  <c r="BF25" s="1"/>
  <c r="BC25"/>
  <c r="BH25" s="1"/>
  <c r="AA36"/>
  <c r="AL29"/>
  <c r="AR28"/>
  <c r="AS28" s="1"/>
  <c r="BE28" s="1"/>
  <c r="S35"/>
  <c r="V34"/>
  <c r="AQ31"/>
  <c r="AV31"/>
  <c r="AE32"/>
  <c r="AZ25"/>
  <c r="AW26"/>
  <c r="AY26" s="1"/>
  <c r="AB27"/>
  <c r="AC27" s="1"/>
  <c r="AT27"/>
  <c r="AU27"/>
  <c r="AX27" s="1"/>
  <c r="BA27"/>
  <c r="AK29"/>
  <c r="AM26"/>
  <c r="L8" i="5"/>
  <c r="M8" s="1"/>
  <c r="L13"/>
  <c r="M13" s="1"/>
  <c r="L11"/>
  <c r="M11" s="1"/>
  <c r="L9"/>
  <c r="M9" s="1"/>
  <c r="L12"/>
  <c r="M12" s="1"/>
  <c r="L10"/>
  <c r="M10" s="1"/>
  <c r="L14"/>
  <c r="M14" s="1"/>
  <c r="BB27" i="2" l="1"/>
  <c r="BG27" s="1"/>
  <c r="AZ26"/>
  <c r="BC26"/>
  <c r="BH26" s="1"/>
  <c r="AA37"/>
  <c r="AL30"/>
  <c r="AR29"/>
  <c r="AS29" s="1"/>
  <c r="BE29" s="1"/>
  <c r="S36"/>
  <c r="V35"/>
  <c r="AP26"/>
  <c r="BF26" s="1"/>
  <c r="AQ32"/>
  <c r="AE33"/>
  <c r="AV32"/>
  <c r="AW27"/>
  <c r="AY27" s="1"/>
  <c r="AB28"/>
  <c r="AC28" s="1"/>
  <c r="AK30"/>
  <c r="BA28"/>
  <c r="AU28"/>
  <c r="AX28" s="1"/>
  <c r="AT28"/>
  <c r="AM27"/>
  <c r="M28" i="5"/>
  <c r="H3" s="1"/>
  <c r="N28" s="1"/>
  <c r="AP27" i="2" l="1"/>
  <c r="BF27" s="1"/>
  <c r="BC27"/>
  <c r="BH27" s="1"/>
  <c r="AA38"/>
  <c r="BB28"/>
  <c r="BG28" s="1"/>
  <c r="AL31"/>
  <c r="AR30"/>
  <c r="AS30" s="1"/>
  <c r="BE30" s="1"/>
  <c r="S37"/>
  <c r="V36"/>
  <c r="AZ27"/>
  <c r="AV33"/>
  <c r="AE34"/>
  <c r="AQ33"/>
  <c r="AB29"/>
  <c r="AC29" s="1"/>
  <c r="AK31"/>
  <c r="AW28"/>
  <c r="AY28" s="1"/>
  <c r="AT29"/>
  <c r="AU29"/>
  <c r="AX29" s="1"/>
  <c r="BA29"/>
  <c r="AM28"/>
  <c r="H4" i="5"/>
  <c r="O28"/>
  <c r="P28" s="1"/>
  <c r="K3" i="7" s="1"/>
  <c r="K4" s="1"/>
  <c r="D28" i="5"/>
  <c r="AZ28" i="2" l="1"/>
  <c r="BC28"/>
  <c r="BH28" s="1"/>
  <c r="AA39"/>
  <c r="BB29"/>
  <c r="BG29" s="1"/>
  <c r="AL32"/>
  <c r="AR31"/>
  <c r="AS31" s="1"/>
  <c r="BE31" s="1"/>
  <c r="S38"/>
  <c r="V37"/>
  <c r="AQ34"/>
  <c r="AV34"/>
  <c r="AE35"/>
  <c r="AP28"/>
  <c r="BF28" s="1"/>
  <c r="AB30"/>
  <c r="AC30" s="1"/>
  <c r="AW29"/>
  <c r="AY29" s="1"/>
  <c r="AU30"/>
  <c r="AX30" s="1"/>
  <c r="BA30"/>
  <c r="AT30"/>
  <c r="AK32"/>
  <c r="AM29"/>
  <c r="G27" i="7"/>
  <c r="G25"/>
  <c r="G23"/>
  <c r="G21"/>
  <c r="G19"/>
  <c r="G17"/>
  <c r="G15"/>
  <c r="G13"/>
  <c r="H13" s="1"/>
  <c r="G11"/>
  <c r="H11" s="1"/>
  <c r="G9"/>
  <c r="H9" s="1"/>
  <c r="G26"/>
  <c r="G24"/>
  <c r="G22"/>
  <c r="G20"/>
  <c r="G18"/>
  <c r="G16"/>
  <c r="G14"/>
  <c r="H14" s="1"/>
  <c r="G12"/>
  <c r="H12" s="1"/>
  <c r="G10"/>
  <c r="H10" s="1"/>
  <c r="G8"/>
  <c r="H8" s="1"/>
  <c r="I15" i="8"/>
  <c r="J15"/>
  <c r="I19"/>
  <c r="J19"/>
  <c r="J20"/>
  <c r="I20"/>
  <c r="J26"/>
  <c r="I26"/>
  <c r="I21"/>
  <c r="J21"/>
  <c r="J22"/>
  <c r="I22"/>
  <c r="I25"/>
  <c r="J25"/>
  <c r="I23"/>
  <c r="J23"/>
  <c r="J24"/>
  <c r="I24"/>
  <c r="J16"/>
  <c r="I16"/>
  <c r="I27"/>
  <c r="J27"/>
  <c r="I17"/>
  <c r="J17"/>
  <c r="J18"/>
  <c r="I18"/>
  <c r="BB30" i="2" l="1"/>
  <c r="BG30" s="1"/>
  <c r="AP29"/>
  <c r="BF29" s="1"/>
  <c r="BC29"/>
  <c r="BH29" s="1"/>
  <c r="AA40"/>
  <c r="AL33"/>
  <c r="AR32"/>
  <c r="AS32" s="1"/>
  <c r="BE32" s="1"/>
  <c r="S39"/>
  <c r="V38"/>
  <c r="AZ29"/>
  <c r="AE36"/>
  <c r="AV35"/>
  <c r="AQ35"/>
  <c r="AW30"/>
  <c r="AY30" s="1"/>
  <c r="AK33"/>
  <c r="AT31"/>
  <c r="AU31"/>
  <c r="AX31" s="1"/>
  <c r="BA31"/>
  <c r="AB31"/>
  <c r="AC31" s="1"/>
  <c r="AM30"/>
  <c r="I10" i="7"/>
  <c r="J10"/>
  <c r="J9"/>
  <c r="I9"/>
  <c r="I14"/>
  <c r="J14"/>
  <c r="I8"/>
  <c r="J8"/>
  <c r="J13"/>
  <c r="I13"/>
  <c r="I12"/>
  <c r="J12"/>
  <c r="I11"/>
  <c r="J11"/>
  <c r="L18" i="8"/>
  <c r="M18" s="1"/>
  <c r="L16"/>
  <c r="M16" s="1"/>
  <c r="L24"/>
  <c r="L22"/>
  <c r="M22" s="1"/>
  <c r="L26"/>
  <c r="L17"/>
  <c r="M17" s="1"/>
  <c r="L27"/>
  <c r="L23"/>
  <c r="M23" s="1"/>
  <c r="L25"/>
  <c r="L21"/>
  <c r="M21" s="1"/>
  <c r="L19"/>
  <c r="M19" s="1"/>
  <c r="L15"/>
  <c r="M15" s="1"/>
  <c r="L20"/>
  <c r="M20" s="1"/>
  <c r="BB31" i="2" l="1"/>
  <c r="BG31" s="1"/>
  <c r="AP30"/>
  <c r="BF30" s="1"/>
  <c r="BC30"/>
  <c r="BH30" s="1"/>
  <c r="AA41"/>
  <c r="AL34"/>
  <c r="AR33"/>
  <c r="AS33" s="1"/>
  <c r="BE33" s="1"/>
  <c r="S40"/>
  <c r="V39"/>
  <c r="AW31"/>
  <c r="AY31" s="1"/>
  <c r="AZ30"/>
  <c r="AQ36"/>
  <c r="AE37"/>
  <c r="AV36"/>
  <c r="AB32"/>
  <c r="AC32" s="1"/>
  <c r="BA32"/>
  <c r="AT32"/>
  <c r="AU32"/>
  <c r="AX32" s="1"/>
  <c r="AK34"/>
  <c r="AM31"/>
  <c r="L11" i="7"/>
  <c r="M11" s="1"/>
  <c r="L12"/>
  <c r="M12" s="1"/>
  <c r="L8"/>
  <c r="M8" s="1"/>
  <c r="L10"/>
  <c r="M10" s="1"/>
  <c r="L9"/>
  <c r="M9" s="1"/>
  <c r="L14"/>
  <c r="M14" s="1"/>
  <c r="L13"/>
  <c r="M13" s="1"/>
  <c r="AP31" i="2" l="1"/>
  <c r="BF31" s="1"/>
  <c r="BC31"/>
  <c r="BH31" s="1"/>
  <c r="AA42"/>
  <c r="BB32"/>
  <c r="BG32" s="1"/>
  <c r="AL35"/>
  <c r="AR34"/>
  <c r="AS34" s="1"/>
  <c r="BE34" s="1"/>
  <c r="S41"/>
  <c r="V40"/>
  <c r="AZ31"/>
  <c r="AQ37"/>
  <c r="AV37"/>
  <c r="AE38"/>
  <c r="AK35"/>
  <c r="AW32"/>
  <c r="AY32" s="1"/>
  <c r="AT33"/>
  <c r="BA33"/>
  <c r="AU33"/>
  <c r="AX33" s="1"/>
  <c r="AB33"/>
  <c r="AC33" s="1"/>
  <c r="AM32"/>
  <c r="M28" i="7"/>
  <c r="H3" s="1"/>
  <c r="H4" s="1"/>
  <c r="AP32" i="2" l="1"/>
  <c r="BF32" s="1"/>
  <c r="BC32"/>
  <c r="BH32" s="1"/>
  <c r="AA43"/>
  <c r="BB33"/>
  <c r="BG33" s="1"/>
  <c r="AL36"/>
  <c r="AR35"/>
  <c r="AS35" s="1"/>
  <c r="BE35" s="1"/>
  <c r="S42"/>
  <c r="V41"/>
  <c r="AZ32"/>
  <c r="AE39"/>
  <c r="AQ38"/>
  <c r="AV38"/>
  <c r="AW33"/>
  <c r="AY33" s="1"/>
  <c r="AK36"/>
  <c r="AT34"/>
  <c r="BA34"/>
  <c r="AU34"/>
  <c r="AX34" s="1"/>
  <c r="AB34"/>
  <c r="AC34" s="1"/>
  <c r="AM33"/>
  <c r="N28" i="7"/>
  <c r="D28" s="1"/>
  <c r="AP33" i="2" l="1"/>
  <c r="BF33" s="1"/>
  <c r="BC33"/>
  <c r="BH33" s="1"/>
  <c r="AA44"/>
  <c r="BB34"/>
  <c r="BG34" s="1"/>
  <c r="AL37"/>
  <c r="AR36"/>
  <c r="AS36" s="1"/>
  <c r="BE36" s="1"/>
  <c r="S43"/>
  <c r="V42"/>
  <c r="AZ33"/>
  <c r="AV39"/>
  <c r="AE40"/>
  <c r="AQ39"/>
  <c r="AU35"/>
  <c r="AX35" s="1"/>
  <c r="AT35"/>
  <c r="BA35"/>
  <c r="AK37"/>
  <c r="AB35"/>
  <c r="AC35" s="1"/>
  <c r="AW34"/>
  <c r="AY34" s="1"/>
  <c r="AM34"/>
  <c r="O28" i="7"/>
  <c r="P28" s="1"/>
  <c r="K3" i="8" s="1"/>
  <c r="K4" s="1"/>
  <c r="I19" i="9"/>
  <c r="J19"/>
  <c r="I27"/>
  <c r="J27"/>
  <c r="J16"/>
  <c r="I16"/>
  <c r="J22"/>
  <c r="I22"/>
  <c r="I17"/>
  <c r="J17"/>
  <c r="I23"/>
  <c r="J23"/>
  <c r="J24"/>
  <c r="I24"/>
  <c r="I25"/>
  <c r="J25"/>
  <c r="J18"/>
  <c r="I18"/>
  <c r="J20"/>
  <c r="I20"/>
  <c r="J26"/>
  <c r="I26"/>
  <c r="I21"/>
  <c r="J21"/>
  <c r="I15"/>
  <c r="J15"/>
  <c r="AP34" i="2" l="1"/>
  <c r="BF34" s="1"/>
  <c r="BC34"/>
  <c r="BH34" s="1"/>
  <c r="AA45"/>
  <c r="BB35"/>
  <c r="BG35" s="1"/>
  <c r="AL38"/>
  <c r="AR37"/>
  <c r="AS37" s="1"/>
  <c r="BE37" s="1"/>
  <c r="S44"/>
  <c r="V43"/>
  <c r="AZ34"/>
  <c r="AE41"/>
  <c r="AQ40"/>
  <c r="AV40"/>
  <c r="AT36"/>
  <c r="AU36"/>
  <c r="AX36" s="1"/>
  <c r="BA36"/>
  <c r="AB36"/>
  <c r="AC36" s="1"/>
  <c r="AW35"/>
  <c r="AY35" s="1"/>
  <c r="AK38"/>
  <c r="AM35"/>
  <c r="G27" i="8"/>
  <c r="G23"/>
  <c r="G19"/>
  <c r="G15"/>
  <c r="G11"/>
  <c r="G24"/>
  <c r="G20"/>
  <c r="G16"/>
  <c r="G12"/>
  <c r="H12" s="1"/>
  <c r="G8"/>
  <c r="H8" s="1"/>
  <c r="I8" s="1"/>
  <c r="G25"/>
  <c r="G21"/>
  <c r="G17"/>
  <c r="G13"/>
  <c r="H13" s="1"/>
  <c r="J13" s="1"/>
  <c r="G9"/>
  <c r="H9" s="1"/>
  <c r="I9" s="1"/>
  <c r="G26"/>
  <c r="G22"/>
  <c r="G18"/>
  <c r="G14"/>
  <c r="H14" s="1"/>
  <c r="I14" s="1"/>
  <c r="G10"/>
  <c r="H10" s="1"/>
  <c r="H11"/>
  <c r="J11" s="1"/>
  <c r="L15" i="9"/>
  <c r="M15" s="1"/>
  <c r="L21"/>
  <c r="M21" s="1"/>
  <c r="L25"/>
  <c r="L23"/>
  <c r="M23" s="1"/>
  <c r="L17"/>
  <c r="M17" s="1"/>
  <c r="L27"/>
  <c r="L19"/>
  <c r="M19" s="1"/>
  <c r="L26"/>
  <c r="L20"/>
  <c r="M20" s="1"/>
  <c r="L18"/>
  <c r="M18" s="1"/>
  <c r="L24"/>
  <c r="L22"/>
  <c r="M22" s="1"/>
  <c r="L16"/>
  <c r="M16" s="1"/>
  <c r="AP35" i="2" l="1"/>
  <c r="BF35" s="1"/>
  <c r="BC35"/>
  <c r="BH35" s="1"/>
  <c r="AA46"/>
  <c r="BB36"/>
  <c r="BG36" s="1"/>
  <c r="AL39"/>
  <c r="AR38"/>
  <c r="S45"/>
  <c r="V44"/>
  <c r="AZ35"/>
  <c r="AW36"/>
  <c r="AY36" s="1"/>
  <c r="AV41"/>
  <c r="AE42"/>
  <c r="AQ41"/>
  <c r="BA37"/>
  <c r="AT37"/>
  <c r="AU37"/>
  <c r="AX37" s="1"/>
  <c r="AK39"/>
  <c r="AS38"/>
  <c r="BE38" s="1"/>
  <c r="AB37"/>
  <c r="AC37" s="1"/>
  <c r="AM36"/>
  <c r="J12" i="8"/>
  <c r="I12"/>
  <c r="I11"/>
  <c r="L11" s="1"/>
  <c r="M11" s="1"/>
  <c r="I10"/>
  <c r="J10"/>
  <c r="J9"/>
  <c r="L9" s="1"/>
  <c r="M9" s="1"/>
  <c r="I13"/>
  <c r="L13" s="1"/>
  <c r="M13" s="1"/>
  <c r="J14"/>
  <c r="L14" s="1"/>
  <c r="M14" s="1"/>
  <c r="J8"/>
  <c r="L8" s="1"/>
  <c r="M8" s="1"/>
  <c r="BB37" i="2" l="1"/>
  <c r="BG37" s="1"/>
  <c r="AP36"/>
  <c r="BF36" s="1"/>
  <c r="BC36"/>
  <c r="BH36" s="1"/>
  <c r="AA47"/>
  <c r="AL40"/>
  <c r="AR39"/>
  <c r="AS39" s="1"/>
  <c r="BE39" s="1"/>
  <c r="S46"/>
  <c r="V45"/>
  <c r="AZ36"/>
  <c r="AV42"/>
  <c r="AQ42"/>
  <c r="AE43"/>
  <c r="AW37"/>
  <c r="AY37" s="1"/>
  <c r="BA38"/>
  <c r="AU38"/>
  <c r="AX38" s="1"/>
  <c r="AT38"/>
  <c r="L12" i="8"/>
  <c r="M12" s="1"/>
  <c r="AB38" i="2"/>
  <c r="AC38" s="1"/>
  <c r="AK40"/>
  <c r="AM37"/>
  <c r="L10" i="8"/>
  <c r="M10" s="1"/>
  <c r="AZ37" i="2" l="1"/>
  <c r="BC37"/>
  <c r="BH37" s="1"/>
  <c r="AA48"/>
  <c r="AP37"/>
  <c r="BF37" s="1"/>
  <c r="BB38"/>
  <c r="BG38" s="1"/>
  <c r="AL41"/>
  <c r="AR40"/>
  <c r="AS40" s="1"/>
  <c r="BE40" s="1"/>
  <c r="M28" i="8"/>
  <c r="H3" s="1"/>
  <c r="H4" s="1"/>
  <c r="S47" i="2"/>
  <c r="V46"/>
  <c r="AE44"/>
  <c r="AQ43"/>
  <c r="AV43"/>
  <c r="AK41"/>
  <c r="AB39"/>
  <c r="AC39" s="1"/>
  <c r="AU39"/>
  <c r="AX39" s="1"/>
  <c r="AT39"/>
  <c r="BA39"/>
  <c r="AW38"/>
  <c r="AY38" s="1"/>
  <c r="AM38"/>
  <c r="AP38" l="1"/>
  <c r="BF38" s="1"/>
  <c r="BC38"/>
  <c r="BH38" s="1"/>
  <c r="AA49"/>
  <c r="BB39"/>
  <c r="BG39" s="1"/>
  <c r="AL42"/>
  <c r="AR41"/>
  <c r="AS41" s="1"/>
  <c r="BE41" s="1"/>
  <c r="N28" i="8"/>
  <c r="O28" s="1"/>
  <c r="P28" s="1"/>
  <c r="K3" i="9" s="1"/>
  <c r="K4" s="1"/>
  <c r="G14" s="1"/>
  <c r="H14" s="1"/>
  <c r="I14" s="1"/>
  <c r="S48" i="2"/>
  <c r="V47"/>
  <c r="AZ38"/>
  <c r="AW39"/>
  <c r="AY39" s="1"/>
  <c r="AE45"/>
  <c r="AV44"/>
  <c r="AQ44"/>
  <c r="AK42"/>
  <c r="AB40"/>
  <c r="AC40" s="1"/>
  <c r="AT40"/>
  <c r="BA40"/>
  <c r="AU40"/>
  <c r="AX40" s="1"/>
  <c r="AM39"/>
  <c r="I22" i="10"/>
  <c r="J22"/>
  <c r="I27"/>
  <c r="J27"/>
  <c r="I18"/>
  <c r="J18"/>
  <c r="J19"/>
  <c r="I19"/>
  <c r="J25"/>
  <c r="I25"/>
  <c r="J16"/>
  <c r="I16"/>
  <c r="J17"/>
  <c r="I17"/>
  <c r="I26"/>
  <c r="J26"/>
  <c r="I24"/>
  <c r="J24"/>
  <c r="J21"/>
  <c r="I21"/>
  <c r="I15"/>
  <c r="J15"/>
  <c r="I20"/>
  <c r="J20"/>
  <c r="I23"/>
  <c r="J23"/>
  <c r="AP39" i="2" l="1"/>
  <c r="BF39" s="1"/>
  <c r="BC39"/>
  <c r="BH39" s="1"/>
  <c r="BB40"/>
  <c r="BG40" s="1"/>
  <c r="AA50"/>
  <c r="G26" i="9"/>
  <c r="AL43" i="2"/>
  <c r="AR42"/>
  <c r="D28" i="8"/>
  <c r="G10" i="9"/>
  <c r="H10" s="1"/>
  <c r="I10" s="1"/>
  <c r="G15"/>
  <c r="G21"/>
  <c r="G16"/>
  <c r="G17"/>
  <c r="G12"/>
  <c r="H12" s="1"/>
  <c r="J12" s="1"/>
  <c r="G11"/>
  <c r="H11" s="1"/>
  <c r="I11" s="1"/>
  <c r="G27"/>
  <c r="G22"/>
  <c r="G13"/>
  <c r="H13" s="1"/>
  <c r="J13" s="1"/>
  <c r="G8"/>
  <c r="H8" s="1"/>
  <c r="I8" s="1"/>
  <c r="G24"/>
  <c r="G23"/>
  <c r="G18"/>
  <c r="G9"/>
  <c r="H9" s="1"/>
  <c r="I9" s="1"/>
  <c r="G25"/>
  <c r="G20"/>
  <c r="G19"/>
  <c r="S49" i="2"/>
  <c r="V48"/>
  <c r="AZ39"/>
  <c r="AQ45"/>
  <c r="AV45"/>
  <c r="AE46"/>
  <c r="AW40"/>
  <c r="AY40" s="1"/>
  <c r="AK43"/>
  <c r="AS42"/>
  <c r="BE42" s="1"/>
  <c r="AT41"/>
  <c r="AU41"/>
  <c r="AX41" s="1"/>
  <c r="BA41"/>
  <c r="AB41"/>
  <c r="AC41" s="1"/>
  <c r="AM40"/>
  <c r="J14" i="9"/>
  <c r="L14" s="1"/>
  <c r="M14" s="1"/>
  <c r="L21" i="10"/>
  <c r="M21" s="1"/>
  <c r="L17"/>
  <c r="M17" s="1"/>
  <c r="L16"/>
  <c r="M16" s="1"/>
  <c r="L25"/>
  <c r="L19"/>
  <c r="M19" s="1"/>
  <c r="L23"/>
  <c r="M23" s="1"/>
  <c r="L20"/>
  <c r="M20" s="1"/>
  <c r="L15"/>
  <c r="M15" s="1"/>
  <c r="L24"/>
  <c r="L26"/>
  <c r="L18"/>
  <c r="M18" s="1"/>
  <c r="L27"/>
  <c r="L22"/>
  <c r="M22" s="1"/>
  <c r="J10" i="9" l="1"/>
  <c r="L10" s="1"/>
  <c r="M10" s="1"/>
  <c r="I13"/>
  <c r="L13" s="1"/>
  <c r="M13" s="1"/>
  <c r="AZ40" i="2"/>
  <c r="BC40"/>
  <c r="BH40" s="1"/>
  <c r="J11" i="9"/>
  <c r="L11" s="1"/>
  <c r="M11" s="1"/>
  <c r="I12"/>
  <c r="L12" s="1"/>
  <c r="M12" s="1"/>
  <c r="AA51" i="2"/>
  <c r="BB41"/>
  <c r="BG41" s="1"/>
  <c r="AL44"/>
  <c r="AR43"/>
  <c r="AS43" s="1"/>
  <c r="BE43" s="1"/>
  <c r="AP40"/>
  <c r="BF40" s="1"/>
  <c r="J8" i="9"/>
  <c r="L8" s="1"/>
  <c r="M8" s="1"/>
  <c r="J9"/>
  <c r="L9" s="1"/>
  <c r="M9" s="1"/>
  <c r="S50" i="2"/>
  <c r="V49"/>
  <c r="AV46"/>
  <c r="AE47"/>
  <c r="AQ46"/>
  <c r="AK44"/>
  <c r="AB42"/>
  <c r="AC42" s="1"/>
  <c r="AT42"/>
  <c r="BA42"/>
  <c r="AU42"/>
  <c r="AX42" s="1"/>
  <c r="AW41"/>
  <c r="AY41" s="1"/>
  <c r="AM41"/>
  <c r="AP41" l="1"/>
  <c r="BF41" s="1"/>
  <c r="BC41"/>
  <c r="BH41" s="1"/>
  <c r="AA52"/>
  <c r="BB42"/>
  <c r="BG42" s="1"/>
  <c r="AL45"/>
  <c r="AR44"/>
  <c r="AS44" s="1"/>
  <c r="BE44" s="1"/>
  <c r="S51"/>
  <c r="V50"/>
  <c r="AE48"/>
  <c r="AQ47"/>
  <c r="AV47"/>
  <c r="AZ41"/>
  <c r="AK45"/>
  <c r="AB43"/>
  <c r="AC43" s="1"/>
  <c r="AU43"/>
  <c r="AX43" s="1"/>
  <c r="AT43"/>
  <c r="BA43"/>
  <c r="AW42"/>
  <c r="AY42" s="1"/>
  <c r="AM42"/>
  <c r="M28" i="9"/>
  <c r="H3" s="1"/>
  <c r="H4" s="1"/>
  <c r="AP42" i="2" l="1"/>
  <c r="BF42" s="1"/>
  <c r="BC42"/>
  <c r="BH42" s="1"/>
  <c r="BB43"/>
  <c r="BG43" s="1"/>
  <c r="AA53"/>
  <c r="AL46"/>
  <c r="AR45"/>
  <c r="AS45" s="1"/>
  <c r="BE45" s="1"/>
  <c r="S52"/>
  <c r="V51"/>
  <c r="AE49"/>
  <c r="AQ48"/>
  <c r="AV48"/>
  <c r="AZ42"/>
  <c r="AW43"/>
  <c r="AY43" s="1"/>
  <c r="AK46"/>
  <c r="AT44"/>
  <c r="AU44"/>
  <c r="AX44" s="1"/>
  <c r="BA44"/>
  <c r="BB44" s="1"/>
  <c r="BG44" s="1"/>
  <c r="AB44"/>
  <c r="AC44" s="1"/>
  <c r="AM43"/>
  <c r="N28" i="9"/>
  <c r="D28" s="1"/>
  <c r="AZ43" i="2" l="1"/>
  <c r="BC43"/>
  <c r="BH43" s="1"/>
  <c r="AA54"/>
  <c r="AP43"/>
  <c r="BF43" s="1"/>
  <c r="AW44"/>
  <c r="AY44" s="1"/>
  <c r="AL47"/>
  <c r="AR46"/>
  <c r="AS46" s="1"/>
  <c r="BE46" s="1"/>
  <c r="S53"/>
  <c r="V52"/>
  <c r="AE50"/>
  <c r="AQ49"/>
  <c r="AV49"/>
  <c r="AB45"/>
  <c r="AC45" s="1"/>
  <c r="AT45"/>
  <c r="AU45"/>
  <c r="AX45" s="1"/>
  <c r="BA45"/>
  <c r="AK47"/>
  <c r="AM44"/>
  <c r="O28" i="9"/>
  <c r="P28" s="1"/>
  <c r="K3" i="10" s="1"/>
  <c r="K4" s="1"/>
  <c r="G17" s="1"/>
  <c r="I19" i="11"/>
  <c r="J19"/>
  <c r="J16"/>
  <c r="I16"/>
  <c r="J23"/>
  <c r="I23"/>
  <c r="I18"/>
  <c r="J18"/>
  <c r="I27"/>
  <c r="J27"/>
  <c r="J20"/>
  <c r="I20"/>
  <c r="I26"/>
  <c r="J26"/>
  <c r="J22"/>
  <c r="I22"/>
  <c r="J17"/>
  <c r="I17"/>
  <c r="I15"/>
  <c r="J15"/>
  <c r="I21"/>
  <c r="J21"/>
  <c r="I25"/>
  <c r="J25"/>
  <c r="I24"/>
  <c r="J24"/>
  <c r="AP44" i="2" l="1"/>
  <c r="BF44" s="1"/>
  <c r="BC44"/>
  <c r="BH44" s="1"/>
  <c r="BB45"/>
  <c r="BG45" s="1"/>
  <c r="AA55"/>
  <c r="AZ44"/>
  <c r="AL48"/>
  <c r="AR47"/>
  <c r="AS47" s="1"/>
  <c r="BE47" s="1"/>
  <c r="S54"/>
  <c r="V53"/>
  <c r="AQ50"/>
  <c r="AV50"/>
  <c r="AE51"/>
  <c r="AW45"/>
  <c r="AY45" s="1"/>
  <c r="AB46"/>
  <c r="AC46" s="1"/>
  <c r="AK48"/>
  <c r="AT46"/>
  <c r="BA46"/>
  <c r="AU46"/>
  <c r="AX46" s="1"/>
  <c r="AM45"/>
  <c r="G23" i="10"/>
  <c r="G20"/>
  <c r="G19"/>
  <c r="G14"/>
  <c r="H14" s="1"/>
  <c r="I14" s="1"/>
  <c r="G9"/>
  <c r="H9" s="1"/>
  <c r="J9" s="1"/>
  <c r="G25"/>
  <c r="G16"/>
  <c r="G15"/>
  <c r="G10"/>
  <c r="H10" s="1"/>
  <c r="J10" s="1"/>
  <c r="G26"/>
  <c r="G21"/>
  <c r="G8"/>
  <c r="H8" s="1"/>
  <c r="I8" s="1"/>
  <c r="G24"/>
  <c r="G18"/>
  <c r="G13"/>
  <c r="H13" s="1"/>
  <c r="J13" s="1"/>
  <c r="G12"/>
  <c r="H12" s="1"/>
  <c r="J12" s="1"/>
  <c r="G11"/>
  <c r="H11" s="1"/>
  <c r="I11" s="1"/>
  <c r="G27"/>
  <c r="G22"/>
  <c r="J14"/>
  <c r="L17" i="11"/>
  <c r="M17" s="1"/>
  <c r="L22"/>
  <c r="M22" s="1"/>
  <c r="L20"/>
  <c r="M20" s="1"/>
  <c r="L23"/>
  <c r="M23" s="1"/>
  <c r="L16"/>
  <c r="M16" s="1"/>
  <c r="L24"/>
  <c r="L25"/>
  <c r="L21"/>
  <c r="M21" s="1"/>
  <c r="L15"/>
  <c r="M15" s="1"/>
  <c r="L26"/>
  <c r="L27"/>
  <c r="L18"/>
  <c r="M18" s="1"/>
  <c r="L19"/>
  <c r="M19" s="1"/>
  <c r="AP45" i="2" l="1"/>
  <c r="BF45" s="1"/>
  <c r="BC45"/>
  <c r="BH45" s="1"/>
  <c r="AA56"/>
  <c r="BB46"/>
  <c r="BG46" s="1"/>
  <c r="AL49"/>
  <c r="AR48"/>
  <c r="AS48" s="1"/>
  <c r="BE48" s="1"/>
  <c r="J8" i="10"/>
  <c r="L8" s="1"/>
  <c r="M8" s="1"/>
  <c r="S55" i="2"/>
  <c r="V54"/>
  <c r="AZ45"/>
  <c r="I10" i="10"/>
  <c r="L10" s="1"/>
  <c r="M10" s="1"/>
  <c r="AE52" i="2"/>
  <c r="AQ51"/>
  <c r="AV51"/>
  <c r="I12" i="10"/>
  <c r="L12" s="1"/>
  <c r="M12" s="1"/>
  <c r="AK49" i="2"/>
  <c r="AB47"/>
  <c r="AC47" s="1"/>
  <c r="AT47"/>
  <c r="BA47"/>
  <c r="AU47"/>
  <c r="AX47" s="1"/>
  <c r="I13" i="10"/>
  <c r="L13" s="1"/>
  <c r="M13" s="1"/>
  <c r="AW46" i="2"/>
  <c r="AY46" s="1"/>
  <c r="AM46"/>
  <c r="J11" i="10"/>
  <c r="L11" s="1"/>
  <c r="M11" s="1"/>
  <c r="I9"/>
  <c r="L9" s="1"/>
  <c r="M9" s="1"/>
  <c r="L14"/>
  <c r="M14" s="1"/>
  <c r="AP46" i="2" l="1"/>
  <c r="BF46" s="1"/>
  <c r="BC46"/>
  <c r="BH46" s="1"/>
  <c r="BB47"/>
  <c r="BG47" s="1"/>
  <c r="AA57"/>
  <c r="AL50"/>
  <c r="AR49"/>
  <c r="AS49" s="1"/>
  <c r="BE49" s="1"/>
  <c r="S56"/>
  <c r="V55"/>
  <c r="AE53"/>
  <c r="AQ52"/>
  <c r="AV52"/>
  <c r="AZ46"/>
  <c r="BA48"/>
  <c r="AU48"/>
  <c r="AX48" s="1"/>
  <c r="AT48"/>
  <c r="AB48"/>
  <c r="AC48" s="1"/>
  <c r="AK50"/>
  <c r="AW47"/>
  <c r="AY47" s="1"/>
  <c r="AM47"/>
  <c r="M28" i="10"/>
  <c r="H3" s="1"/>
  <c r="H4" s="1"/>
  <c r="AP47" i="2" l="1"/>
  <c r="BF47" s="1"/>
  <c r="BC47"/>
  <c r="BH47" s="1"/>
  <c r="AA58"/>
  <c r="BB48"/>
  <c r="BG48" s="1"/>
  <c r="AL51"/>
  <c r="AR50"/>
  <c r="AS50" s="1"/>
  <c r="BE50" s="1"/>
  <c r="S57"/>
  <c r="V56"/>
  <c r="AE54"/>
  <c r="AQ53"/>
  <c r="AV53"/>
  <c r="AZ47"/>
  <c r="AW48"/>
  <c r="AY48" s="1"/>
  <c r="AB49"/>
  <c r="AC49" s="1"/>
  <c r="BA49"/>
  <c r="AT49"/>
  <c r="AU49"/>
  <c r="AX49" s="1"/>
  <c r="AK51"/>
  <c r="AM48"/>
  <c r="N28" i="10"/>
  <c r="O28" s="1"/>
  <c r="P28" s="1"/>
  <c r="K3" i="11" s="1"/>
  <c r="K4" s="1"/>
  <c r="AP48" i="2" l="1"/>
  <c r="BF48" s="1"/>
  <c r="BC48"/>
  <c r="BH48" s="1"/>
  <c r="AA59"/>
  <c r="BB49"/>
  <c r="BG49" s="1"/>
  <c r="AL52"/>
  <c r="AR51"/>
  <c r="AS51" s="1"/>
  <c r="BE51" s="1"/>
  <c r="S58"/>
  <c r="V57"/>
  <c r="AZ48"/>
  <c r="AV54"/>
  <c r="AE55"/>
  <c r="AQ54"/>
  <c r="AB50"/>
  <c r="AC50" s="1"/>
  <c r="AK52"/>
  <c r="AT50"/>
  <c r="BA50"/>
  <c r="AU50"/>
  <c r="AX50" s="1"/>
  <c r="AW49"/>
  <c r="AY49" s="1"/>
  <c r="AM49"/>
  <c r="G24" i="11"/>
  <c r="G20"/>
  <c r="G16"/>
  <c r="G12"/>
  <c r="H12" s="1"/>
  <c r="G8"/>
  <c r="H8" s="1"/>
  <c r="G25"/>
  <c r="G21"/>
  <c r="G17"/>
  <c r="G13"/>
  <c r="H13" s="1"/>
  <c r="G9"/>
  <c r="H9" s="1"/>
  <c r="G26"/>
  <c r="G22"/>
  <c r="G18"/>
  <c r="G14"/>
  <c r="H14" s="1"/>
  <c r="G10"/>
  <c r="H10" s="1"/>
  <c r="G27"/>
  <c r="G23"/>
  <c r="G19"/>
  <c r="G15"/>
  <c r="G11"/>
  <c r="H11" s="1"/>
  <c r="D28" i="10"/>
  <c r="AP49" i="2" l="1"/>
  <c r="BF49" s="1"/>
  <c r="BC49"/>
  <c r="BH49" s="1"/>
  <c r="AA60"/>
  <c r="BB50"/>
  <c r="BG50" s="1"/>
  <c r="AL53"/>
  <c r="AR52"/>
  <c r="AS52" s="1"/>
  <c r="BE52" s="1"/>
  <c r="S59"/>
  <c r="V58"/>
  <c r="AZ49"/>
  <c r="AQ55"/>
  <c r="AE56"/>
  <c r="AV55"/>
  <c r="AT51"/>
  <c r="BA51"/>
  <c r="AU51"/>
  <c r="AX51" s="1"/>
  <c r="AK53"/>
  <c r="AB51"/>
  <c r="AC51" s="1"/>
  <c r="AW50"/>
  <c r="AY50" s="1"/>
  <c r="AM50"/>
  <c r="I14" i="11"/>
  <c r="J14"/>
  <c r="J9"/>
  <c r="I9"/>
  <c r="I8"/>
  <c r="J8"/>
  <c r="J10"/>
  <c r="I10"/>
  <c r="J13"/>
  <c r="I13"/>
  <c r="J11"/>
  <c r="I11"/>
  <c r="I12"/>
  <c r="J12"/>
  <c r="AP50" i="2" l="1"/>
  <c r="BF50" s="1"/>
  <c r="BC50"/>
  <c r="BH50" s="1"/>
  <c r="AA61"/>
  <c r="BB51"/>
  <c r="BG51" s="1"/>
  <c r="AL54"/>
  <c r="AR53"/>
  <c r="AS53" s="1"/>
  <c r="BE53" s="1"/>
  <c r="S60"/>
  <c r="V59"/>
  <c r="AZ50"/>
  <c r="AE57"/>
  <c r="AQ56"/>
  <c r="AV56"/>
  <c r="AW51"/>
  <c r="AY51" s="1"/>
  <c r="AB52"/>
  <c r="AC52" s="1"/>
  <c r="AT52"/>
  <c r="AU52"/>
  <c r="AX52" s="1"/>
  <c r="BA52"/>
  <c r="AK54"/>
  <c r="AM51"/>
  <c r="L13" i="11"/>
  <c r="M13" s="1"/>
  <c r="L11"/>
  <c r="M11" s="1"/>
  <c r="L10"/>
  <c r="M10" s="1"/>
  <c r="L9"/>
  <c r="M9" s="1"/>
  <c r="L12"/>
  <c r="M12" s="1"/>
  <c r="L8"/>
  <c r="M8" s="1"/>
  <c r="L14"/>
  <c r="M14" s="1"/>
  <c r="AP51" i="2" l="1"/>
  <c r="BF51" s="1"/>
  <c r="BC51"/>
  <c r="BH51" s="1"/>
  <c r="AA62"/>
  <c r="BB52"/>
  <c r="BG52" s="1"/>
  <c r="AL55"/>
  <c r="AR54"/>
  <c r="AS54" s="1"/>
  <c r="BE54" s="1"/>
  <c r="S61"/>
  <c r="V60"/>
  <c r="AW52"/>
  <c r="AY52" s="1"/>
  <c r="AQ57"/>
  <c r="AV57"/>
  <c r="AE58"/>
  <c r="AZ51"/>
  <c r="AB53"/>
  <c r="AC53" s="1"/>
  <c r="AK55"/>
  <c r="AT53"/>
  <c r="AU53"/>
  <c r="AX53" s="1"/>
  <c r="BA53"/>
  <c r="AM52"/>
  <c r="M28" i="11"/>
  <c r="H3" s="1"/>
  <c r="N28" s="1"/>
  <c r="D28" s="1"/>
  <c r="BB53" i="2" l="1"/>
  <c r="BG53" s="1"/>
  <c r="AP52"/>
  <c r="BF52" s="1"/>
  <c r="BC52"/>
  <c r="BH52" s="1"/>
  <c r="AA63"/>
  <c r="AL56"/>
  <c r="AR55"/>
  <c r="AS55" s="1"/>
  <c r="BE55" s="1"/>
  <c r="S62"/>
  <c r="V61"/>
  <c r="AZ52"/>
  <c r="AV58"/>
  <c r="AE59"/>
  <c r="AQ58"/>
  <c r="AW53"/>
  <c r="AY53" s="1"/>
  <c r="AB54"/>
  <c r="AC54" s="1"/>
  <c r="AK56"/>
  <c r="BA54"/>
  <c r="AU54"/>
  <c r="AX54" s="1"/>
  <c r="AT54"/>
  <c r="AM53"/>
  <c r="H4" i="11"/>
  <c r="O28"/>
  <c r="P28" s="1"/>
  <c r="AZ53" i="2" l="1"/>
  <c r="BC53"/>
  <c r="BH53" s="1"/>
  <c r="BB54"/>
  <c r="BG54" s="1"/>
  <c r="AA64"/>
  <c r="AL57"/>
  <c r="AR56"/>
  <c r="AS56" s="1"/>
  <c r="BE56" s="1"/>
  <c r="S63"/>
  <c r="V62"/>
  <c r="AP53"/>
  <c r="BF53" s="1"/>
  <c r="AV59"/>
  <c r="AQ59"/>
  <c r="AE60"/>
  <c r="AT55"/>
  <c r="BA55"/>
  <c r="AU55"/>
  <c r="AX55" s="1"/>
  <c r="AB55"/>
  <c r="AC55" s="1"/>
  <c r="AK57"/>
  <c r="AW54"/>
  <c r="AY54" s="1"/>
  <c r="AM54"/>
  <c r="AP54" l="1"/>
  <c r="BF54" s="1"/>
  <c r="BC54"/>
  <c r="BH54" s="1"/>
  <c r="AA65"/>
  <c r="BB55"/>
  <c r="BG55" s="1"/>
  <c r="AL58"/>
  <c r="AR57"/>
  <c r="AS57" s="1"/>
  <c r="BE57" s="1"/>
  <c r="S64"/>
  <c r="V63"/>
  <c r="AZ54"/>
  <c r="AW55"/>
  <c r="AY55" s="1"/>
  <c r="AV60"/>
  <c r="AQ60"/>
  <c r="AE61"/>
  <c r="AT56"/>
  <c r="AU56"/>
  <c r="AX56" s="1"/>
  <c r="BA56"/>
  <c r="AK58"/>
  <c r="AB56"/>
  <c r="AC56" s="1"/>
  <c r="AM55"/>
  <c r="AZ55" l="1"/>
  <c r="BC55"/>
  <c r="BH55" s="1"/>
  <c r="AA66"/>
  <c r="BB56"/>
  <c r="BG56" s="1"/>
  <c r="AL59"/>
  <c r="AR58"/>
  <c r="AS58" s="1"/>
  <c r="BE58" s="1"/>
  <c r="S65"/>
  <c r="V64"/>
  <c r="AP55"/>
  <c r="BF55" s="1"/>
  <c r="AV61"/>
  <c r="AQ61"/>
  <c r="AE62"/>
  <c r="AW56"/>
  <c r="AY56" s="1"/>
  <c r="AB57"/>
  <c r="AC57" s="1"/>
  <c r="AK59"/>
  <c r="AT57"/>
  <c r="AU57"/>
  <c r="AX57" s="1"/>
  <c r="BA57"/>
  <c r="AM56"/>
  <c r="AP56" l="1"/>
  <c r="BF56" s="1"/>
  <c r="BC56"/>
  <c r="BH56" s="1"/>
  <c r="AA67"/>
  <c r="BB57"/>
  <c r="BG57" s="1"/>
  <c r="AL60"/>
  <c r="AR59"/>
  <c r="AS59" s="1"/>
  <c r="BE59" s="1"/>
  <c r="S66"/>
  <c r="V65"/>
  <c r="AZ56"/>
  <c r="AV62"/>
  <c r="AE63"/>
  <c r="AQ62"/>
  <c r="AB58"/>
  <c r="AC58" s="1"/>
  <c r="AU58"/>
  <c r="AX58" s="1"/>
  <c r="AT58"/>
  <c r="BA58"/>
  <c r="AK60"/>
  <c r="AW57"/>
  <c r="AY57" s="1"/>
  <c r="AM57"/>
  <c r="AZ57" l="1"/>
  <c r="BC57"/>
  <c r="BH57" s="1"/>
  <c r="BB58"/>
  <c r="BG58" s="1"/>
  <c r="AA68"/>
  <c r="AL61"/>
  <c r="AR60"/>
  <c r="AS60" s="1"/>
  <c r="BE60" s="1"/>
  <c r="S67"/>
  <c r="V66"/>
  <c r="AP57"/>
  <c r="BF57" s="1"/>
  <c r="AE64"/>
  <c r="AQ63"/>
  <c r="AV63"/>
  <c r="AK61"/>
  <c r="AB59"/>
  <c r="AC59" s="1"/>
  <c r="AU59"/>
  <c r="AX59" s="1"/>
  <c r="AT59"/>
  <c r="BA59"/>
  <c r="BB59" s="1"/>
  <c r="BG59" s="1"/>
  <c r="AW58"/>
  <c r="AY58" s="1"/>
  <c r="AM58"/>
  <c r="AP58" l="1"/>
  <c r="BF58" s="1"/>
  <c r="BC58"/>
  <c r="BH58" s="1"/>
  <c r="AA69"/>
  <c r="AL62"/>
  <c r="AR61"/>
  <c r="AS61" s="1"/>
  <c r="BE61" s="1"/>
  <c r="S68"/>
  <c r="V67"/>
  <c r="AZ58"/>
  <c r="AV64"/>
  <c r="AQ64"/>
  <c r="AE65"/>
  <c r="AK62"/>
  <c r="BA60"/>
  <c r="AT60"/>
  <c r="AU60"/>
  <c r="AX60" s="1"/>
  <c r="AW59"/>
  <c r="AY59" s="1"/>
  <c r="AB60"/>
  <c r="AC60" s="1"/>
  <c r="AM59"/>
  <c r="AP59" l="1"/>
  <c r="BF59" s="1"/>
  <c r="BC59"/>
  <c r="BH59" s="1"/>
  <c r="AA70"/>
  <c r="BB60"/>
  <c r="BG60" s="1"/>
  <c r="AL63"/>
  <c r="AR62"/>
  <c r="AS62" s="1"/>
  <c r="BE62" s="1"/>
  <c r="S69"/>
  <c r="V68"/>
  <c r="AW60"/>
  <c r="AY60" s="1"/>
  <c r="AZ59"/>
  <c r="AE66"/>
  <c r="AQ65"/>
  <c r="AV65"/>
  <c r="AK63"/>
  <c r="AB61"/>
  <c r="AC61" s="1"/>
  <c r="BA61"/>
  <c r="AT61"/>
  <c r="AU61"/>
  <c r="AX61" s="1"/>
  <c r="AM60"/>
  <c r="AP60" l="1"/>
  <c r="BF60" s="1"/>
  <c r="BC60"/>
  <c r="BH60" s="1"/>
  <c r="AA71"/>
  <c r="BB61"/>
  <c r="BG61" s="1"/>
  <c r="AL64"/>
  <c r="AR63"/>
  <c r="AS63" s="1"/>
  <c r="BE63" s="1"/>
  <c r="S70"/>
  <c r="V69"/>
  <c r="AZ60"/>
  <c r="AW61"/>
  <c r="AY61" s="1"/>
  <c r="AE67"/>
  <c r="AQ66"/>
  <c r="AV66"/>
  <c r="AT62"/>
  <c r="AU62"/>
  <c r="AX62" s="1"/>
  <c r="BA62"/>
  <c r="AB62"/>
  <c r="AC62" s="1"/>
  <c r="AK64"/>
  <c r="AM61"/>
  <c r="AZ61" l="1"/>
  <c r="BC61"/>
  <c r="BH61" s="1"/>
  <c r="BB62"/>
  <c r="BG62" s="1"/>
  <c r="AA72"/>
  <c r="AL65"/>
  <c r="AR64"/>
  <c r="AS64" s="1"/>
  <c r="BE64" s="1"/>
  <c r="S71"/>
  <c r="V70"/>
  <c r="AP61"/>
  <c r="BF61" s="1"/>
  <c r="AW62"/>
  <c r="AY62" s="1"/>
  <c r="AQ67"/>
  <c r="AE68"/>
  <c r="AV67"/>
  <c r="AT63"/>
  <c r="BA63"/>
  <c r="AU63"/>
  <c r="AX63" s="1"/>
  <c r="AK65"/>
  <c r="AB63"/>
  <c r="AC63" s="1"/>
  <c r="AM62"/>
  <c r="AP62" l="1"/>
  <c r="BF62" s="1"/>
  <c r="BC62"/>
  <c r="BH62" s="1"/>
  <c r="AA73"/>
  <c r="BB63"/>
  <c r="BG63" s="1"/>
  <c r="AL66"/>
  <c r="AR65"/>
  <c r="AS65" s="1"/>
  <c r="BE65" s="1"/>
  <c r="S72"/>
  <c r="V71"/>
  <c r="AZ62"/>
  <c r="AE69"/>
  <c r="AQ68"/>
  <c r="AV68"/>
  <c r="AW63"/>
  <c r="AY63" s="1"/>
  <c r="AU64"/>
  <c r="AX64" s="1"/>
  <c r="BA64"/>
  <c r="AT64"/>
  <c r="AB64"/>
  <c r="AC64" s="1"/>
  <c r="AK66"/>
  <c r="AM63"/>
  <c r="AP63" l="1"/>
  <c r="BF63" s="1"/>
  <c r="BC63"/>
  <c r="BH63" s="1"/>
  <c r="AA74"/>
  <c r="BB64"/>
  <c r="BG64" s="1"/>
  <c r="AL67"/>
  <c r="AR66"/>
  <c r="AS66" s="1"/>
  <c r="BE66" s="1"/>
  <c r="S73"/>
  <c r="V72"/>
  <c r="AE70"/>
  <c r="AV69"/>
  <c r="AQ69"/>
  <c r="AZ63"/>
  <c r="AT65"/>
  <c r="AU65"/>
  <c r="AX65" s="1"/>
  <c r="BA65"/>
  <c r="AK67"/>
  <c r="AB65"/>
  <c r="AC65" s="1"/>
  <c r="AW64"/>
  <c r="AY64" s="1"/>
  <c r="AM64"/>
  <c r="AP64" l="1"/>
  <c r="BF64" s="1"/>
  <c r="BC64"/>
  <c r="BH64" s="1"/>
  <c r="AA75"/>
  <c r="BB65"/>
  <c r="BG65" s="1"/>
  <c r="AL68"/>
  <c r="AR67"/>
  <c r="AS67" s="1"/>
  <c r="BE67" s="1"/>
  <c r="S74"/>
  <c r="V73"/>
  <c r="AZ64"/>
  <c r="AE71"/>
  <c r="AQ70"/>
  <c r="AV70"/>
  <c r="AW65"/>
  <c r="AY65" s="1"/>
  <c r="AB66"/>
  <c r="AC66" s="1"/>
  <c r="AU66"/>
  <c r="AX66" s="1"/>
  <c r="AT66"/>
  <c r="BA66"/>
  <c r="AK68"/>
  <c r="AM65"/>
  <c r="AP65" l="1"/>
  <c r="BF65" s="1"/>
  <c r="BC65"/>
  <c r="BH65" s="1"/>
  <c r="AA76"/>
  <c r="BB66"/>
  <c r="BG66" s="1"/>
  <c r="AL69"/>
  <c r="AR68"/>
  <c r="AS68" s="1"/>
  <c r="BE68" s="1"/>
  <c r="S75"/>
  <c r="V74"/>
  <c r="AZ65"/>
  <c r="AQ71"/>
  <c r="AV71"/>
  <c r="AE72"/>
  <c r="AK69"/>
  <c r="AU67"/>
  <c r="AX67" s="1"/>
  <c r="BA67"/>
  <c r="AT67"/>
  <c r="AB67"/>
  <c r="AC67" s="1"/>
  <c r="AW66"/>
  <c r="AY66" s="1"/>
  <c r="AM66"/>
  <c r="AP66" l="1"/>
  <c r="BF66" s="1"/>
  <c r="BC66"/>
  <c r="BH66" s="1"/>
  <c r="AA77"/>
  <c r="BB67"/>
  <c r="BG67" s="1"/>
  <c r="AL70"/>
  <c r="AR69"/>
  <c r="AS69" s="1"/>
  <c r="BE69" s="1"/>
  <c r="S76"/>
  <c r="V75"/>
  <c r="AZ66"/>
  <c r="AW67"/>
  <c r="AY67" s="1"/>
  <c r="AV72"/>
  <c r="AE73"/>
  <c r="AQ72"/>
  <c r="AU68"/>
  <c r="AX68" s="1"/>
  <c r="BA68"/>
  <c r="AT68"/>
  <c r="AK70"/>
  <c r="AB68"/>
  <c r="AC68" s="1"/>
  <c r="AM67"/>
  <c r="AP67" l="1"/>
  <c r="BF67" s="1"/>
  <c r="BC67"/>
  <c r="BH67" s="1"/>
  <c r="AA78"/>
  <c r="BB68"/>
  <c r="BG68" s="1"/>
  <c r="AL71"/>
  <c r="AR70"/>
  <c r="AS70" s="1"/>
  <c r="BE70" s="1"/>
  <c r="S77"/>
  <c r="V76"/>
  <c r="AZ67"/>
  <c r="AV73"/>
  <c r="AQ73"/>
  <c r="AE74"/>
  <c r="AW68"/>
  <c r="AY68" s="1"/>
  <c r="AK71"/>
  <c r="AB69"/>
  <c r="AC69" s="1"/>
  <c r="BA69"/>
  <c r="AT69"/>
  <c r="AU69"/>
  <c r="AX69" s="1"/>
  <c r="AM68"/>
  <c r="AP68" l="1"/>
  <c r="BF68" s="1"/>
  <c r="BC68"/>
  <c r="BH68" s="1"/>
  <c r="AA79"/>
  <c r="BB69"/>
  <c r="BG69" s="1"/>
  <c r="AL72"/>
  <c r="AR71"/>
  <c r="AS71" s="1"/>
  <c r="BE71" s="1"/>
  <c r="S78"/>
  <c r="V77"/>
  <c r="AZ68"/>
  <c r="AV74"/>
  <c r="AQ74"/>
  <c r="AE75"/>
  <c r="AW69"/>
  <c r="AY69" s="1"/>
  <c r="AK72"/>
  <c r="BA70"/>
  <c r="AT70"/>
  <c r="AU70"/>
  <c r="AX70" s="1"/>
  <c r="AB70"/>
  <c r="AC70" s="1"/>
  <c r="AM69"/>
  <c r="AP69" l="1"/>
  <c r="BF69" s="1"/>
  <c r="BC69"/>
  <c r="BH69" s="1"/>
  <c r="AA80"/>
  <c r="BB70"/>
  <c r="BG70" s="1"/>
  <c r="AL73"/>
  <c r="AR72"/>
  <c r="AS72" s="1"/>
  <c r="BE72" s="1"/>
  <c r="S79"/>
  <c r="V78"/>
  <c r="AZ69"/>
  <c r="AQ75"/>
  <c r="AV75"/>
  <c r="AE76"/>
  <c r="AB71"/>
  <c r="AC71" s="1"/>
  <c r="AT71"/>
  <c r="AU71"/>
  <c r="AX71" s="1"/>
  <c r="BA71"/>
  <c r="AK73"/>
  <c r="AW70"/>
  <c r="AY70" s="1"/>
  <c r="AM70"/>
  <c r="BB71" l="1"/>
  <c r="BG71" s="1"/>
  <c r="AP70"/>
  <c r="BF70" s="1"/>
  <c r="BC70"/>
  <c r="BH70" s="1"/>
  <c r="AA81"/>
  <c r="AL74"/>
  <c r="AR73"/>
  <c r="AS73" s="1"/>
  <c r="BE73" s="1"/>
  <c r="S80"/>
  <c r="V79"/>
  <c r="AZ70"/>
  <c r="AQ76"/>
  <c r="AV76"/>
  <c r="AE77"/>
  <c r="AW71"/>
  <c r="AY71" s="1"/>
  <c r="AB72"/>
  <c r="AC72" s="1"/>
  <c r="AK74"/>
  <c r="AT72"/>
  <c r="AU72"/>
  <c r="AX72" s="1"/>
  <c r="BA72"/>
  <c r="BB72" s="1"/>
  <c r="BG72" s="1"/>
  <c r="AM71"/>
  <c r="AP71" l="1"/>
  <c r="BF71" s="1"/>
  <c r="BC71"/>
  <c r="BH71" s="1"/>
  <c r="AA82"/>
  <c r="AL75"/>
  <c r="AR74"/>
  <c r="AS74" s="1"/>
  <c r="BE74" s="1"/>
  <c r="S81"/>
  <c r="V80"/>
  <c r="AZ71"/>
  <c r="AE78"/>
  <c r="AQ77"/>
  <c r="AV77"/>
  <c r="AB73"/>
  <c r="AC73" s="1"/>
  <c r="BA73"/>
  <c r="AT73"/>
  <c r="AU73"/>
  <c r="AX73" s="1"/>
  <c r="AK75"/>
  <c r="AW72"/>
  <c r="AY72" s="1"/>
  <c r="AM72"/>
  <c r="AZ72" l="1"/>
  <c r="BC72"/>
  <c r="BH72" s="1"/>
  <c r="AA83"/>
  <c r="BB73"/>
  <c r="BG73" s="1"/>
  <c r="AL76"/>
  <c r="AR75"/>
  <c r="AS75" s="1"/>
  <c r="BE75" s="1"/>
  <c r="S82"/>
  <c r="V81"/>
  <c r="AP72"/>
  <c r="BF72" s="1"/>
  <c r="AQ78"/>
  <c r="AE79"/>
  <c r="AV78"/>
  <c r="AB74"/>
  <c r="AC74" s="1"/>
  <c r="AT74"/>
  <c r="AU74"/>
  <c r="AX74" s="1"/>
  <c r="BA74"/>
  <c r="AK76"/>
  <c r="AW73"/>
  <c r="AY73" s="1"/>
  <c r="AM73"/>
  <c r="AP73" l="1"/>
  <c r="BF73" s="1"/>
  <c r="BC73"/>
  <c r="BH73" s="1"/>
  <c r="BB74"/>
  <c r="BG74" s="1"/>
  <c r="AA84"/>
  <c r="AL77"/>
  <c r="AR76"/>
  <c r="AS76" s="1"/>
  <c r="BE76" s="1"/>
  <c r="S83"/>
  <c r="V82"/>
  <c r="AZ73"/>
  <c r="AW74"/>
  <c r="AY74" s="1"/>
  <c r="AV79"/>
  <c r="AE80"/>
  <c r="AQ79"/>
  <c r="AT75"/>
  <c r="AU75"/>
  <c r="AX75" s="1"/>
  <c r="BA75"/>
  <c r="AK77"/>
  <c r="AB75"/>
  <c r="AC75" s="1"/>
  <c r="AM74"/>
  <c r="AP74" l="1"/>
  <c r="BF74" s="1"/>
  <c r="BC74"/>
  <c r="BH74" s="1"/>
  <c r="AA85"/>
  <c r="BB75"/>
  <c r="BG75" s="1"/>
  <c r="AL78"/>
  <c r="AR77"/>
  <c r="AS77" s="1"/>
  <c r="BE77" s="1"/>
  <c r="S84"/>
  <c r="V83"/>
  <c r="AZ74"/>
  <c r="AE81"/>
  <c r="AV80"/>
  <c r="AQ80"/>
  <c r="AT76"/>
  <c r="BA76"/>
  <c r="AU76"/>
  <c r="AX76" s="1"/>
  <c r="AW75"/>
  <c r="AY75" s="1"/>
  <c r="AB76"/>
  <c r="AC76" s="1"/>
  <c r="AK78"/>
  <c r="AM75"/>
  <c r="AP75" l="1"/>
  <c r="BF75" s="1"/>
  <c r="BC75"/>
  <c r="BH75" s="1"/>
  <c r="AA86"/>
  <c r="BB76"/>
  <c r="BG76" s="1"/>
  <c r="AL79"/>
  <c r="AR78"/>
  <c r="AS78" s="1"/>
  <c r="BE78" s="1"/>
  <c r="S85"/>
  <c r="V84"/>
  <c r="AZ75"/>
  <c r="AQ81"/>
  <c r="AV81"/>
  <c r="AE82"/>
  <c r="AW76"/>
  <c r="AY76" s="1"/>
  <c r="AB77"/>
  <c r="AC77" s="1"/>
  <c r="AT77"/>
  <c r="AU77"/>
  <c r="AX77" s="1"/>
  <c r="BA77"/>
  <c r="AK79"/>
  <c r="AM76"/>
  <c r="AP76" l="1"/>
  <c r="BF76" s="1"/>
  <c r="BC76"/>
  <c r="BH76" s="1"/>
  <c r="AA87"/>
  <c r="BB77"/>
  <c r="BG77" s="1"/>
  <c r="AL80"/>
  <c r="AR79"/>
  <c r="AS79" s="1"/>
  <c r="BE79" s="1"/>
  <c r="S86"/>
  <c r="V85"/>
  <c r="AZ76"/>
  <c r="AE83"/>
  <c r="AQ82"/>
  <c r="AV82"/>
  <c r="AT78"/>
  <c r="AU78"/>
  <c r="AX78" s="1"/>
  <c r="BA78"/>
  <c r="AB78"/>
  <c r="AC78" s="1"/>
  <c r="AK80"/>
  <c r="AW77"/>
  <c r="AY77" s="1"/>
  <c r="AM77"/>
  <c r="AZ77" l="1"/>
  <c r="BC77"/>
  <c r="BH77" s="1"/>
  <c r="BB78"/>
  <c r="BG78" s="1"/>
  <c r="AA88"/>
  <c r="AL81"/>
  <c r="AR80"/>
  <c r="AS80" s="1"/>
  <c r="BE80" s="1"/>
  <c r="S87"/>
  <c r="V86"/>
  <c r="AQ83"/>
  <c r="AV83"/>
  <c r="AE84"/>
  <c r="AP77"/>
  <c r="BF77" s="1"/>
  <c r="AW78"/>
  <c r="AY78" s="1"/>
  <c r="AK81"/>
  <c r="AT79"/>
  <c r="BA79"/>
  <c r="AU79"/>
  <c r="AX79" s="1"/>
  <c r="AB79"/>
  <c r="AC79" s="1"/>
  <c r="AM78"/>
  <c r="BB79" l="1"/>
  <c r="BG79" s="1"/>
  <c r="AP78"/>
  <c r="BF78" s="1"/>
  <c r="BC78"/>
  <c r="BH78" s="1"/>
  <c r="AA89"/>
  <c r="AL82"/>
  <c r="AR81"/>
  <c r="AS81" s="1"/>
  <c r="BE81" s="1"/>
  <c r="S88"/>
  <c r="V87"/>
  <c r="AZ78"/>
  <c r="AW79"/>
  <c r="AY79" s="1"/>
  <c r="AE85"/>
  <c r="AQ84"/>
  <c r="AV84"/>
  <c r="AT80"/>
  <c r="BA80"/>
  <c r="AU80"/>
  <c r="AX80" s="1"/>
  <c r="AB80"/>
  <c r="AC80" s="1"/>
  <c r="AK82"/>
  <c r="AM79"/>
  <c r="AZ79" l="1"/>
  <c r="BC79"/>
  <c r="BH79" s="1"/>
  <c r="BB80"/>
  <c r="BG80" s="1"/>
  <c r="AA90"/>
  <c r="AL83"/>
  <c r="AR82"/>
  <c r="AS82" s="1"/>
  <c r="BE82" s="1"/>
  <c r="S89"/>
  <c r="V88"/>
  <c r="AP79"/>
  <c r="BF79" s="1"/>
  <c r="AE86"/>
  <c r="AQ85"/>
  <c r="AV85"/>
  <c r="AW80"/>
  <c r="AY80" s="1"/>
  <c r="AK83"/>
  <c r="BA81"/>
  <c r="AT81"/>
  <c r="AU81"/>
  <c r="AX81" s="1"/>
  <c r="AB81"/>
  <c r="AC81" s="1"/>
  <c r="AM80"/>
  <c r="AP80" l="1"/>
  <c r="BF80" s="1"/>
  <c r="BC80"/>
  <c r="BH80" s="1"/>
  <c r="AA91"/>
  <c r="BB81"/>
  <c r="BG81" s="1"/>
  <c r="AL84"/>
  <c r="AR83"/>
  <c r="AS83" s="1"/>
  <c r="BE83" s="1"/>
  <c r="S90"/>
  <c r="V89"/>
  <c r="AZ80"/>
  <c r="AQ86"/>
  <c r="AV86"/>
  <c r="AE87"/>
  <c r="AB82"/>
  <c r="AC82" s="1"/>
  <c r="AK84"/>
  <c r="AT82"/>
  <c r="AU82"/>
  <c r="AX82" s="1"/>
  <c r="BA82"/>
  <c r="AW81"/>
  <c r="AY81" s="1"/>
  <c r="AM81"/>
  <c r="BB82" l="1"/>
  <c r="BG82" s="1"/>
  <c r="AP81"/>
  <c r="BF81" s="1"/>
  <c r="BC81"/>
  <c r="BH81" s="1"/>
  <c r="AA92"/>
  <c r="AL85"/>
  <c r="AR84"/>
  <c r="AS84" s="1"/>
  <c r="BE84" s="1"/>
  <c r="S91"/>
  <c r="V90"/>
  <c r="AZ81"/>
  <c r="AE88"/>
  <c r="AQ87"/>
  <c r="AV87"/>
  <c r="AB83"/>
  <c r="AC83" s="1"/>
  <c r="AW82"/>
  <c r="AY82" s="1"/>
  <c r="AT83"/>
  <c r="AU83"/>
  <c r="AX83" s="1"/>
  <c r="BA83"/>
  <c r="BB83" s="1"/>
  <c r="BG83" s="1"/>
  <c r="AK85"/>
  <c r="AM82"/>
  <c r="AP82" l="1"/>
  <c r="BF82" s="1"/>
  <c r="BC82"/>
  <c r="BH82" s="1"/>
  <c r="AA93"/>
  <c r="AL86"/>
  <c r="AR85"/>
  <c r="AS85" s="1"/>
  <c r="BE85" s="1"/>
  <c r="S92"/>
  <c r="V91"/>
  <c r="AZ82"/>
  <c r="AE89"/>
  <c r="AQ88"/>
  <c r="AV88"/>
  <c r="AB84"/>
  <c r="AC84" s="1"/>
  <c r="AK86"/>
  <c r="AT84"/>
  <c r="BA84"/>
  <c r="AU84"/>
  <c r="AX84" s="1"/>
  <c r="AW83"/>
  <c r="AY83" s="1"/>
  <c r="AM83"/>
  <c r="AZ83" l="1"/>
  <c r="BC83"/>
  <c r="BH83" s="1"/>
  <c r="AA94"/>
  <c r="BB84"/>
  <c r="BG84" s="1"/>
  <c r="AL87"/>
  <c r="AR86"/>
  <c r="AS86" s="1"/>
  <c r="BE86" s="1"/>
  <c r="S93"/>
  <c r="V92"/>
  <c r="AW84"/>
  <c r="AY84" s="1"/>
  <c r="AP83"/>
  <c r="BF83" s="1"/>
  <c r="AE90"/>
  <c r="AV89"/>
  <c r="AQ89"/>
  <c r="AB85"/>
  <c r="AC85" s="1"/>
  <c r="AK87"/>
  <c r="AU85"/>
  <c r="AX85" s="1"/>
  <c r="AT85"/>
  <c r="BA85"/>
  <c r="AM84"/>
  <c r="AP84" l="1"/>
  <c r="BF84" s="1"/>
  <c r="BC84"/>
  <c r="BH84" s="1"/>
  <c r="AA95"/>
  <c r="BB85"/>
  <c r="BG85" s="1"/>
  <c r="AL88"/>
  <c r="AR87"/>
  <c r="AS87" s="1"/>
  <c r="BE87" s="1"/>
  <c r="S94"/>
  <c r="V93"/>
  <c r="AZ84"/>
  <c r="AW85"/>
  <c r="AY85" s="1"/>
  <c r="AQ90"/>
  <c r="AV90"/>
  <c r="AE91"/>
  <c r="AB86"/>
  <c r="AC86" s="1"/>
  <c r="AK88"/>
  <c r="AT86"/>
  <c r="BA86"/>
  <c r="AU86"/>
  <c r="AX86" s="1"/>
  <c r="AM85"/>
  <c r="AZ85" l="1"/>
  <c r="BC85"/>
  <c r="BH85" s="1"/>
  <c r="AA96"/>
  <c r="BB86"/>
  <c r="BG86" s="1"/>
  <c r="AL89"/>
  <c r="AR88"/>
  <c r="AS88" s="1"/>
  <c r="BE88" s="1"/>
  <c r="S95"/>
  <c r="V94"/>
  <c r="AQ91"/>
  <c r="AV91"/>
  <c r="AE92"/>
  <c r="AP85"/>
  <c r="BF85" s="1"/>
  <c r="AU87"/>
  <c r="AX87" s="1"/>
  <c r="BA87"/>
  <c r="AT87"/>
  <c r="AK89"/>
  <c r="AB87"/>
  <c r="AC87" s="1"/>
  <c r="AW86"/>
  <c r="AY86" s="1"/>
  <c r="AM86"/>
  <c r="AP86" l="1"/>
  <c r="BF86" s="1"/>
  <c r="BC86"/>
  <c r="BH86" s="1"/>
  <c r="AA97"/>
  <c r="BB87"/>
  <c r="BG87" s="1"/>
  <c r="AL90"/>
  <c r="AR89"/>
  <c r="AS89" s="1"/>
  <c r="BE89" s="1"/>
  <c r="S96"/>
  <c r="V95"/>
  <c r="AW87"/>
  <c r="AY87" s="1"/>
  <c r="AZ86"/>
  <c r="AV92"/>
  <c r="AE93"/>
  <c r="AQ92"/>
  <c r="AB88"/>
  <c r="AC88" s="1"/>
  <c r="AT88"/>
  <c r="AU88"/>
  <c r="AX88" s="1"/>
  <c r="BA88"/>
  <c r="AK90"/>
  <c r="AM87"/>
  <c r="AP87" l="1"/>
  <c r="BF87" s="1"/>
  <c r="BC87"/>
  <c r="BH87" s="1"/>
  <c r="AA98"/>
  <c r="BB88"/>
  <c r="BG88" s="1"/>
  <c r="AL91"/>
  <c r="AR90"/>
  <c r="AS90" s="1"/>
  <c r="BE90" s="1"/>
  <c r="S97"/>
  <c r="V96"/>
  <c r="AZ87"/>
  <c r="AE94"/>
  <c r="AQ93"/>
  <c r="AV93"/>
  <c r="AK91"/>
  <c r="AU89"/>
  <c r="AX89" s="1"/>
  <c r="AT89"/>
  <c r="BA89"/>
  <c r="AB89"/>
  <c r="AC89" s="1"/>
  <c r="AW88"/>
  <c r="AY88" s="1"/>
  <c r="AM88"/>
  <c r="AP88" l="1"/>
  <c r="BF88" s="1"/>
  <c r="BC88"/>
  <c r="BH88" s="1"/>
  <c r="AA99"/>
  <c r="BB89"/>
  <c r="BG89" s="1"/>
  <c r="AL92"/>
  <c r="AR91"/>
  <c r="AS91" s="1"/>
  <c r="BE91" s="1"/>
  <c r="S98"/>
  <c r="V97"/>
  <c r="AZ88"/>
  <c r="AV94"/>
  <c r="AE95"/>
  <c r="AQ94"/>
  <c r="AK92"/>
  <c r="AT90"/>
  <c r="BA90"/>
  <c r="AU90"/>
  <c r="AX90" s="1"/>
  <c r="AB90"/>
  <c r="AC90" s="1"/>
  <c r="AW89"/>
  <c r="AY89" s="1"/>
  <c r="AM89"/>
  <c r="AP89" l="1"/>
  <c r="BF89" s="1"/>
  <c r="BC89"/>
  <c r="BH89" s="1"/>
  <c r="AA100"/>
  <c r="BB90"/>
  <c r="BG90" s="1"/>
  <c r="AL93"/>
  <c r="AR92"/>
  <c r="AS92" s="1"/>
  <c r="BE92" s="1"/>
  <c r="S99"/>
  <c r="V98"/>
  <c r="AQ95"/>
  <c r="AE96"/>
  <c r="AV95"/>
  <c r="AZ89"/>
  <c r="AW90"/>
  <c r="AY90" s="1"/>
  <c r="AT91"/>
  <c r="AU91"/>
  <c r="AX91" s="1"/>
  <c r="BA91"/>
  <c r="AB91"/>
  <c r="AC91" s="1"/>
  <c r="AK93"/>
  <c r="AM90"/>
  <c r="BB91" l="1"/>
  <c r="BG91" s="1"/>
  <c r="AP90"/>
  <c r="BF90" s="1"/>
  <c r="BC90"/>
  <c r="BH90" s="1"/>
  <c r="AA101"/>
  <c r="AL94"/>
  <c r="AR93"/>
  <c r="AS93" s="1"/>
  <c r="BE93" s="1"/>
  <c r="S100"/>
  <c r="V99"/>
  <c r="AZ90"/>
  <c r="AQ96"/>
  <c r="AV96"/>
  <c r="AE97"/>
  <c r="AW91"/>
  <c r="AY91" s="1"/>
  <c r="AK94"/>
  <c r="AU92"/>
  <c r="AX92" s="1"/>
  <c r="BA92"/>
  <c r="AT92"/>
  <c r="AB92"/>
  <c r="AC92" s="1"/>
  <c r="AM91"/>
  <c r="AP91" l="1"/>
  <c r="BF91" s="1"/>
  <c r="BC91"/>
  <c r="BH91" s="1"/>
  <c r="AA102"/>
  <c r="BB92"/>
  <c r="BG92" s="1"/>
  <c r="AL95"/>
  <c r="AR94"/>
  <c r="AS94" s="1"/>
  <c r="BE94" s="1"/>
  <c r="S101"/>
  <c r="V100"/>
  <c r="AZ91"/>
  <c r="AQ97"/>
  <c r="AV97"/>
  <c r="AE98"/>
  <c r="AB93"/>
  <c r="AC93" s="1"/>
  <c r="AK95"/>
  <c r="AU93"/>
  <c r="AX93" s="1"/>
  <c r="AT93"/>
  <c r="BA93"/>
  <c r="BB93" s="1"/>
  <c r="BG93" s="1"/>
  <c r="AW92"/>
  <c r="AY92" s="1"/>
  <c r="AM92"/>
  <c r="AP92" l="1"/>
  <c r="BF92" s="1"/>
  <c r="BC92"/>
  <c r="BH92" s="1"/>
  <c r="AA103"/>
  <c r="AL96"/>
  <c r="AR95"/>
  <c r="AS95" s="1"/>
  <c r="BE95" s="1"/>
  <c r="S102"/>
  <c r="V101"/>
  <c r="AZ92"/>
  <c r="AQ98"/>
  <c r="AV98"/>
  <c r="AE99"/>
  <c r="AB94"/>
  <c r="AC94" s="1"/>
  <c r="AK96"/>
  <c r="AW93"/>
  <c r="AY93" s="1"/>
  <c r="AU94"/>
  <c r="AX94" s="1"/>
  <c r="AT94"/>
  <c r="BA94"/>
  <c r="AM93"/>
  <c r="AP93" l="1"/>
  <c r="BF93" s="1"/>
  <c r="BC93"/>
  <c r="BH93" s="1"/>
  <c r="AA104"/>
  <c r="BB94"/>
  <c r="BG94" s="1"/>
  <c r="AL97"/>
  <c r="AR96"/>
  <c r="AS96" s="1"/>
  <c r="BE96" s="1"/>
  <c r="S103"/>
  <c r="V102"/>
  <c r="AZ93"/>
  <c r="AV99"/>
  <c r="AE100"/>
  <c r="AQ99"/>
  <c r="AW94"/>
  <c r="AY94" s="1"/>
  <c r="AK97"/>
  <c r="BA95"/>
  <c r="AT95"/>
  <c r="AU95"/>
  <c r="AX95" s="1"/>
  <c r="AB95"/>
  <c r="AC95" s="1"/>
  <c r="AM94"/>
  <c r="AP94" l="1"/>
  <c r="BF94" s="1"/>
  <c r="BC94"/>
  <c r="BH94" s="1"/>
  <c r="AA105"/>
  <c r="BB95"/>
  <c r="BG95" s="1"/>
  <c r="AL98"/>
  <c r="AR97"/>
  <c r="AS97" s="1"/>
  <c r="BE97" s="1"/>
  <c r="S104"/>
  <c r="V103"/>
  <c r="AE101"/>
  <c r="AQ100"/>
  <c r="AV100"/>
  <c r="AZ94"/>
  <c r="AT96"/>
  <c r="AU96"/>
  <c r="AX96" s="1"/>
  <c r="BA96"/>
  <c r="AK98"/>
  <c r="AB96"/>
  <c r="AC96" s="1"/>
  <c r="AW95"/>
  <c r="AY95" s="1"/>
  <c r="AM95"/>
  <c r="AP95" l="1"/>
  <c r="BF95" s="1"/>
  <c r="BC95"/>
  <c r="BH95" s="1"/>
  <c r="AA106"/>
  <c r="BB96"/>
  <c r="BG96" s="1"/>
  <c r="AL99"/>
  <c r="AR98"/>
  <c r="AS98" s="1"/>
  <c r="BE98" s="1"/>
  <c r="S105"/>
  <c r="V104"/>
  <c r="AQ101"/>
  <c r="AV101"/>
  <c r="AE102"/>
  <c r="AZ95"/>
  <c r="AW96"/>
  <c r="AY96" s="1"/>
  <c r="AB97"/>
  <c r="AC97" s="1"/>
  <c r="AT97"/>
  <c r="BA97"/>
  <c r="AU97"/>
  <c r="AX97" s="1"/>
  <c r="AK99"/>
  <c r="AM96"/>
  <c r="AZ96" l="1"/>
  <c r="BC96"/>
  <c r="BH96" s="1"/>
  <c r="AA107"/>
  <c r="BB97"/>
  <c r="BG97" s="1"/>
  <c r="AP96"/>
  <c r="BF96" s="1"/>
  <c r="AL100"/>
  <c r="AR99"/>
  <c r="AS99" s="1"/>
  <c r="BE99" s="1"/>
  <c r="S106"/>
  <c r="V105"/>
  <c r="AV102"/>
  <c r="AE103"/>
  <c r="AQ102"/>
  <c r="AB98"/>
  <c r="AC98" s="1"/>
  <c r="AK100"/>
  <c r="AT98"/>
  <c r="AU98"/>
  <c r="AX98" s="1"/>
  <c r="BA98"/>
  <c r="AW97"/>
  <c r="AY97" s="1"/>
  <c r="AM97"/>
  <c r="BB98" l="1"/>
  <c r="BG98" s="1"/>
  <c r="AP97"/>
  <c r="BF97" s="1"/>
  <c r="BC97"/>
  <c r="BH97" s="1"/>
  <c r="AA108"/>
  <c r="AL101"/>
  <c r="AR100"/>
  <c r="AS100" s="1"/>
  <c r="BE100" s="1"/>
  <c r="S107"/>
  <c r="V106"/>
  <c r="AW98"/>
  <c r="AY98" s="1"/>
  <c r="AQ103"/>
  <c r="AE104"/>
  <c r="AV103"/>
  <c r="AZ97"/>
  <c r="AB99"/>
  <c r="AC99" s="1"/>
  <c r="AK101"/>
  <c r="AT99"/>
  <c r="AU99"/>
  <c r="AX99" s="1"/>
  <c r="BA99"/>
  <c r="AM98"/>
  <c r="AP98" l="1"/>
  <c r="BF98" s="1"/>
  <c r="BC98"/>
  <c r="BH98" s="1"/>
  <c r="AA109"/>
  <c r="BB99"/>
  <c r="BG99" s="1"/>
  <c r="AL102"/>
  <c r="AR101"/>
  <c r="AS101" s="1"/>
  <c r="BE101" s="1"/>
  <c r="S108"/>
  <c r="V107"/>
  <c r="AZ98"/>
  <c r="AE105"/>
  <c r="AQ104"/>
  <c r="AV104"/>
  <c r="AB100"/>
  <c r="AC100" s="1"/>
  <c r="AK102"/>
  <c r="AT100"/>
  <c r="AU100"/>
  <c r="AX100" s="1"/>
  <c r="BA100"/>
  <c r="AW99"/>
  <c r="AY99" s="1"/>
  <c r="AM99"/>
  <c r="BB100" l="1"/>
  <c r="BG100" s="1"/>
  <c r="AP99"/>
  <c r="BF99" s="1"/>
  <c r="BC99"/>
  <c r="BH99" s="1"/>
  <c r="AA110"/>
  <c r="AL103"/>
  <c r="AR102"/>
  <c r="AS102" s="1"/>
  <c r="BE102" s="1"/>
  <c r="S109"/>
  <c r="V108"/>
  <c r="AZ99"/>
  <c r="AV105"/>
  <c r="AQ105"/>
  <c r="AE106"/>
  <c r="AB101"/>
  <c r="AC101" s="1"/>
  <c r="AW100"/>
  <c r="AY100" s="1"/>
  <c r="AK103"/>
  <c r="BA101"/>
  <c r="AU101"/>
  <c r="AX101" s="1"/>
  <c r="AT101"/>
  <c r="AM100"/>
  <c r="BB101" l="1"/>
  <c r="BG101" s="1"/>
  <c r="AP100"/>
  <c r="BF100" s="1"/>
  <c r="BC100"/>
  <c r="BH100" s="1"/>
  <c r="AA111"/>
  <c r="AL104"/>
  <c r="AR103"/>
  <c r="AS103" s="1"/>
  <c r="BE103" s="1"/>
  <c r="S110"/>
  <c r="V109"/>
  <c r="AZ100"/>
  <c r="AV106"/>
  <c r="AE107"/>
  <c r="AQ106"/>
  <c r="AW101"/>
  <c r="AY101" s="1"/>
  <c r="AB102"/>
  <c r="AC102" s="1"/>
  <c r="AK104"/>
  <c r="AT102"/>
  <c r="BA102"/>
  <c r="AU102"/>
  <c r="AX102" s="1"/>
  <c r="AM101"/>
  <c r="BB102" l="1"/>
  <c r="BG102" s="1"/>
  <c r="AP101"/>
  <c r="BF101" s="1"/>
  <c r="BC101"/>
  <c r="BH101" s="1"/>
  <c r="AA112"/>
  <c r="AL105"/>
  <c r="AR104"/>
  <c r="AS104" s="1"/>
  <c r="BE104" s="1"/>
  <c r="S111"/>
  <c r="V110"/>
  <c r="AZ101"/>
  <c r="AE108"/>
  <c r="AQ107"/>
  <c r="AV107"/>
  <c r="AB103"/>
  <c r="AC103" s="1"/>
  <c r="AU103"/>
  <c r="AX103" s="1"/>
  <c r="BA103"/>
  <c r="AT103"/>
  <c r="AK105"/>
  <c r="AW102"/>
  <c r="AY102" s="1"/>
  <c r="AM102"/>
  <c r="AP102" l="1"/>
  <c r="BF102" s="1"/>
  <c r="BC102"/>
  <c r="BH102" s="1"/>
  <c r="AA113"/>
  <c r="BB103"/>
  <c r="BG103" s="1"/>
  <c r="AL106"/>
  <c r="AR105"/>
  <c r="AS105" s="1"/>
  <c r="BE105" s="1"/>
  <c r="S112"/>
  <c r="V111"/>
  <c r="AZ102"/>
  <c r="AE109"/>
  <c r="AQ108"/>
  <c r="AV108"/>
  <c r="AU104"/>
  <c r="AX104" s="1"/>
  <c r="BA104"/>
  <c r="AT104"/>
  <c r="AK106"/>
  <c r="AB104"/>
  <c r="AC104" s="1"/>
  <c r="AW103"/>
  <c r="AY103" s="1"/>
  <c r="AM103"/>
  <c r="AP103" l="1"/>
  <c r="BF103" s="1"/>
  <c r="BC103"/>
  <c r="BH103" s="1"/>
  <c r="AA114"/>
  <c r="BB104"/>
  <c r="BG104" s="1"/>
  <c r="AL107"/>
  <c r="AR106"/>
  <c r="AS106" s="1"/>
  <c r="BE106" s="1"/>
  <c r="S113"/>
  <c r="V112"/>
  <c r="AZ103"/>
  <c r="AE110"/>
  <c r="AV109"/>
  <c r="AQ109"/>
  <c r="AT105"/>
  <c r="BA105"/>
  <c r="AU105"/>
  <c r="AX105" s="1"/>
  <c r="AB105"/>
  <c r="AC105" s="1"/>
  <c r="AW104"/>
  <c r="AY104" s="1"/>
  <c r="AK107"/>
  <c r="AM104"/>
  <c r="AP104" l="1"/>
  <c r="BF104" s="1"/>
  <c r="BC104"/>
  <c r="BH104" s="1"/>
  <c r="AA115"/>
  <c r="BB105"/>
  <c r="BG105" s="1"/>
  <c r="AL108"/>
  <c r="AR107"/>
  <c r="AS107" s="1"/>
  <c r="BE107" s="1"/>
  <c r="S114"/>
  <c r="V113"/>
  <c r="AZ104"/>
  <c r="AV110"/>
  <c r="AQ110"/>
  <c r="AE111"/>
  <c r="AB106"/>
  <c r="AC106" s="1"/>
  <c r="AW105"/>
  <c r="AY105" s="1"/>
  <c r="AK108"/>
  <c r="AT106"/>
  <c r="BA106"/>
  <c r="BB106" s="1"/>
  <c r="BG106" s="1"/>
  <c r="AU106"/>
  <c r="AX106" s="1"/>
  <c r="AM105"/>
  <c r="AZ105" l="1"/>
  <c r="BC105"/>
  <c r="BH105" s="1"/>
  <c r="AA116"/>
  <c r="AL109"/>
  <c r="AR108"/>
  <c r="AS108" s="1"/>
  <c r="BE108" s="1"/>
  <c r="S115"/>
  <c r="V114"/>
  <c r="AW106"/>
  <c r="AY106" s="1"/>
  <c r="AP105"/>
  <c r="BF105" s="1"/>
  <c r="AV111"/>
  <c r="AQ111"/>
  <c r="AE112"/>
  <c r="AT107"/>
  <c r="BA107"/>
  <c r="AU107"/>
  <c r="AX107" s="1"/>
  <c r="AB107"/>
  <c r="AC107" s="1"/>
  <c r="AK109"/>
  <c r="AM106"/>
  <c r="AZ106" l="1"/>
  <c r="BC106"/>
  <c r="BH106" s="1"/>
  <c r="AA117"/>
  <c r="AP106"/>
  <c r="BF106" s="1"/>
  <c r="BB107"/>
  <c r="BG107" s="1"/>
  <c r="AL110"/>
  <c r="AR109"/>
  <c r="AS109" s="1"/>
  <c r="BE109" s="1"/>
  <c r="S116"/>
  <c r="V115"/>
  <c r="AV112"/>
  <c r="AQ112"/>
  <c r="AE113"/>
  <c r="AW107"/>
  <c r="AY107" s="1"/>
  <c r="AT108"/>
  <c r="AU108"/>
  <c r="AX108" s="1"/>
  <c r="BA108"/>
  <c r="AB108"/>
  <c r="AC108" s="1"/>
  <c r="AK110"/>
  <c r="AM107"/>
  <c r="BB108" l="1"/>
  <c r="BG108" s="1"/>
  <c r="AZ107"/>
  <c r="BC107"/>
  <c r="BH107" s="1"/>
  <c r="AA118"/>
  <c r="AL111"/>
  <c r="AR110"/>
  <c r="AS110" s="1"/>
  <c r="BE110" s="1"/>
  <c r="S117"/>
  <c r="V116"/>
  <c r="AP107"/>
  <c r="BF107" s="1"/>
  <c r="AV113"/>
  <c r="AE114"/>
  <c r="AQ113"/>
  <c r="AW108"/>
  <c r="AY108" s="1"/>
  <c r="BA109"/>
  <c r="AT109"/>
  <c r="AU109"/>
  <c r="AX109" s="1"/>
  <c r="AK111"/>
  <c r="AB109"/>
  <c r="AC109" s="1"/>
  <c r="AM108"/>
  <c r="AP108" l="1"/>
  <c r="BF108" s="1"/>
  <c r="BC108"/>
  <c r="BH108" s="1"/>
  <c r="AA119"/>
  <c r="BB109"/>
  <c r="BG109" s="1"/>
  <c r="AL112"/>
  <c r="AR111"/>
  <c r="AS111" s="1"/>
  <c r="BE111" s="1"/>
  <c r="S118"/>
  <c r="V117"/>
  <c r="AW109"/>
  <c r="AY109" s="1"/>
  <c r="AZ108"/>
  <c r="AE115"/>
  <c r="AV114"/>
  <c r="AQ114"/>
  <c r="AT110"/>
  <c r="BA110"/>
  <c r="AU110"/>
  <c r="AX110" s="1"/>
  <c r="AB110"/>
  <c r="AC110" s="1"/>
  <c r="AK112"/>
  <c r="AM109"/>
  <c r="AP109" l="1"/>
  <c r="BF109" s="1"/>
  <c r="BC109"/>
  <c r="BH109" s="1"/>
  <c r="AA120"/>
  <c r="BB110"/>
  <c r="BG110" s="1"/>
  <c r="AL113"/>
  <c r="AR112"/>
  <c r="AS112" s="1"/>
  <c r="BE112" s="1"/>
  <c r="S119"/>
  <c r="V118"/>
  <c r="AZ109"/>
  <c r="AQ115"/>
  <c r="AE116"/>
  <c r="AV115"/>
  <c r="AW110"/>
  <c r="AY110" s="1"/>
  <c r="AT111"/>
  <c r="BA111"/>
  <c r="AU111"/>
  <c r="AX111" s="1"/>
  <c r="AB111"/>
  <c r="AC111" s="1"/>
  <c r="AK113"/>
  <c r="AM110"/>
  <c r="AP110" l="1"/>
  <c r="BF110" s="1"/>
  <c r="BC110"/>
  <c r="BH110" s="1"/>
  <c r="AA121"/>
  <c r="BB111"/>
  <c r="BG111" s="1"/>
  <c r="AL114"/>
  <c r="AR113"/>
  <c r="AS113" s="1"/>
  <c r="BE113" s="1"/>
  <c r="S120"/>
  <c r="V119"/>
  <c r="AZ110"/>
  <c r="AE117"/>
  <c r="AQ116"/>
  <c r="AV116"/>
  <c r="AW111"/>
  <c r="AY111" s="1"/>
  <c r="AB112"/>
  <c r="AC112" s="1"/>
  <c r="AK114"/>
  <c r="AU112"/>
  <c r="AX112" s="1"/>
  <c r="BA112"/>
  <c r="AT112"/>
  <c r="AM111"/>
  <c r="AP111" l="1"/>
  <c r="BF111" s="1"/>
  <c r="BC111"/>
  <c r="BH111" s="1"/>
  <c r="AA122"/>
  <c r="BB112"/>
  <c r="BG112" s="1"/>
  <c r="AL115"/>
  <c r="AR114"/>
  <c r="AS114" s="1"/>
  <c r="BE114" s="1"/>
  <c r="S121"/>
  <c r="V120"/>
  <c r="AZ111"/>
  <c r="AE118"/>
  <c r="AQ117"/>
  <c r="AV117"/>
  <c r="AW112"/>
  <c r="AY112" s="1"/>
  <c r="AU113"/>
  <c r="AX113" s="1"/>
  <c r="BA113"/>
  <c r="AT113"/>
  <c r="AB113"/>
  <c r="AC113" s="1"/>
  <c r="AK115"/>
  <c r="AM112"/>
  <c r="AZ112" l="1"/>
  <c r="BC112"/>
  <c r="BH112" s="1"/>
  <c r="AA123"/>
  <c r="BB113"/>
  <c r="BG113" s="1"/>
  <c r="AL116"/>
  <c r="AR115"/>
  <c r="AS115" s="1"/>
  <c r="BE115" s="1"/>
  <c r="S122"/>
  <c r="V121"/>
  <c r="AP112"/>
  <c r="BF112" s="1"/>
  <c r="AE119"/>
  <c r="AV118"/>
  <c r="AQ118"/>
  <c r="AB114"/>
  <c r="AC114" s="1"/>
  <c r="AU114"/>
  <c r="AX114" s="1"/>
  <c r="AT114"/>
  <c r="BA114"/>
  <c r="AK116"/>
  <c r="AW113"/>
  <c r="AY113" s="1"/>
  <c r="AM113"/>
  <c r="BB114" l="1"/>
  <c r="BG114" s="1"/>
  <c r="AZ113"/>
  <c r="BC113"/>
  <c r="BH113" s="1"/>
  <c r="AA124"/>
  <c r="AL117"/>
  <c r="AR116"/>
  <c r="AS116" s="1"/>
  <c r="BE116" s="1"/>
  <c r="S123"/>
  <c r="V122"/>
  <c r="AP113"/>
  <c r="BF113" s="1"/>
  <c r="AV119"/>
  <c r="AQ119"/>
  <c r="AE120"/>
  <c r="AW114"/>
  <c r="AY114" s="1"/>
  <c r="AT115"/>
  <c r="BA115"/>
  <c r="AU115"/>
  <c r="AX115" s="1"/>
  <c r="AK117"/>
  <c r="AB115"/>
  <c r="AC115" s="1"/>
  <c r="AM114"/>
  <c r="AP114" l="1"/>
  <c r="BF114" s="1"/>
  <c r="BC114"/>
  <c r="BH114" s="1"/>
  <c r="AA125"/>
  <c r="BB115"/>
  <c r="BG115" s="1"/>
  <c r="AL118"/>
  <c r="AR117"/>
  <c r="AS117" s="1"/>
  <c r="BE117" s="1"/>
  <c r="S124"/>
  <c r="V123"/>
  <c r="AZ114"/>
  <c r="AE121"/>
  <c r="AV120"/>
  <c r="AQ120"/>
  <c r="AW115"/>
  <c r="AY115" s="1"/>
  <c r="AK118"/>
  <c r="AB116"/>
  <c r="AC116" s="1"/>
  <c r="BA116"/>
  <c r="AU116"/>
  <c r="AX116" s="1"/>
  <c r="AT116"/>
  <c r="AM115"/>
  <c r="AP115" l="1"/>
  <c r="BF115" s="1"/>
  <c r="BC115"/>
  <c r="BH115" s="1"/>
  <c r="AA126"/>
  <c r="BB116"/>
  <c r="BG116" s="1"/>
  <c r="AL119"/>
  <c r="AR118"/>
  <c r="AS118" s="1"/>
  <c r="BE118" s="1"/>
  <c r="S125"/>
  <c r="V124"/>
  <c r="AZ115"/>
  <c r="AQ121"/>
  <c r="AV121"/>
  <c r="AE122"/>
  <c r="AK119"/>
  <c r="BA117"/>
  <c r="AT117"/>
  <c r="AU117"/>
  <c r="AX117" s="1"/>
  <c r="AB117"/>
  <c r="AC117" s="1"/>
  <c r="AW116"/>
  <c r="AY116" s="1"/>
  <c r="AM116"/>
  <c r="AP116" l="1"/>
  <c r="BF116" s="1"/>
  <c r="BC116"/>
  <c r="BH116" s="1"/>
  <c r="AA127"/>
  <c r="BB117"/>
  <c r="BG117" s="1"/>
  <c r="AL120"/>
  <c r="AR119"/>
  <c r="AS119" s="1"/>
  <c r="BE119" s="1"/>
  <c r="S126"/>
  <c r="V125"/>
  <c r="AW117"/>
  <c r="AY117" s="1"/>
  <c r="AZ116"/>
  <c r="AE123"/>
  <c r="AQ122"/>
  <c r="AV122"/>
  <c r="AT118"/>
  <c r="BA118"/>
  <c r="AU118"/>
  <c r="AX118" s="1"/>
  <c r="AB118"/>
  <c r="AC118" s="1"/>
  <c r="AK120"/>
  <c r="AM117"/>
  <c r="AP117" l="1"/>
  <c r="BF117" s="1"/>
  <c r="BC117"/>
  <c r="BH117" s="1"/>
  <c r="AA128"/>
  <c r="BB118"/>
  <c r="BG118" s="1"/>
  <c r="AL121"/>
  <c r="AR120"/>
  <c r="AS120" s="1"/>
  <c r="BE120" s="1"/>
  <c r="S127"/>
  <c r="V126"/>
  <c r="AZ117"/>
  <c r="AE124"/>
  <c r="AQ123"/>
  <c r="AV123"/>
  <c r="AT119"/>
  <c r="AU119"/>
  <c r="AX119" s="1"/>
  <c r="BA119"/>
  <c r="AW118"/>
  <c r="AY118" s="1"/>
  <c r="AK121"/>
  <c r="AB119"/>
  <c r="AC119" s="1"/>
  <c r="AM118"/>
  <c r="AP118" l="1"/>
  <c r="BF118" s="1"/>
  <c r="BC118"/>
  <c r="BH118" s="1"/>
  <c r="AA129"/>
  <c r="BB119"/>
  <c r="BG119" s="1"/>
  <c r="AL122"/>
  <c r="AR121"/>
  <c r="AS121" s="1"/>
  <c r="BE121" s="1"/>
  <c r="S128"/>
  <c r="V127"/>
  <c r="AZ118"/>
  <c r="AQ124"/>
  <c r="AE125"/>
  <c r="AV124"/>
  <c r="AU120"/>
  <c r="AX120" s="1"/>
  <c r="BA120"/>
  <c r="AT120"/>
  <c r="AW119"/>
  <c r="AY119" s="1"/>
  <c r="AB120"/>
  <c r="AC120" s="1"/>
  <c r="AK122"/>
  <c r="AM119"/>
  <c r="AP119" l="1"/>
  <c r="BF119" s="1"/>
  <c r="BC119"/>
  <c r="BH119" s="1"/>
  <c r="AA130"/>
  <c r="BB120"/>
  <c r="BG120" s="1"/>
  <c r="AL123"/>
  <c r="AR122"/>
  <c r="S129"/>
  <c r="V128"/>
  <c r="AW120"/>
  <c r="AY120" s="1"/>
  <c r="AZ119"/>
  <c r="AQ125"/>
  <c r="AV125"/>
  <c r="AE126"/>
  <c r="AU121"/>
  <c r="AX121" s="1"/>
  <c r="AT121"/>
  <c r="BA121"/>
  <c r="AB121"/>
  <c r="AC121" s="1"/>
  <c r="AS122"/>
  <c r="BE122" s="1"/>
  <c r="AK123"/>
  <c r="AM120"/>
  <c r="AP120" l="1"/>
  <c r="BF120" s="1"/>
  <c r="BC120"/>
  <c r="BH120" s="1"/>
  <c r="BB121"/>
  <c r="BG121" s="1"/>
  <c r="AA131"/>
  <c r="AL124"/>
  <c r="AR123"/>
  <c r="AS123" s="1"/>
  <c r="BE123" s="1"/>
  <c r="S130"/>
  <c r="V129"/>
  <c r="AZ120"/>
  <c r="AE127"/>
  <c r="AQ126"/>
  <c r="AV126"/>
  <c r="AW121"/>
  <c r="AY121" s="1"/>
  <c r="AB122"/>
  <c r="AC122" s="1"/>
  <c r="AT122"/>
  <c r="BA122"/>
  <c r="AU122"/>
  <c r="AX122" s="1"/>
  <c r="AK124"/>
  <c r="AM121"/>
  <c r="AZ121" l="1"/>
  <c r="BC121"/>
  <c r="BH121" s="1"/>
  <c r="AA132"/>
  <c r="BB122"/>
  <c r="BG122" s="1"/>
  <c r="AL125"/>
  <c r="AR124"/>
  <c r="AS124" s="1"/>
  <c r="BE124" s="1"/>
  <c r="S131"/>
  <c r="V130"/>
  <c r="AP121"/>
  <c r="BF121" s="1"/>
  <c r="AQ127"/>
  <c r="AE128"/>
  <c r="AV127"/>
  <c r="AW122"/>
  <c r="AY122" s="1"/>
  <c r="AU123"/>
  <c r="AX123" s="1"/>
  <c r="BA123"/>
  <c r="AT123"/>
  <c r="AK125"/>
  <c r="AB123"/>
  <c r="AC123" s="1"/>
  <c r="AM122"/>
  <c r="AZ122" l="1"/>
  <c r="BC122"/>
  <c r="BH122" s="1"/>
  <c r="AA133"/>
  <c r="BB123"/>
  <c r="BG123" s="1"/>
  <c r="AP122"/>
  <c r="BF122" s="1"/>
  <c r="AL126"/>
  <c r="AR125"/>
  <c r="AS125" s="1"/>
  <c r="BE125" s="1"/>
  <c r="S132"/>
  <c r="V131"/>
  <c r="AV128"/>
  <c r="AE129"/>
  <c r="AQ128"/>
  <c r="AB124"/>
  <c r="AC124" s="1"/>
  <c r="AK126"/>
  <c r="AW123"/>
  <c r="AY123" s="1"/>
  <c r="AT124"/>
  <c r="AU124"/>
  <c r="AX124" s="1"/>
  <c r="BA124"/>
  <c r="AM123"/>
  <c r="AP123" l="1"/>
  <c r="BF123" s="1"/>
  <c r="BC123"/>
  <c r="BH123" s="1"/>
  <c r="BB124"/>
  <c r="BG124" s="1"/>
  <c r="AA134"/>
  <c r="AL127"/>
  <c r="AR126"/>
  <c r="AS126" s="1"/>
  <c r="BE126" s="1"/>
  <c r="S133"/>
  <c r="V132"/>
  <c r="AW124"/>
  <c r="AY124" s="1"/>
  <c r="AZ123"/>
  <c r="AV129"/>
  <c r="AE130"/>
  <c r="AQ129"/>
  <c r="AB125"/>
  <c r="AC125" s="1"/>
  <c r="AK127"/>
  <c r="AT125"/>
  <c r="BA125"/>
  <c r="BB125" s="1"/>
  <c r="BG125" s="1"/>
  <c r="AU125"/>
  <c r="AX125" s="1"/>
  <c r="AM124"/>
  <c r="AP124" l="1"/>
  <c r="BF124" s="1"/>
  <c r="BC124"/>
  <c r="BH124" s="1"/>
  <c r="AA135"/>
  <c r="AL128"/>
  <c r="AR127"/>
  <c r="AS127" s="1"/>
  <c r="BE127" s="1"/>
  <c r="S134"/>
  <c r="V133"/>
  <c r="AZ124"/>
  <c r="AE131"/>
  <c r="AQ130"/>
  <c r="AV130"/>
  <c r="AK128"/>
  <c r="BA126"/>
  <c r="AU126"/>
  <c r="AX126" s="1"/>
  <c r="AT126"/>
  <c r="AB126"/>
  <c r="AC126" s="1"/>
  <c r="AW125"/>
  <c r="AY125" s="1"/>
  <c r="AM125"/>
  <c r="AP125" l="1"/>
  <c r="BF125" s="1"/>
  <c r="BC125"/>
  <c r="BH125" s="1"/>
  <c r="AA136"/>
  <c r="BB126"/>
  <c r="BG126" s="1"/>
  <c r="AL129"/>
  <c r="AR128"/>
  <c r="AS128" s="1"/>
  <c r="BE128" s="1"/>
  <c r="S135"/>
  <c r="V134"/>
  <c r="AZ125"/>
  <c r="AV131"/>
  <c r="AQ131"/>
  <c r="AE132"/>
  <c r="AW126"/>
  <c r="AY126" s="1"/>
  <c r="AT127"/>
  <c r="AU127"/>
  <c r="AX127" s="1"/>
  <c r="BA127"/>
  <c r="AK129"/>
  <c r="AB127"/>
  <c r="AC127" s="1"/>
  <c r="AM126"/>
  <c r="AP126" l="1"/>
  <c r="BF126" s="1"/>
  <c r="BC126"/>
  <c r="BH126" s="1"/>
  <c r="AA137"/>
  <c r="BB127"/>
  <c r="BG127" s="1"/>
  <c r="AL130"/>
  <c r="AR129"/>
  <c r="AS129" s="1"/>
  <c r="BE129" s="1"/>
  <c r="S136"/>
  <c r="V135"/>
  <c r="AZ126"/>
  <c r="AV132"/>
  <c r="AE133"/>
  <c r="AQ132"/>
  <c r="AK130"/>
  <c r="AW127"/>
  <c r="AY127" s="1"/>
  <c r="AB128"/>
  <c r="AC128" s="1"/>
  <c r="AU128"/>
  <c r="AX128" s="1"/>
  <c r="BA128"/>
  <c r="AT128"/>
  <c r="AM127"/>
  <c r="AP127" l="1"/>
  <c r="BF127" s="1"/>
  <c r="BC127"/>
  <c r="BH127" s="1"/>
  <c r="AA138"/>
  <c r="BB128"/>
  <c r="BG128" s="1"/>
  <c r="AL131"/>
  <c r="AR130"/>
  <c r="AS130" s="1"/>
  <c r="BE130" s="1"/>
  <c r="S137"/>
  <c r="V136"/>
  <c r="AV133"/>
  <c r="AE134"/>
  <c r="AQ133"/>
  <c r="AZ127"/>
  <c r="AK131"/>
  <c r="AU129"/>
  <c r="AX129" s="1"/>
  <c r="AT129"/>
  <c r="BA129"/>
  <c r="AB129"/>
  <c r="AC129" s="1"/>
  <c r="AW128"/>
  <c r="AY128" s="1"/>
  <c r="AM128"/>
  <c r="AP128" l="1"/>
  <c r="BF128" s="1"/>
  <c r="BC128"/>
  <c r="BH128" s="1"/>
  <c r="AA139"/>
  <c r="BB129"/>
  <c r="BG129" s="1"/>
  <c r="AL132"/>
  <c r="AR131"/>
  <c r="AS131" s="1"/>
  <c r="BE131" s="1"/>
  <c r="S138"/>
  <c r="V137"/>
  <c r="AZ128"/>
  <c r="AE135"/>
  <c r="AQ134"/>
  <c r="AV134"/>
  <c r="AB130"/>
  <c r="AC130" s="1"/>
  <c r="AT130"/>
  <c r="BA130"/>
  <c r="AU130"/>
  <c r="AX130" s="1"/>
  <c r="AK132"/>
  <c r="AW129"/>
  <c r="AY129" s="1"/>
  <c r="AM129"/>
  <c r="AP129" l="1"/>
  <c r="BF129" s="1"/>
  <c r="BC129"/>
  <c r="BH129" s="1"/>
  <c r="AA140"/>
  <c r="BB130"/>
  <c r="BG130" s="1"/>
  <c r="AL133"/>
  <c r="AR132"/>
  <c r="AS132" s="1"/>
  <c r="BE132" s="1"/>
  <c r="S139"/>
  <c r="V138"/>
  <c r="AZ129"/>
  <c r="AE136"/>
  <c r="AQ135"/>
  <c r="AV135"/>
  <c r="AB131"/>
  <c r="AC131" s="1"/>
  <c r="AU131"/>
  <c r="AX131" s="1"/>
  <c r="BA131"/>
  <c r="AT131"/>
  <c r="AK133"/>
  <c r="AW130"/>
  <c r="AY130" s="1"/>
  <c r="AM130"/>
  <c r="AP130" l="1"/>
  <c r="BF130" s="1"/>
  <c r="BC130"/>
  <c r="BH130" s="1"/>
  <c r="AA141"/>
  <c r="BB131"/>
  <c r="BG131" s="1"/>
  <c r="AL134"/>
  <c r="AR133"/>
  <c r="AS133" s="1"/>
  <c r="BE133" s="1"/>
  <c r="S140"/>
  <c r="V139"/>
  <c r="AZ130"/>
  <c r="AQ136"/>
  <c r="AE137"/>
  <c r="AV136"/>
  <c r="AK134"/>
  <c r="AU132"/>
  <c r="AX132" s="1"/>
  <c r="BA132"/>
  <c r="AT132"/>
  <c r="AB132"/>
  <c r="AC132" s="1"/>
  <c r="AW131"/>
  <c r="AY131" s="1"/>
  <c r="AM131"/>
  <c r="BB132" l="1"/>
  <c r="BG132" s="1"/>
  <c r="AP131"/>
  <c r="BF131" s="1"/>
  <c r="BC131"/>
  <c r="BH131" s="1"/>
  <c r="AA142"/>
  <c r="AL135"/>
  <c r="AR134"/>
  <c r="AS134" s="1"/>
  <c r="BE134" s="1"/>
  <c r="S141"/>
  <c r="V140"/>
  <c r="AE138"/>
  <c r="AV137"/>
  <c r="AQ137"/>
  <c r="AZ131"/>
  <c r="AB133"/>
  <c r="AC133" s="1"/>
  <c r="AK135"/>
  <c r="BA133"/>
  <c r="AU133"/>
  <c r="AX133" s="1"/>
  <c r="AT133"/>
  <c r="AW132"/>
  <c r="AY132" s="1"/>
  <c r="AM132"/>
  <c r="AP132" l="1"/>
  <c r="BF132" s="1"/>
  <c r="BC132"/>
  <c r="BH132" s="1"/>
  <c r="AA143"/>
  <c r="BB133"/>
  <c r="BG133" s="1"/>
  <c r="AL136"/>
  <c r="AR135"/>
  <c r="AS135" s="1"/>
  <c r="BE135" s="1"/>
  <c r="S142"/>
  <c r="V141"/>
  <c r="AZ132"/>
  <c r="AQ138"/>
  <c r="AE139"/>
  <c r="AV138"/>
  <c r="AW133"/>
  <c r="AY133" s="1"/>
  <c r="AB134"/>
  <c r="AC134" s="1"/>
  <c r="AK136"/>
  <c r="AU134"/>
  <c r="AX134" s="1"/>
  <c r="AT134"/>
  <c r="BA134"/>
  <c r="AM133"/>
  <c r="AP133" l="1"/>
  <c r="BF133" s="1"/>
  <c r="BC133"/>
  <c r="BH133" s="1"/>
  <c r="AA144"/>
  <c r="BB134"/>
  <c r="BG134" s="1"/>
  <c r="AL137"/>
  <c r="AR136"/>
  <c r="AS136" s="1"/>
  <c r="BE136" s="1"/>
  <c r="S143"/>
  <c r="V142"/>
  <c r="AZ133"/>
  <c r="AQ139"/>
  <c r="AV139"/>
  <c r="AE140"/>
  <c r="AW134"/>
  <c r="AY134" s="1"/>
  <c r="AK137"/>
  <c r="BA135"/>
  <c r="AT135"/>
  <c r="AU135"/>
  <c r="AX135" s="1"/>
  <c r="AB135"/>
  <c r="AC135" s="1"/>
  <c r="AM134"/>
  <c r="AZ134" l="1"/>
  <c r="BC134"/>
  <c r="BH134" s="1"/>
  <c r="AA145"/>
  <c r="BB135"/>
  <c r="BG135" s="1"/>
  <c r="AL138"/>
  <c r="AR137"/>
  <c r="AS137" s="1"/>
  <c r="BE137" s="1"/>
  <c r="S144"/>
  <c r="V143"/>
  <c r="AP134"/>
  <c r="BF134" s="1"/>
  <c r="AV140"/>
  <c r="AQ140"/>
  <c r="AE141"/>
  <c r="AW135"/>
  <c r="AY135" s="1"/>
  <c r="AK138"/>
  <c r="AB136"/>
  <c r="AC136" s="1"/>
  <c r="AT136"/>
  <c r="BA136"/>
  <c r="AU136"/>
  <c r="AX136" s="1"/>
  <c r="AM135"/>
  <c r="AP135" l="1"/>
  <c r="BF135" s="1"/>
  <c r="BC135"/>
  <c r="BH135" s="1"/>
  <c r="AA146"/>
  <c r="BB136"/>
  <c r="BG136" s="1"/>
  <c r="AL139"/>
  <c r="AR138"/>
  <c r="AS138" s="1"/>
  <c r="BE138" s="1"/>
  <c r="S145"/>
  <c r="V144"/>
  <c r="AZ135"/>
  <c r="AQ141"/>
  <c r="AV141"/>
  <c r="AE142"/>
  <c r="AK139"/>
  <c r="AB137"/>
  <c r="AC137" s="1"/>
  <c r="AT137"/>
  <c r="BA137"/>
  <c r="AU137"/>
  <c r="AX137" s="1"/>
  <c r="AW136"/>
  <c r="AY136" s="1"/>
  <c r="AM136"/>
  <c r="AZ136" l="1"/>
  <c r="BC136"/>
  <c r="BH136" s="1"/>
  <c r="AA147"/>
  <c r="BB137"/>
  <c r="BG137" s="1"/>
  <c r="AL140"/>
  <c r="AR139"/>
  <c r="AS139" s="1"/>
  <c r="BE139" s="1"/>
  <c r="S146"/>
  <c r="V145"/>
  <c r="AP136"/>
  <c r="BF136" s="1"/>
  <c r="AE143"/>
  <c r="AQ142"/>
  <c r="AV142"/>
  <c r="AU138"/>
  <c r="AX138" s="1"/>
  <c r="AT138"/>
  <c r="BA138"/>
  <c r="AB138"/>
  <c r="AC138" s="1"/>
  <c r="AK140"/>
  <c r="AW137"/>
  <c r="AY137" s="1"/>
  <c r="AM137"/>
  <c r="AZ137" l="1"/>
  <c r="BC137"/>
  <c r="BH137" s="1"/>
  <c r="BB138"/>
  <c r="BG138" s="1"/>
  <c r="AA148"/>
  <c r="AL141"/>
  <c r="AR140"/>
  <c r="AS140" s="1"/>
  <c r="BE140" s="1"/>
  <c r="S147"/>
  <c r="V146"/>
  <c r="AP137"/>
  <c r="BF137" s="1"/>
  <c r="AE144"/>
  <c r="AQ143"/>
  <c r="AV143"/>
  <c r="AW138"/>
  <c r="AY138" s="1"/>
  <c r="AT139"/>
  <c r="AU139"/>
  <c r="AX139" s="1"/>
  <c r="BA139"/>
  <c r="AB139"/>
  <c r="AC139" s="1"/>
  <c r="AK141"/>
  <c r="AM138"/>
  <c r="AZ138" l="1"/>
  <c r="BC138"/>
  <c r="BH138" s="1"/>
  <c r="AA149"/>
  <c r="BB139"/>
  <c r="BG139" s="1"/>
  <c r="AL142"/>
  <c r="AR141"/>
  <c r="AS141" s="1"/>
  <c r="BE141" s="1"/>
  <c r="S148"/>
  <c r="V147"/>
  <c r="AP138"/>
  <c r="BF138" s="1"/>
  <c r="AQ144"/>
  <c r="AV144"/>
  <c r="AE145"/>
  <c r="AW139"/>
  <c r="AY139" s="1"/>
  <c r="AT140"/>
  <c r="BA140"/>
  <c r="AU140"/>
  <c r="AX140" s="1"/>
  <c r="AK142"/>
  <c r="AB140"/>
  <c r="AC140" s="1"/>
  <c r="AM139"/>
  <c r="AP139" l="1"/>
  <c r="BF139" s="1"/>
  <c r="BC139"/>
  <c r="BH139" s="1"/>
  <c r="AA150"/>
  <c r="BB140"/>
  <c r="BG140" s="1"/>
  <c r="AL143"/>
  <c r="AR142"/>
  <c r="AS142" s="1"/>
  <c r="BE142" s="1"/>
  <c r="S149"/>
  <c r="V148"/>
  <c r="AZ139"/>
  <c r="AV145"/>
  <c r="AE146"/>
  <c r="AQ145"/>
  <c r="AW140"/>
  <c r="AY140" s="1"/>
  <c r="AK143"/>
  <c r="AB141"/>
  <c r="AC141" s="1"/>
  <c r="AU141"/>
  <c r="AX141" s="1"/>
  <c r="AT141"/>
  <c r="BA141"/>
  <c r="AM140"/>
  <c r="AP140" l="1"/>
  <c r="BF140" s="1"/>
  <c r="BC140"/>
  <c r="BH140" s="1"/>
  <c r="AA151"/>
  <c r="BB141"/>
  <c r="BG141" s="1"/>
  <c r="AL144"/>
  <c r="AR143"/>
  <c r="AS143" s="1"/>
  <c r="BE143" s="1"/>
  <c r="S150"/>
  <c r="V149"/>
  <c r="AZ140"/>
  <c r="AQ146"/>
  <c r="AV146"/>
  <c r="AE147"/>
  <c r="AW141"/>
  <c r="AY141" s="1"/>
  <c r="AK144"/>
  <c r="BA142"/>
  <c r="AU142"/>
  <c r="AX142" s="1"/>
  <c r="AT142"/>
  <c r="AB142"/>
  <c r="AC142" s="1"/>
  <c r="AM141"/>
  <c r="AP141" l="1"/>
  <c r="BF141" s="1"/>
  <c r="BC141"/>
  <c r="BH141" s="1"/>
  <c r="AA152"/>
  <c r="BB142"/>
  <c r="BG142" s="1"/>
  <c r="AL145"/>
  <c r="AR144"/>
  <c r="AS144" s="1"/>
  <c r="BE144" s="1"/>
  <c r="S151"/>
  <c r="V150"/>
  <c r="AZ141"/>
  <c r="AE148"/>
  <c r="AV147"/>
  <c r="AQ147"/>
  <c r="AB143"/>
  <c r="AC143" s="1"/>
  <c r="AU143"/>
  <c r="AX143" s="1"/>
  <c r="BA143"/>
  <c r="AT143"/>
  <c r="AK145"/>
  <c r="AW142"/>
  <c r="AY142" s="1"/>
  <c r="AM142"/>
  <c r="AP142" l="1"/>
  <c r="BF142" s="1"/>
  <c r="BC142"/>
  <c r="BH142" s="1"/>
  <c r="AA153"/>
  <c r="BB143"/>
  <c r="BG143" s="1"/>
  <c r="AL146"/>
  <c r="AR145"/>
  <c r="AS145" s="1"/>
  <c r="BE145" s="1"/>
  <c r="S152"/>
  <c r="V151"/>
  <c r="AW143"/>
  <c r="AY143" s="1"/>
  <c r="AZ142"/>
  <c r="AQ148"/>
  <c r="AV148"/>
  <c r="AE149"/>
  <c r="AB144"/>
  <c r="AC144" s="1"/>
  <c r="AT144"/>
  <c r="BA144"/>
  <c r="AU144"/>
  <c r="AX144" s="1"/>
  <c r="AK146"/>
  <c r="AM143"/>
  <c r="AP143" l="1"/>
  <c r="BF143" s="1"/>
  <c r="BC143"/>
  <c r="BH143" s="1"/>
  <c r="AA154"/>
  <c r="BB144"/>
  <c r="BG144" s="1"/>
  <c r="AL147"/>
  <c r="AR146"/>
  <c r="AS146" s="1"/>
  <c r="BE146" s="1"/>
  <c r="S153"/>
  <c r="V152"/>
  <c r="AZ143"/>
  <c r="AE150"/>
  <c r="AV149"/>
  <c r="AQ149"/>
  <c r="BA145"/>
  <c r="AU145"/>
  <c r="AX145" s="1"/>
  <c r="AT145"/>
  <c r="AB145"/>
  <c r="AC145" s="1"/>
  <c r="AK147"/>
  <c r="AW144"/>
  <c r="AY144" s="1"/>
  <c r="AM144"/>
  <c r="AP144" l="1"/>
  <c r="BF144" s="1"/>
  <c r="BC144"/>
  <c r="BH144" s="1"/>
  <c r="AA155"/>
  <c r="BB145"/>
  <c r="BG145" s="1"/>
  <c r="AL148"/>
  <c r="AR147"/>
  <c r="AS147" s="1"/>
  <c r="BE147" s="1"/>
  <c r="S154"/>
  <c r="V153"/>
  <c r="AZ144"/>
  <c r="AQ150"/>
  <c r="AV150"/>
  <c r="AE151"/>
  <c r="AW145"/>
  <c r="AY145" s="1"/>
  <c r="AB146"/>
  <c r="AC146" s="1"/>
  <c r="AT146"/>
  <c r="BA146"/>
  <c r="AU146"/>
  <c r="AX146" s="1"/>
  <c r="AK148"/>
  <c r="AM145"/>
  <c r="AP145" l="1"/>
  <c r="BF145" s="1"/>
  <c r="BC145"/>
  <c r="BH145" s="1"/>
  <c r="AA156"/>
  <c r="BB146"/>
  <c r="BG146" s="1"/>
  <c r="AL149"/>
  <c r="AR148"/>
  <c r="AS148" s="1"/>
  <c r="BE148" s="1"/>
  <c r="S155"/>
  <c r="V154"/>
  <c r="AZ145"/>
  <c r="AQ151"/>
  <c r="AV151"/>
  <c r="AE152"/>
  <c r="AW146"/>
  <c r="AY146" s="1"/>
  <c r="AK149"/>
  <c r="AB147"/>
  <c r="AC147" s="1"/>
  <c r="BA147"/>
  <c r="AU147"/>
  <c r="AX147" s="1"/>
  <c r="AT147"/>
  <c r="AM146"/>
  <c r="AZ146" l="1"/>
  <c r="BC146"/>
  <c r="BH146" s="1"/>
  <c r="AA157"/>
  <c r="BB147"/>
  <c r="BG147" s="1"/>
  <c r="AP146"/>
  <c r="BF146" s="1"/>
  <c r="AL150"/>
  <c r="AR149"/>
  <c r="AS149" s="1"/>
  <c r="BE149" s="1"/>
  <c r="S156"/>
  <c r="V155"/>
  <c r="AQ152"/>
  <c r="AE153"/>
  <c r="AV152"/>
  <c r="AW147"/>
  <c r="AY147" s="1"/>
  <c r="AK150"/>
  <c r="AT148"/>
  <c r="AU148"/>
  <c r="AX148" s="1"/>
  <c r="BA148"/>
  <c r="BB148" s="1"/>
  <c r="BG148" s="1"/>
  <c r="AB148"/>
  <c r="AC148" s="1"/>
  <c r="AM147"/>
  <c r="AP147" l="1"/>
  <c r="BF147" s="1"/>
  <c r="BC147"/>
  <c r="BH147" s="1"/>
  <c r="AA158"/>
  <c r="AL151"/>
  <c r="AR150"/>
  <c r="AS150" s="1"/>
  <c r="BE150" s="1"/>
  <c r="S157"/>
  <c r="V156"/>
  <c r="AZ147"/>
  <c r="AV153"/>
  <c r="AE154"/>
  <c r="AQ153"/>
  <c r="AW148"/>
  <c r="AY148" s="1"/>
  <c r="AT149"/>
  <c r="AU149"/>
  <c r="AX149" s="1"/>
  <c r="BA149"/>
  <c r="BB149" s="1"/>
  <c r="BG149" s="1"/>
  <c r="AB149"/>
  <c r="AC149" s="1"/>
  <c r="AK151"/>
  <c r="AM148"/>
  <c r="AZ148" l="1"/>
  <c r="BC148"/>
  <c r="BH148" s="1"/>
  <c r="AA159"/>
  <c r="AP148"/>
  <c r="BF148" s="1"/>
  <c r="AL152"/>
  <c r="AR151"/>
  <c r="AS151" s="1"/>
  <c r="BE151" s="1"/>
  <c r="S158"/>
  <c r="V157"/>
  <c r="AE155"/>
  <c r="AQ154"/>
  <c r="AV154"/>
  <c r="AW149"/>
  <c r="AY149" s="1"/>
  <c r="AK152"/>
  <c r="BA150"/>
  <c r="AU150"/>
  <c r="AX150" s="1"/>
  <c r="AT150"/>
  <c r="AB150"/>
  <c r="AC150" s="1"/>
  <c r="AM149"/>
  <c r="AP149" l="1"/>
  <c r="BF149" s="1"/>
  <c r="BC149"/>
  <c r="BH149" s="1"/>
  <c r="AA160"/>
  <c r="BB150"/>
  <c r="BG150" s="1"/>
  <c r="AL153"/>
  <c r="AR152"/>
  <c r="AS152" s="1"/>
  <c r="BE152" s="1"/>
  <c r="S159"/>
  <c r="V158"/>
  <c r="AZ149"/>
  <c r="AV155"/>
  <c r="AE156"/>
  <c r="AQ155"/>
  <c r="AW150"/>
  <c r="AY150" s="1"/>
  <c r="AU151"/>
  <c r="AX151" s="1"/>
  <c r="BA151"/>
  <c r="AT151"/>
  <c r="AK153"/>
  <c r="AB151"/>
  <c r="AC151" s="1"/>
  <c r="AM150"/>
  <c r="AP150" l="1"/>
  <c r="BF150" s="1"/>
  <c r="BC150"/>
  <c r="BH150" s="1"/>
  <c r="AA161"/>
  <c r="BB151"/>
  <c r="BG151" s="1"/>
  <c r="AL154"/>
  <c r="AR153"/>
  <c r="AS153" s="1"/>
  <c r="BE153" s="1"/>
  <c r="S160"/>
  <c r="V159"/>
  <c r="AZ150"/>
  <c r="AQ156"/>
  <c r="AV156"/>
  <c r="AE157"/>
  <c r="AT152"/>
  <c r="BA152"/>
  <c r="AU152"/>
  <c r="AX152" s="1"/>
  <c r="AB152"/>
  <c r="AC152" s="1"/>
  <c r="AK154"/>
  <c r="AW151"/>
  <c r="AY151" s="1"/>
  <c r="AM151"/>
  <c r="AP151" l="1"/>
  <c r="BF151" s="1"/>
  <c r="BC151"/>
  <c r="BH151" s="1"/>
  <c r="BB152"/>
  <c r="BG152" s="1"/>
  <c r="AA162"/>
  <c r="AL155"/>
  <c r="AR154"/>
  <c r="AS154" s="1"/>
  <c r="BE154" s="1"/>
  <c r="S161"/>
  <c r="V160"/>
  <c r="AZ151"/>
  <c r="AE158"/>
  <c r="AQ157"/>
  <c r="AV157"/>
  <c r="AW152"/>
  <c r="AY152" s="1"/>
  <c r="AT153"/>
  <c r="BA153"/>
  <c r="AU153"/>
  <c r="AX153" s="1"/>
  <c r="AK155"/>
  <c r="AB153"/>
  <c r="AC153" s="1"/>
  <c r="AM152"/>
  <c r="AZ152" l="1"/>
  <c r="BC152"/>
  <c r="BH152" s="1"/>
  <c r="AA163"/>
  <c r="BB153"/>
  <c r="BG153" s="1"/>
  <c r="AL156"/>
  <c r="AR155"/>
  <c r="AS155" s="1"/>
  <c r="BE155" s="1"/>
  <c r="S162"/>
  <c r="V161"/>
  <c r="AE159"/>
  <c r="AQ158"/>
  <c r="AV158"/>
  <c r="AP152"/>
  <c r="BF152" s="1"/>
  <c r="AU154"/>
  <c r="AX154" s="1"/>
  <c r="BA154"/>
  <c r="AT154"/>
  <c r="AW153"/>
  <c r="AY153" s="1"/>
  <c r="AB154"/>
  <c r="AC154" s="1"/>
  <c r="AK156"/>
  <c r="AM153"/>
  <c r="AP153" l="1"/>
  <c r="BF153" s="1"/>
  <c r="BC153"/>
  <c r="BH153" s="1"/>
  <c r="AA164"/>
  <c r="BB154"/>
  <c r="BG154" s="1"/>
  <c r="AL157"/>
  <c r="AR156"/>
  <c r="AS156" s="1"/>
  <c r="BE156" s="1"/>
  <c r="S163"/>
  <c r="V162"/>
  <c r="AZ153"/>
  <c r="AV159"/>
  <c r="AQ159"/>
  <c r="AE160"/>
  <c r="AT155"/>
  <c r="AU155"/>
  <c r="AX155" s="1"/>
  <c r="BA155"/>
  <c r="AK157"/>
  <c r="AW154"/>
  <c r="AY154" s="1"/>
  <c r="AB155"/>
  <c r="AC155" s="1"/>
  <c r="AM154"/>
  <c r="AP154" l="1"/>
  <c r="BF154" s="1"/>
  <c r="BC154"/>
  <c r="BH154" s="1"/>
  <c r="AA165"/>
  <c r="BB155"/>
  <c r="BG155" s="1"/>
  <c r="AL158"/>
  <c r="AR157"/>
  <c r="AS157" s="1"/>
  <c r="BE157" s="1"/>
  <c r="S164"/>
  <c r="V163"/>
  <c r="AZ154"/>
  <c r="AE161"/>
  <c r="AQ160"/>
  <c r="AV160"/>
  <c r="AB156"/>
  <c r="AC156" s="1"/>
  <c r="AK158"/>
  <c r="BA156"/>
  <c r="AU156"/>
  <c r="AX156" s="1"/>
  <c r="AT156"/>
  <c r="AW155"/>
  <c r="AY155" s="1"/>
  <c r="AM155"/>
  <c r="AZ155" l="1"/>
  <c r="BC155"/>
  <c r="BH155" s="1"/>
  <c r="AA166"/>
  <c r="BB156"/>
  <c r="BG156" s="1"/>
  <c r="AL159"/>
  <c r="AR158"/>
  <c r="AS158" s="1"/>
  <c r="BE158" s="1"/>
  <c r="S165"/>
  <c r="V164"/>
  <c r="AV161"/>
  <c r="AQ161"/>
  <c r="AE162"/>
  <c r="AP155"/>
  <c r="BF155" s="1"/>
  <c r="AK159"/>
  <c r="AB157"/>
  <c r="AC157" s="1"/>
  <c r="AW156"/>
  <c r="AY156" s="1"/>
  <c r="AT157"/>
  <c r="AU157"/>
  <c r="AX157" s="1"/>
  <c r="BA157"/>
  <c r="AM156"/>
  <c r="BB157" l="1"/>
  <c r="BG157" s="1"/>
  <c r="AP156"/>
  <c r="BF156" s="1"/>
  <c r="BC156"/>
  <c r="BH156" s="1"/>
  <c r="AA167"/>
  <c r="AL160"/>
  <c r="AR159"/>
  <c r="AS159" s="1"/>
  <c r="BE159" s="1"/>
  <c r="S166"/>
  <c r="V165"/>
  <c r="AZ156"/>
  <c r="AE163"/>
  <c r="AQ162"/>
  <c r="AV162"/>
  <c r="AW157"/>
  <c r="AY157" s="1"/>
  <c r="AK160"/>
  <c r="AT158"/>
  <c r="AU158"/>
  <c r="AX158" s="1"/>
  <c r="BA158"/>
  <c r="BB158" s="1"/>
  <c r="BG158" s="1"/>
  <c r="AB158"/>
  <c r="AC158" s="1"/>
  <c r="AM157"/>
  <c r="AP157" l="1"/>
  <c r="BF157" s="1"/>
  <c r="BC157"/>
  <c r="BH157" s="1"/>
  <c r="AA168"/>
  <c r="AL161"/>
  <c r="AR160"/>
  <c r="AS160" s="1"/>
  <c r="BE160" s="1"/>
  <c r="S167"/>
  <c r="V166"/>
  <c r="AZ157"/>
  <c r="AQ163"/>
  <c r="AE164"/>
  <c r="AV163"/>
  <c r="AB159"/>
  <c r="AC159" s="1"/>
  <c r="AK161"/>
  <c r="AW158"/>
  <c r="AY158" s="1"/>
  <c r="BA159"/>
  <c r="AT159"/>
  <c r="AU159"/>
  <c r="AX159" s="1"/>
  <c r="AM158"/>
  <c r="AP158" l="1"/>
  <c r="BF158" s="1"/>
  <c r="BC158"/>
  <c r="BH158" s="1"/>
  <c r="AW159"/>
  <c r="AY159" s="1"/>
  <c r="BC159" s="1"/>
  <c r="BH159" s="1"/>
  <c r="AA169"/>
  <c r="BB159"/>
  <c r="BG159" s="1"/>
  <c r="AL162"/>
  <c r="AR161"/>
  <c r="AS161" s="1"/>
  <c r="BE161" s="1"/>
  <c r="S168"/>
  <c r="V167"/>
  <c r="AZ158"/>
  <c r="AV164"/>
  <c r="AE165"/>
  <c r="AQ164"/>
  <c r="AZ159"/>
  <c r="AP159"/>
  <c r="BF159" s="1"/>
  <c r="AB160"/>
  <c r="AC160" s="1"/>
  <c r="AU160"/>
  <c r="AX160" s="1"/>
  <c r="AT160"/>
  <c r="BA160"/>
  <c r="AK162"/>
  <c r="AM159"/>
  <c r="BB160" l="1"/>
  <c r="BG160" s="1"/>
  <c r="AA170"/>
  <c r="AL163"/>
  <c r="AR162"/>
  <c r="AS162" s="1"/>
  <c r="BE162" s="1"/>
  <c r="S169"/>
  <c r="V168"/>
  <c r="AE166"/>
  <c r="AV165"/>
  <c r="AQ165"/>
  <c r="AW160"/>
  <c r="AY160" s="1"/>
  <c r="AK163"/>
  <c r="AT161"/>
  <c r="AU161"/>
  <c r="AX161" s="1"/>
  <c r="BA161"/>
  <c r="AB161"/>
  <c r="AC161" s="1"/>
  <c r="AM160"/>
  <c r="BB161" l="1"/>
  <c r="BG161" s="1"/>
  <c r="AP160"/>
  <c r="BF160" s="1"/>
  <c r="BC160"/>
  <c r="BH160" s="1"/>
  <c r="AA171"/>
  <c r="AL164"/>
  <c r="AR163"/>
  <c r="AS163" s="1"/>
  <c r="BE163" s="1"/>
  <c r="S170"/>
  <c r="V169"/>
  <c r="AZ160"/>
  <c r="AQ166"/>
  <c r="AV166"/>
  <c r="AE167"/>
  <c r="AW161"/>
  <c r="AY161" s="1"/>
  <c r="AB162"/>
  <c r="AC162" s="1"/>
  <c r="AK164"/>
  <c r="AT162"/>
  <c r="AU162"/>
  <c r="AX162" s="1"/>
  <c r="BA162"/>
  <c r="AM161"/>
  <c r="AP161" l="1"/>
  <c r="BF161" s="1"/>
  <c r="BC161"/>
  <c r="BH161" s="1"/>
  <c r="BB162"/>
  <c r="BG162" s="1"/>
  <c r="AA172"/>
  <c r="AL165"/>
  <c r="AR164"/>
  <c r="AS164" s="1"/>
  <c r="BE164" s="1"/>
  <c r="S171"/>
  <c r="V170"/>
  <c r="AZ161"/>
  <c r="AV167"/>
  <c r="AE168"/>
  <c r="AQ167"/>
  <c r="AB163"/>
  <c r="AC163" s="1"/>
  <c r="AW162"/>
  <c r="AY162" s="1"/>
  <c r="AT163"/>
  <c r="AU163"/>
  <c r="AX163" s="1"/>
  <c r="BA163"/>
  <c r="BB163" s="1"/>
  <c r="BG163" s="1"/>
  <c r="AK165"/>
  <c r="AM162"/>
  <c r="AP162" l="1"/>
  <c r="BF162" s="1"/>
  <c r="BC162"/>
  <c r="BH162" s="1"/>
  <c r="AA173"/>
  <c r="AL166"/>
  <c r="AR165"/>
  <c r="AS165" s="1"/>
  <c r="BE165" s="1"/>
  <c r="S172"/>
  <c r="V171"/>
  <c r="AZ162"/>
  <c r="AE169"/>
  <c r="AQ168"/>
  <c r="AV168"/>
  <c r="AB164"/>
  <c r="AC164" s="1"/>
  <c r="AK166"/>
  <c r="AU164"/>
  <c r="AX164" s="1"/>
  <c r="AT164"/>
  <c r="BA164"/>
  <c r="BB164" s="1"/>
  <c r="BG164" s="1"/>
  <c r="AW163"/>
  <c r="AY163" s="1"/>
  <c r="AM163"/>
  <c r="AP163" l="1"/>
  <c r="BF163" s="1"/>
  <c r="BC163"/>
  <c r="BH163" s="1"/>
  <c r="AA174"/>
  <c r="AL167"/>
  <c r="AR166"/>
  <c r="AS166" s="1"/>
  <c r="BE166" s="1"/>
  <c r="S173"/>
  <c r="V172"/>
  <c r="AZ163"/>
  <c r="AQ169"/>
  <c r="AV169"/>
  <c r="AE170"/>
  <c r="AW164"/>
  <c r="AY164" s="1"/>
  <c r="AB165"/>
  <c r="AC165" s="1"/>
  <c r="AK167"/>
  <c r="AT165"/>
  <c r="BA165"/>
  <c r="AU165"/>
  <c r="AX165" s="1"/>
  <c r="AM164"/>
  <c r="BB165" l="1"/>
  <c r="BG165" s="1"/>
  <c r="AP164"/>
  <c r="BF164" s="1"/>
  <c r="BC164"/>
  <c r="BH164" s="1"/>
  <c r="AA175"/>
  <c r="AL168"/>
  <c r="AR167"/>
  <c r="AS167" s="1"/>
  <c r="BE167" s="1"/>
  <c r="S174"/>
  <c r="V173"/>
  <c r="AZ164"/>
  <c r="AE171"/>
  <c r="AQ170"/>
  <c r="AV170"/>
  <c r="AK168"/>
  <c r="AT166"/>
  <c r="AU166"/>
  <c r="AX166" s="1"/>
  <c r="BA166"/>
  <c r="AB166"/>
  <c r="AC166" s="1"/>
  <c r="AW165"/>
  <c r="AY165" s="1"/>
  <c r="AM165"/>
  <c r="AP165" l="1"/>
  <c r="BF165" s="1"/>
  <c r="BC165"/>
  <c r="BH165" s="1"/>
  <c r="AA176"/>
  <c r="BB166"/>
  <c r="BG166" s="1"/>
  <c r="AL169"/>
  <c r="AR168"/>
  <c r="AS168" s="1"/>
  <c r="BE168" s="1"/>
  <c r="S175"/>
  <c r="V174"/>
  <c r="AW166"/>
  <c r="AY166" s="1"/>
  <c r="AZ165"/>
  <c r="AE172"/>
  <c r="AQ171"/>
  <c r="AV171"/>
  <c r="AK169"/>
  <c r="AB167"/>
  <c r="AC167" s="1"/>
  <c r="AT167"/>
  <c r="AU167"/>
  <c r="AX167" s="1"/>
  <c r="BA167"/>
  <c r="AM166"/>
  <c r="AP166" l="1"/>
  <c r="BF166" s="1"/>
  <c r="BC166"/>
  <c r="BH166" s="1"/>
  <c r="BB167"/>
  <c r="BG167" s="1"/>
  <c r="AA177"/>
  <c r="AL170"/>
  <c r="AR169"/>
  <c r="AS169" s="1"/>
  <c r="BE169" s="1"/>
  <c r="S176"/>
  <c r="V175"/>
  <c r="AZ166"/>
  <c r="AW167"/>
  <c r="AY167" s="1"/>
  <c r="AQ172"/>
  <c r="AE173"/>
  <c r="AV172"/>
  <c r="AU168"/>
  <c r="AX168" s="1"/>
  <c r="AT168"/>
  <c r="BA168"/>
  <c r="AK170"/>
  <c r="AB168"/>
  <c r="AC168" s="1"/>
  <c r="AM167"/>
  <c r="AP167" l="1"/>
  <c r="BF167" s="1"/>
  <c r="BC167"/>
  <c r="BH167" s="1"/>
  <c r="AA178"/>
  <c r="BB168"/>
  <c r="BG168" s="1"/>
  <c r="AL171"/>
  <c r="AR170"/>
  <c r="AS170" s="1"/>
  <c r="BE170" s="1"/>
  <c r="S177"/>
  <c r="V176"/>
  <c r="AZ167"/>
  <c r="AQ173"/>
  <c r="AV173"/>
  <c r="AE174"/>
  <c r="AB169"/>
  <c r="AC169" s="1"/>
  <c r="AK171"/>
  <c r="AT169"/>
  <c r="BA169"/>
  <c r="AU169"/>
  <c r="AX169" s="1"/>
  <c r="AW168"/>
  <c r="AY168" s="1"/>
  <c r="AM168"/>
  <c r="BB169" l="1"/>
  <c r="BG169" s="1"/>
  <c r="AZ168"/>
  <c r="BC168"/>
  <c r="BH168" s="1"/>
  <c r="AA179"/>
  <c r="AL172"/>
  <c r="AR171"/>
  <c r="AS171" s="1"/>
  <c r="BE171" s="1"/>
  <c r="S178"/>
  <c r="V177"/>
  <c r="AP168"/>
  <c r="BF168" s="1"/>
  <c r="AE175"/>
  <c r="AV174"/>
  <c r="AQ174"/>
  <c r="AB170"/>
  <c r="AC170" s="1"/>
  <c r="AK172"/>
  <c r="BA170"/>
  <c r="AU170"/>
  <c r="AX170" s="1"/>
  <c r="AT170"/>
  <c r="AW169"/>
  <c r="AY169" s="1"/>
  <c r="AM169"/>
  <c r="AP169" l="1"/>
  <c r="BF169" s="1"/>
  <c r="BC169"/>
  <c r="BH169" s="1"/>
  <c r="AA180"/>
  <c r="BB170"/>
  <c r="BG170" s="1"/>
  <c r="AL173"/>
  <c r="AR172"/>
  <c r="AS172" s="1"/>
  <c r="BE172" s="1"/>
  <c r="S179"/>
  <c r="V178"/>
  <c r="AZ169"/>
  <c r="AV175"/>
  <c r="AE176"/>
  <c r="AQ175"/>
  <c r="AW170"/>
  <c r="AY170" s="1"/>
  <c r="AB171"/>
  <c r="AC171" s="1"/>
  <c r="AK173"/>
  <c r="BA171"/>
  <c r="AT171"/>
  <c r="AU171"/>
  <c r="AX171" s="1"/>
  <c r="AM170"/>
  <c r="AP170" l="1"/>
  <c r="BF170" s="1"/>
  <c r="BC170"/>
  <c r="BH170" s="1"/>
  <c r="AA181"/>
  <c r="BB171"/>
  <c r="BG171" s="1"/>
  <c r="AL174"/>
  <c r="AR173"/>
  <c r="AS173" s="1"/>
  <c r="BE173" s="1"/>
  <c r="S180"/>
  <c r="V179"/>
  <c r="AZ170"/>
  <c r="AV176"/>
  <c r="AQ176"/>
  <c r="AE177"/>
  <c r="AW171"/>
  <c r="AY171" s="1"/>
  <c r="AB172"/>
  <c r="AC172" s="1"/>
  <c r="AT172"/>
  <c r="AU172"/>
  <c r="AX172" s="1"/>
  <c r="BA172"/>
  <c r="AK174"/>
  <c r="AM171"/>
  <c r="AP171" l="1"/>
  <c r="BF171" s="1"/>
  <c r="BC171"/>
  <c r="BH171" s="1"/>
  <c r="AA182"/>
  <c r="BB172"/>
  <c r="BG172" s="1"/>
  <c r="AL175"/>
  <c r="AR174"/>
  <c r="AS174" s="1"/>
  <c r="BE174" s="1"/>
  <c r="S181"/>
  <c r="V180"/>
  <c r="AZ171"/>
  <c r="AE178"/>
  <c r="AQ177"/>
  <c r="AV177"/>
  <c r="AW172"/>
  <c r="AY172" s="1"/>
  <c r="BA173"/>
  <c r="AU173"/>
  <c r="AX173" s="1"/>
  <c r="AT173"/>
  <c r="AK175"/>
  <c r="AB173"/>
  <c r="AC173" s="1"/>
  <c r="AM172"/>
  <c r="AP172" l="1"/>
  <c r="BF172" s="1"/>
  <c r="BC172"/>
  <c r="BH172" s="1"/>
  <c r="AA183"/>
  <c r="BB173"/>
  <c r="BG173" s="1"/>
  <c r="AL176"/>
  <c r="AR175"/>
  <c r="AS175" s="1"/>
  <c r="BE175" s="1"/>
  <c r="S182"/>
  <c r="V181"/>
  <c r="AZ172"/>
  <c r="AE179"/>
  <c r="AQ178"/>
  <c r="AV178"/>
  <c r="AW173"/>
  <c r="AY173" s="1"/>
  <c r="AT174"/>
  <c r="BA174"/>
  <c r="AU174"/>
  <c r="AX174" s="1"/>
  <c r="AB174"/>
  <c r="AC174" s="1"/>
  <c r="AK176"/>
  <c r="AM173"/>
  <c r="AP173" l="1"/>
  <c r="BF173" s="1"/>
  <c r="BC173"/>
  <c r="BH173" s="1"/>
  <c r="AA184"/>
  <c r="BB174"/>
  <c r="BG174" s="1"/>
  <c r="AL177"/>
  <c r="AR176"/>
  <c r="AS176" s="1"/>
  <c r="BE176" s="1"/>
  <c r="S183"/>
  <c r="V182"/>
  <c r="AZ173"/>
  <c r="AQ179"/>
  <c r="AE180"/>
  <c r="AV179"/>
  <c r="AW174"/>
  <c r="AY174" s="1"/>
  <c r="BA175"/>
  <c r="AU175"/>
  <c r="AX175" s="1"/>
  <c r="AT175"/>
  <c r="AK177"/>
  <c r="AB175"/>
  <c r="AC175" s="1"/>
  <c r="AM174"/>
  <c r="AP174" l="1"/>
  <c r="BF174" s="1"/>
  <c r="BC174"/>
  <c r="BH174" s="1"/>
  <c r="AA185"/>
  <c r="BB175"/>
  <c r="BG175" s="1"/>
  <c r="AL178"/>
  <c r="AR177"/>
  <c r="AS177" s="1"/>
  <c r="BE177" s="1"/>
  <c r="S184"/>
  <c r="V183"/>
  <c r="AZ174"/>
  <c r="AV180"/>
  <c r="AQ180"/>
  <c r="AE181"/>
  <c r="AB176"/>
  <c r="AC176" s="1"/>
  <c r="AK178"/>
  <c r="BA176"/>
  <c r="AT176"/>
  <c r="AU176"/>
  <c r="AX176" s="1"/>
  <c r="AW175"/>
  <c r="AY175" s="1"/>
  <c r="AM175"/>
  <c r="AP175" l="1"/>
  <c r="BF175" s="1"/>
  <c r="BC175"/>
  <c r="BH175" s="1"/>
  <c r="AA186"/>
  <c r="BB176"/>
  <c r="BG176" s="1"/>
  <c r="AL179"/>
  <c r="AR178"/>
  <c r="AS178" s="1"/>
  <c r="BE178" s="1"/>
  <c r="S185"/>
  <c r="V184"/>
  <c r="AW176"/>
  <c r="AY176" s="1"/>
  <c r="AZ175"/>
  <c r="AQ181"/>
  <c r="AE182"/>
  <c r="AV181"/>
  <c r="AB177"/>
  <c r="AC177" s="1"/>
  <c r="BA177"/>
  <c r="AU177"/>
  <c r="AX177" s="1"/>
  <c r="AT177"/>
  <c r="AK179"/>
  <c r="AM176"/>
  <c r="AP176" l="1"/>
  <c r="BF176" s="1"/>
  <c r="BC176"/>
  <c r="BH176" s="1"/>
  <c r="AA187"/>
  <c r="BB177"/>
  <c r="BG177" s="1"/>
  <c r="AL180"/>
  <c r="AR179"/>
  <c r="AS179" s="1"/>
  <c r="BE179" s="1"/>
  <c r="S186"/>
  <c r="V185"/>
  <c r="AZ176"/>
  <c r="AE183"/>
  <c r="AV182"/>
  <c r="AQ182"/>
  <c r="AK180"/>
  <c r="AU178"/>
  <c r="AX178" s="1"/>
  <c r="AT178"/>
  <c r="BA178"/>
  <c r="AB178"/>
  <c r="AC178" s="1"/>
  <c r="AW177"/>
  <c r="AY177" s="1"/>
  <c r="AM177"/>
  <c r="BB178" l="1"/>
  <c r="BG178" s="1"/>
  <c r="AP177"/>
  <c r="BF177" s="1"/>
  <c r="BC177"/>
  <c r="BH177" s="1"/>
  <c r="AA188"/>
  <c r="AL181"/>
  <c r="AR180"/>
  <c r="AS180" s="1"/>
  <c r="BE180" s="1"/>
  <c r="S187"/>
  <c r="V186"/>
  <c r="AZ177"/>
  <c r="AE184"/>
  <c r="AV183"/>
  <c r="AQ183"/>
  <c r="AK181"/>
  <c r="AB179"/>
  <c r="AC179" s="1"/>
  <c r="AT179"/>
  <c r="AU179"/>
  <c r="AX179" s="1"/>
  <c r="BA179"/>
  <c r="AW178"/>
  <c r="AY178" s="1"/>
  <c r="AM178"/>
  <c r="BB179" l="1"/>
  <c r="BG179" s="1"/>
  <c r="AP178"/>
  <c r="BF178" s="1"/>
  <c r="BC178"/>
  <c r="BH178" s="1"/>
  <c r="AA189"/>
  <c r="AL182"/>
  <c r="AR181"/>
  <c r="AS181" s="1"/>
  <c r="BE181" s="1"/>
  <c r="S188"/>
  <c r="V187"/>
  <c r="AW179"/>
  <c r="AY179" s="1"/>
  <c r="AV184"/>
  <c r="AE185"/>
  <c r="AQ184"/>
  <c r="AZ178"/>
  <c r="BA180"/>
  <c r="AU180"/>
  <c r="AX180" s="1"/>
  <c r="AT180"/>
  <c r="AK182"/>
  <c r="AB180"/>
  <c r="AC180" s="1"/>
  <c r="AM179"/>
  <c r="AP179" l="1"/>
  <c r="BF179" s="1"/>
  <c r="BC179"/>
  <c r="BH179" s="1"/>
  <c r="AA190"/>
  <c r="BB180"/>
  <c r="BG180" s="1"/>
  <c r="AL183"/>
  <c r="AR182"/>
  <c r="AS182" s="1"/>
  <c r="BE182" s="1"/>
  <c r="S189"/>
  <c r="V188"/>
  <c r="AZ179"/>
  <c r="AV185"/>
  <c r="AQ185"/>
  <c r="AE186"/>
  <c r="AW180"/>
  <c r="AY180" s="1"/>
  <c r="AB181"/>
  <c r="AC181" s="1"/>
  <c r="AT181"/>
  <c r="AU181"/>
  <c r="AX181" s="1"/>
  <c r="BA181"/>
  <c r="AK183"/>
  <c r="AM180"/>
  <c r="AZ180" l="1"/>
  <c r="BC180"/>
  <c r="BH180" s="1"/>
  <c r="AA191"/>
  <c r="BB181"/>
  <c r="BG181" s="1"/>
  <c r="AL184"/>
  <c r="AR183"/>
  <c r="AS183" s="1"/>
  <c r="BE183" s="1"/>
  <c r="S190"/>
  <c r="V189"/>
  <c r="AP180"/>
  <c r="BF180" s="1"/>
  <c r="AE187"/>
  <c r="AQ186"/>
  <c r="AV186"/>
  <c r="AW181"/>
  <c r="AY181" s="1"/>
  <c r="AK184"/>
  <c r="AB182"/>
  <c r="AC182" s="1"/>
  <c r="AT182"/>
  <c r="AU182"/>
  <c r="AX182" s="1"/>
  <c r="BA182"/>
  <c r="AM181"/>
  <c r="AP181" l="1"/>
  <c r="BF181" s="1"/>
  <c r="BC181"/>
  <c r="BH181" s="1"/>
  <c r="BB182"/>
  <c r="BG182" s="1"/>
  <c r="AA192"/>
  <c r="AL185"/>
  <c r="AR184"/>
  <c r="AS184" s="1"/>
  <c r="BE184" s="1"/>
  <c r="S191"/>
  <c r="V190"/>
  <c r="AZ181"/>
  <c r="AV187"/>
  <c r="AE188"/>
  <c r="AQ187"/>
  <c r="AK185"/>
  <c r="AW182"/>
  <c r="AY182" s="1"/>
  <c r="BA183"/>
  <c r="AU183"/>
  <c r="AX183" s="1"/>
  <c r="AT183"/>
  <c r="AB183"/>
  <c r="AC183" s="1"/>
  <c r="AM182"/>
  <c r="AP182" l="1"/>
  <c r="BF182" s="1"/>
  <c r="BC182"/>
  <c r="BH182" s="1"/>
  <c r="AA193"/>
  <c r="BB183"/>
  <c r="BG183" s="1"/>
  <c r="AL186"/>
  <c r="AR185"/>
  <c r="AS185" s="1"/>
  <c r="BE185" s="1"/>
  <c r="S192"/>
  <c r="V191"/>
  <c r="AE189"/>
  <c r="AV188"/>
  <c r="AQ188"/>
  <c r="AZ182"/>
  <c r="AW183"/>
  <c r="AY183" s="1"/>
  <c r="AK186"/>
  <c r="AB184"/>
  <c r="AC184" s="1"/>
  <c r="AT184"/>
  <c r="BA184"/>
  <c r="AU184"/>
  <c r="AX184" s="1"/>
  <c r="AM183"/>
  <c r="AP183" l="1"/>
  <c r="BF183" s="1"/>
  <c r="BC183"/>
  <c r="BH183" s="1"/>
  <c r="AA194"/>
  <c r="BB184"/>
  <c r="BG184" s="1"/>
  <c r="AL187"/>
  <c r="AR186"/>
  <c r="AS186" s="1"/>
  <c r="BE186" s="1"/>
  <c r="S193"/>
  <c r="V192"/>
  <c r="AZ183"/>
  <c r="AE190"/>
  <c r="AQ189"/>
  <c r="AV189"/>
  <c r="AK187"/>
  <c r="AB185"/>
  <c r="AC185" s="1"/>
  <c r="AT185"/>
  <c r="AU185"/>
  <c r="AX185" s="1"/>
  <c r="BA185"/>
  <c r="AW184"/>
  <c r="AY184" s="1"/>
  <c r="AM184"/>
  <c r="AP184" l="1"/>
  <c r="BF184" s="1"/>
  <c r="BC184"/>
  <c r="BH184" s="1"/>
  <c r="BB185"/>
  <c r="BG185" s="1"/>
  <c r="AA195"/>
  <c r="AL188"/>
  <c r="AR187"/>
  <c r="AS187" s="1"/>
  <c r="BE187" s="1"/>
  <c r="S194"/>
  <c r="V193"/>
  <c r="AZ184"/>
  <c r="AE191"/>
  <c r="AQ190"/>
  <c r="AV190"/>
  <c r="BA186"/>
  <c r="AT186"/>
  <c r="AU186"/>
  <c r="AX186" s="1"/>
  <c r="AK188"/>
  <c r="AB186"/>
  <c r="AC186" s="1"/>
  <c r="AW185"/>
  <c r="AY185" s="1"/>
  <c r="AM185"/>
  <c r="AP185" l="1"/>
  <c r="BF185" s="1"/>
  <c r="BC185"/>
  <c r="BH185" s="1"/>
  <c r="AA196"/>
  <c r="BB186"/>
  <c r="BG186" s="1"/>
  <c r="AL189"/>
  <c r="AR188"/>
  <c r="AS188" s="1"/>
  <c r="BE188" s="1"/>
  <c r="S195"/>
  <c r="V194"/>
  <c r="AZ185"/>
  <c r="AQ191"/>
  <c r="AV191"/>
  <c r="AE192"/>
  <c r="AU187"/>
  <c r="AX187" s="1"/>
  <c r="BA187"/>
  <c r="AT187"/>
  <c r="AB187"/>
  <c r="AC187" s="1"/>
  <c r="AW186"/>
  <c r="AY186" s="1"/>
  <c r="AK189"/>
  <c r="AM186"/>
  <c r="AP186" l="1"/>
  <c r="BF186" s="1"/>
  <c r="BC186"/>
  <c r="BH186" s="1"/>
  <c r="AA197"/>
  <c r="BB187"/>
  <c r="BG187" s="1"/>
  <c r="AL190"/>
  <c r="AR189"/>
  <c r="AS189" s="1"/>
  <c r="BE189" s="1"/>
  <c r="S196"/>
  <c r="V195"/>
  <c r="AZ186"/>
  <c r="AQ192"/>
  <c r="AV192"/>
  <c r="AE193"/>
  <c r="AW187"/>
  <c r="AY187" s="1"/>
  <c r="AK190"/>
  <c r="BA188"/>
  <c r="AU188"/>
  <c r="AX188" s="1"/>
  <c r="AT188"/>
  <c r="AB188"/>
  <c r="AC188" s="1"/>
  <c r="AM187"/>
  <c r="AP187" l="1"/>
  <c r="BF187" s="1"/>
  <c r="BC187"/>
  <c r="BH187" s="1"/>
  <c r="AA198"/>
  <c r="BB188"/>
  <c r="BG188" s="1"/>
  <c r="AL191"/>
  <c r="AR190"/>
  <c r="AS190" s="1"/>
  <c r="BE190" s="1"/>
  <c r="S197"/>
  <c r="V196"/>
  <c r="AZ187"/>
  <c r="AE194"/>
  <c r="AQ193"/>
  <c r="AV193"/>
  <c r="AW188"/>
  <c r="AY188" s="1"/>
  <c r="AK191"/>
  <c r="AB189"/>
  <c r="AC189" s="1"/>
  <c r="AT189"/>
  <c r="AU189"/>
  <c r="AX189" s="1"/>
  <c r="BA189"/>
  <c r="AM188"/>
  <c r="AP188" l="1"/>
  <c r="BF188" s="1"/>
  <c r="BC188"/>
  <c r="BH188" s="1"/>
  <c r="BB189"/>
  <c r="BG189" s="1"/>
  <c r="AA199"/>
  <c r="AL192"/>
  <c r="AR191"/>
  <c r="AS191" s="1"/>
  <c r="BE191" s="1"/>
  <c r="S198"/>
  <c r="V197"/>
  <c r="AZ188"/>
  <c r="AV194"/>
  <c r="AE195"/>
  <c r="AQ194"/>
  <c r="AK192"/>
  <c r="AT190"/>
  <c r="AU190"/>
  <c r="AX190" s="1"/>
  <c r="BA190"/>
  <c r="AB190"/>
  <c r="AC190" s="1"/>
  <c r="AW189"/>
  <c r="AY189" s="1"/>
  <c r="AM189"/>
  <c r="AP189" l="1"/>
  <c r="BF189" s="1"/>
  <c r="BC189"/>
  <c r="BH189" s="1"/>
  <c r="AA200"/>
  <c r="BB190"/>
  <c r="BG190" s="1"/>
  <c r="AL193"/>
  <c r="AR192"/>
  <c r="AS192" s="1"/>
  <c r="BE192" s="1"/>
  <c r="S199"/>
  <c r="V198"/>
  <c r="AZ189"/>
  <c r="AQ195"/>
  <c r="AV195"/>
  <c r="AE196"/>
  <c r="AW190"/>
  <c r="AY190" s="1"/>
  <c r="AT191"/>
  <c r="BA191"/>
  <c r="AU191"/>
  <c r="AX191" s="1"/>
  <c r="AB191"/>
  <c r="AC191" s="1"/>
  <c r="AK193"/>
  <c r="AM190"/>
  <c r="AP190" l="1"/>
  <c r="BF190" s="1"/>
  <c r="BC190"/>
  <c r="BH190" s="1"/>
  <c r="AA201"/>
  <c r="BB191"/>
  <c r="BG191" s="1"/>
  <c r="AL194"/>
  <c r="AR193"/>
  <c r="AS193" s="1"/>
  <c r="BE193" s="1"/>
  <c r="S200"/>
  <c r="V199"/>
  <c r="AZ190"/>
  <c r="AE197"/>
  <c r="AQ196"/>
  <c r="AV196"/>
  <c r="AW191"/>
  <c r="AY191" s="1"/>
  <c r="AK194"/>
  <c r="AU192"/>
  <c r="AX192" s="1"/>
  <c r="BA192"/>
  <c r="AT192"/>
  <c r="AB192"/>
  <c r="AC192" s="1"/>
  <c r="AM191"/>
  <c r="AZ191" l="1"/>
  <c r="BC191"/>
  <c r="BH191" s="1"/>
  <c r="AA202"/>
  <c r="BB192"/>
  <c r="BG192" s="1"/>
  <c r="AL195"/>
  <c r="AR194"/>
  <c r="AS194" s="1"/>
  <c r="BE194" s="1"/>
  <c r="S201"/>
  <c r="V200"/>
  <c r="AP191"/>
  <c r="BF191" s="1"/>
  <c r="AQ197"/>
  <c r="AV197"/>
  <c r="AE198"/>
  <c r="AW192"/>
  <c r="AY192" s="1"/>
  <c r="AK195"/>
  <c r="AB193"/>
  <c r="AC193" s="1"/>
  <c r="AT193"/>
  <c r="AU193"/>
  <c r="AX193" s="1"/>
  <c r="BA193"/>
  <c r="BB193" s="1"/>
  <c r="BG193" s="1"/>
  <c r="AM192"/>
  <c r="AP192" l="1"/>
  <c r="BF192" s="1"/>
  <c r="BC192"/>
  <c r="BH192" s="1"/>
  <c r="AA203"/>
  <c r="AL196"/>
  <c r="AR195"/>
  <c r="AS195" s="1"/>
  <c r="BE195" s="1"/>
  <c r="S202"/>
  <c r="V201"/>
  <c r="AZ192"/>
  <c r="AW193"/>
  <c r="AY193" s="1"/>
  <c r="AQ198"/>
  <c r="AV198"/>
  <c r="AE199"/>
  <c r="AK196"/>
  <c r="AT194"/>
  <c r="AU194"/>
  <c r="AX194" s="1"/>
  <c r="BA194"/>
  <c r="AB194"/>
  <c r="AC194" s="1"/>
  <c r="AM193"/>
  <c r="AP193" l="1"/>
  <c r="BF193" s="1"/>
  <c r="BC193"/>
  <c r="BH193" s="1"/>
  <c r="AA204"/>
  <c r="BB194"/>
  <c r="BG194" s="1"/>
  <c r="AL197"/>
  <c r="AR196"/>
  <c r="AS196" s="1"/>
  <c r="BE196" s="1"/>
  <c r="S203"/>
  <c r="V202"/>
  <c r="AW194"/>
  <c r="AY194" s="1"/>
  <c r="AZ193"/>
  <c r="AQ199"/>
  <c r="AE200"/>
  <c r="AV199"/>
  <c r="AK197"/>
  <c r="BA195"/>
  <c r="AU195"/>
  <c r="AX195" s="1"/>
  <c r="AT195"/>
  <c r="AB195"/>
  <c r="AC195" s="1"/>
  <c r="AM194"/>
  <c r="AP194" l="1"/>
  <c r="BF194" s="1"/>
  <c r="BC194"/>
  <c r="BH194" s="1"/>
  <c r="AA205"/>
  <c r="BB195"/>
  <c r="BG195" s="1"/>
  <c r="AL198"/>
  <c r="AR197"/>
  <c r="AS197" s="1"/>
  <c r="BE197" s="1"/>
  <c r="S204"/>
  <c r="V203"/>
  <c r="AZ194"/>
  <c r="AQ200"/>
  <c r="AV200"/>
  <c r="AE201"/>
  <c r="AW195"/>
  <c r="AY195" s="1"/>
  <c r="AK198"/>
  <c r="AT196"/>
  <c r="BA196"/>
  <c r="AU196"/>
  <c r="AX196" s="1"/>
  <c r="AB196"/>
  <c r="AC196" s="1"/>
  <c r="AM195"/>
  <c r="AP195" l="1"/>
  <c r="BF195" s="1"/>
  <c r="BC195"/>
  <c r="BH195" s="1"/>
  <c r="AA206"/>
  <c r="BB196"/>
  <c r="BG196" s="1"/>
  <c r="AL199"/>
  <c r="AR198"/>
  <c r="AS198" s="1"/>
  <c r="BE198" s="1"/>
  <c r="S205"/>
  <c r="V204"/>
  <c r="AW196"/>
  <c r="AY196" s="1"/>
  <c r="AZ195"/>
  <c r="AQ201"/>
  <c r="AV201"/>
  <c r="AE202"/>
  <c r="AB197"/>
  <c r="AC197" s="1"/>
  <c r="AT197"/>
  <c r="BA197"/>
  <c r="AU197"/>
  <c r="AX197" s="1"/>
  <c r="AK199"/>
  <c r="AM196"/>
  <c r="AP196" l="1"/>
  <c r="BF196" s="1"/>
  <c r="BC196"/>
  <c r="BH196" s="1"/>
  <c r="AA207"/>
  <c r="BB197"/>
  <c r="BG197" s="1"/>
  <c r="AL200"/>
  <c r="AR199"/>
  <c r="AS199" s="1"/>
  <c r="BE199" s="1"/>
  <c r="S206"/>
  <c r="V205"/>
  <c r="AZ196"/>
  <c r="AQ202"/>
  <c r="AV202"/>
  <c r="AE203"/>
  <c r="AB198"/>
  <c r="AC198" s="1"/>
  <c r="AT198"/>
  <c r="AU198"/>
  <c r="AX198" s="1"/>
  <c r="BA198"/>
  <c r="AW197"/>
  <c r="AY197" s="1"/>
  <c r="AK200"/>
  <c r="AM197"/>
  <c r="BB198" l="1"/>
  <c r="BG198" s="1"/>
  <c r="AZ197"/>
  <c r="BC197"/>
  <c r="BH197" s="1"/>
  <c r="AL201"/>
  <c r="AR200"/>
  <c r="AS200" s="1"/>
  <c r="BE200" s="1"/>
  <c r="S207"/>
  <c r="V207" s="1"/>
  <c r="V206"/>
  <c r="AP197"/>
  <c r="BF197" s="1"/>
  <c r="AE204"/>
  <c r="AQ203"/>
  <c r="AV203"/>
  <c r="AW198"/>
  <c r="AY198" s="1"/>
  <c r="AB199"/>
  <c r="AC199" s="1"/>
  <c r="AK201"/>
  <c r="BA199"/>
  <c r="AU199"/>
  <c r="AX199" s="1"/>
  <c r="AT199"/>
  <c r="AM198"/>
  <c r="AP198" l="1"/>
  <c r="BF198" s="1"/>
  <c r="BC198"/>
  <c r="BH198" s="1"/>
  <c r="BB199"/>
  <c r="BG199" s="1"/>
  <c r="AL202"/>
  <c r="AR201"/>
  <c r="AS201" s="1"/>
  <c r="BE201" s="1"/>
  <c r="AZ198"/>
  <c r="AV204"/>
  <c r="AQ204"/>
  <c r="AE205"/>
  <c r="AW199"/>
  <c r="AY199" s="1"/>
  <c r="AK202"/>
  <c r="AB200"/>
  <c r="AC200" s="1"/>
  <c r="AT200"/>
  <c r="AU200"/>
  <c r="AX200" s="1"/>
  <c r="BA200"/>
  <c r="AM199"/>
  <c r="AP199" l="1"/>
  <c r="BF199" s="1"/>
  <c r="BC199"/>
  <c r="BH199" s="1"/>
  <c r="BB200"/>
  <c r="BG200" s="1"/>
  <c r="AL203"/>
  <c r="AR202"/>
  <c r="AS202" s="1"/>
  <c r="BE202" s="1"/>
  <c r="AZ199"/>
  <c r="AE206"/>
  <c r="AV205"/>
  <c r="AQ205"/>
  <c r="AW200"/>
  <c r="AY200" s="1"/>
  <c r="AK203"/>
  <c r="BA201"/>
  <c r="AU201"/>
  <c r="AX201" s="1"/>
  <c r="AT201"/>
  <c r="AB201"/>
  <c r="AC201" s="1"/>
  <c r="AM200"/>
  <c r="AZ200" l="1"/>
  <c r="BC200"/>
  <c r="BH200" s="1"/>
  <c r="BB201"/>
  <c r="BG201" s="1"/>
  <c r="AL204"/>
  <c r="AR203"/>
  <c r="AS203" s="1"/>
  <c r="BE203" s="1"/>
  <c r="AP200"/>
  <c r="BF200" s="1"/>
  <c r="AV206"/>
  <c r="AQ206"/>
  <c r="AE207"/>
  <c r="AW201"/>
  <c r="AY201" s="1"/>
  <c r="AT202"/>
  <c r="BA202"/>
  <c r="AU202"/>
  <c r="AX202" s="1"/>
  <c r="AK204"/>
  <c r="AB202"/>
  <c r="AC202" s="1"/>
  <c r="AM201"/>
  <c r="AP201" l="1"/>
  <c r="BF201" s="1"/>
  <c r="BC201"/>
  <c r="BH201" s="1"/>
  <c r="BB202"/>
  <c r="BG202" s="1"/>
  <c r="AL205"/>
  <c r="AR204"/>
  <c r="AS204" s="1"/>
  <c r="BE204" s="1"/>
  <c r="AZ201"/>
  <c r="AW202"/>
  <c r="AY202" s="1"/>
  <c r="AQ207"/>
  <c r="AV207"/>
  <c r="AK205"/>
  <c r="AB203"/>
  <c r="AC203" s="1"/>
  <c r="AT203"/>
  <c r="BA203"/>
  <c r="AU203"/>
  <c r="AX203" s="1"/>
  <c r="AM202"/>
  <c r="AP202" l="1"/>
  <c r="BF202" s="1"/>
  <c r="BC202"/>
  <c r="BH202" s="1"/>
  <c r="BB203"/>
  <c r="BG203" s="1"/>
  <c r="AL206"/>
  <c r="AR205"/>
  <c r="AS205" s="1"/>
  <c r="BE205" s="1"/>
  <c r="AW203"/>
  <c r="AY203" s="1"/>
  <c r="AZ202"/>
  <c r="BA204"/>
  <c r="AT204"/>
  <c r="AU204"/>
  <c r="AX204" s="1"/>
  <c r="AK206"/>
  <c r="AB204"/>
  <c r="AC204" s="1"/>
  <c r="AM203"/>
  <c r="AP203" l="1"/>
  <c r="BF203" s="1"/>
  <c r="BC203"/>
  <c r="BH203" s="1"/>
  <c r="BB204"/>
  <c r="BG204" s="1"/>
  <c r="AL207"/>
  <c r="AR207" s="1"/>
  <c r="AR206"/>
  <c r="AS206" s="1"/>
  <c r="BE206" s="1"/>
  <c r="AZ203"/>
  <c r="AW204"/>
  <c r="AY204" s="1"/>
  <c r="BA205"/>
  <c r="AU205"/>
  <c r="AX205" s="1"/>
  <c r="AT205"/>
  <c r="AB205"/>
  <c r="AC205" s="1"/>
  <c r="AK207"/>
  <c r="AM204"/>
  <c r="AP204" l="1"/>
  <c r="BF204" s="1"/>
  <c r="BC204"/>
  <c r="BH204" s="1"/>
  <c r="BB205"/>
  <c r="BG205" s="1"/>
  <c r="AS207"/>
  <c r="BE207" s="1"/>
  <c r="BE6"/>
  <c r="AZ204"/>
  <c r="AT206"/>
  <c r="BA206"/>
  <c r="AU206"/>
  <c r="AX206" s="1"/>
  <c r="AB206"/>
  <c r="AC206" s="1"/>
  <c r="AW205"/>
  <c r="AY205" s="1"/>
  <c r="AM205"/>
  <c r="BB206" l="1"/>
  <c r="BG206" s="1"/>
  <c r="AP205"/>
  <c r="BF205" s="1"/>
  <c r="BC205"/>
  <c r="BH205" s="1"/>
  <c r="AT207"/>
  <c r="AU207"/>
  <c r="AX207" s="1"/>
  <c r="BA207"/>
  <c r="AZ205"/>
  <c r="AB207"/>
  <c r="AC207" s="1"/>
  <c r="AW206"/>
  <c r="AY206" s="1"/>
  <c r="AM206"/>
  <c r="AP206" l="1"/>
  <c r="BF206" s="1"/>
  <c r="BC206"/>
  <c r="BH206" s="1"/>
  <c r="AW207"/>
  <c r="AY207" s="1"/>
  <c r="BC207" s="1"/>
  <c r="BH207" s="1"/>
  <c r="BH6" s="1"/>
  <c r="BB207"/>
  <c r="BG207" s="1"/>
  <c r="BG6"/>
  <c r="AZ207"/>
  <c r="AZ206"/>
  <c r="AM207"/>
  <c r="AP207" l="1"/>
  <c r="BF207" s="1"/>
  <c r="BF6" s="1"/>
  <c r="Q8" s="1"/>
  <c r="AA34" i="13"/>
  <c r="Q9" i="2" l="1"/>
  <c r="I20" i="13"/>
  <c r="AA35"/>
  <c r="Q10" i="2" l="1"/>
  <c r="I21" i="13"/>
  <c r="AA36"/>
  <c r="Q11" i="2" l="1"/>
  <c r="AA37" i="13"/>
  <c r="I22"/>
  <c r="Q12" i="2" l="1"/>
  <c r="I23" i="13"/>
  <c r="AA38"/>
  <c r="Q13" i="2" l="1"/>
  <c r="I24" i="13"/>
  <c r="AA39"/>
  <c r="Q14" i="2" l="1"/>
  <c r="I25" i="13"/>
  <c r="AA40"/>
  <c r="Q15" i="2" l="1"/>
  <c r="AA41" i="13"/>
  <c r="I26"/>
  <c r="Q16" i="2" l="1"/>
  <c r="AA42" i="13"/>
  <c r="Q17" i="2" l="1"/>
  <c r="AA43" i="13"/>
  <c r="Q18" i="2" l="1"/>
  <c r="AA44" i="13"/>
  <c r="Q19" i="2" l="1"/>
  <c r="AA45" i="13"/>
  <c r="Q20" i="2" l="1"/>
  <c r="AA46" i="13"/>
  <c r="Q21" i="2" l="1"/>
  <c r="AA47" i="13"/>
  <c r="Q22" i="2" l="1"/>
  <c r="AA48" i="13"/>
  <c r="Q23" i="2" l="1"/>
  <c r="AA49" i="13"/>
  <c r="Q24" i="2" l="1"/>
  <c r="AA50" i="13"/>
  <c r="Q25" i="2" l="1"/>
  <c r="AA51" i="13"/>
  <c r="Q26" i="2" l="1"/>
  <c r="AA52" i="13"/>
  <c r="Q27" i="2" l="1"/>
  <c r="AA53" i="13"/>
  <c r="Q28" i="2" l="1"/>
</calcChain>
</file>

<file path=xl/comments1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10.xml><?xml version="1.0" encoding="utf-8"?>
<comments xmlns="http://schemas.openxmlformats.org/spreadsheetml/2006/main">
  <authors>
    <author>BBros</author>
  </authors>
  <commentList>
    <comment ref="N4" authorId="0">
      <text>
        <r>
          <rPr>
            <sz val="9"/>
            <color indexed="81"/>
            <rFont val="Tahoma"/>
            <family val="2"/>
          </rPr>
          <t xml:space="preserve">Quota media delle win
</t>
        </r>
      </text>
    </comment>
  </commentList>
</comments>
</file>

<file path=xl/comments2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3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4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5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6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7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8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comments9.xml><?xml version="1.0" encoding="utf-8"?>
<comments xmlns="http://schemas.openxmlformats.org/spreadsheetml/2006/main">
  <authors>
    <author>BBros</author>
  </authors>
  <commentList>
    <comment ref="Q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 xml:space="preserve">FP suggerito
</t>
        </r>
        <r>
          <rPr>
            <sz val="9"/>
            <color indexed="81"/>
            <rFont val="Tahoma"/>
            <family val="2"/>
          </rPr>
          <t xml:space="preserve">Valore di FP suggerito per questa tranche
</t>
        </r>
      </text>
    </comment>
    <comment ref="BE3" authorId="0">
      <text>
        <r>
          <rPr>
            <sz val="9"/>
            <color indexed="81"/>
            <rFont val="Tahoma"/>
            <family val="2"/>
          </rPr>
          <t>Differenza percentuale richiesta per lo stake attuale rispetto allo stake precedente. Per esempio lo stake attuale deve essere almeno il 30% più grande del precedente.</t>
        </r>
      </text>
    </comment>
    <comment ref="BG3" authorId="0">
      <text>
        <r>
          <rPr>
            <sz val="9"/>
            <color indexed="81"/>
            <rFont val="Tahoma"/>
            <family val="2"/>
          </rPr>
          <t>Max % cassa da usare per questa tranche</t>
        </r>
      </text>
    </comment>
    <comment ref="BH3" authorId="0">
      <text>
        <r>
          <rPr>
            <sz val="9"/>
            <color indexed="81"/>
            <rFont val="Tahoma"/>
            <family val="2"/>
          </rPr>
          <t xml:space="preserve">Percentuale di perdita accumulata che si vuole recuperare con la giocata di questa tranche
</t>
        </r>
      </text>
    </comment>
    <comment ref="AM7" authorId="0">
      <text>
        <r>
          <rPr>
            <sz val="9"/>
            <color indexed="81"/>
            <rFont val="Tahoma"/>
            <family val="2"/>
          </rPr>
          <t>Non ho capito la funzione di queste formule, per cui le riporti tali e quali senza titolarle. Sono quelle che stanno in N28, O28 e P28 in tutti i fogli delle tranche.</t>
        </r>
      </text>
    </comment>
    <comment ref="AZ7" authorId="0">
      <text>
        <r>
          <rPr>
            <sz val="9"/>
            <color indexed="81"/>
            <rFont val="Tahoma"/>
            <family val="2"/>
          </rPr>
          <t>Perdita da recuperare alla prossima tranche:
[cassa iniz.]-[cassa att.]+[guadagno questa tranche]</t>
        </r>
      </text>
    </comment>
  </commentList>
</comments>
</file>

<file path=xl/sharedStrings.xml><?xml version="1.0" encoding="utf-8"?>
<sst xmlns="http://schemas.openxmlformats.org/spreadsheetml/2006/main" count="928" uniqueCount="150">
  <si>
    <t>W</t>
  </si>
  <si>
    <t>L</t>
  </si>
  <si>
    <t>N°</t>
  </si>
  <si>
    <t>INCONTRO</t>
  </si>
  <si>
    <t>PRONO</t>
  </si>
  <si>
    <t>WIN/LOSS</t>
  </si>
  <si>
    <t>REPORT</t>
  </si>
  <si>
    <t>ODDS</t>
  </si>
  <si>
    <t>PEZZI</t>
  </si>
  <si>
    <t>STAKE</t>
  </si>
  <si>
    <t>CASSA</t>
  </si>
  <si>
    <t>TT</t>
  </si>
  <si>
    <t>R</t>
  </si>
  <si>
    <t>FP</t>
  </si>
  <si>
    <t>NPG</t>
  </si>
  <si>
    <t>GAIN TR</t>
  </si>
  <si>
    <t>LOSE TR</t>
  </si>
  <si>
    <t>WIN</t>
  </si>
  <si>
    <t>NETTO TR</t>
  </si>
  <si>
    <t>LOSS</t>
  </si>
  <si>
    <t>NETTO TOTAL</t>
  </si>
  <si>
    <t>CAS ATT</t>
  </si>
  <si>
    <t>CASS ATT</t>
  </si>
  <si>
    <t>CASSA ATT</t>
  </si>
  <si>
    <t>TT RIP</t>
  </si>
  <si>
    <t>SALDO</t>
  </si>
  <si>
    <t>TT SU 20</t>
  </si>
  <si>
    <t>NPT</t>
  </si>
  <si>
    <t>TOT</t>
  </si>
  <si>
    <t>PZ/CASSA</t>
  </si>
  <si>
    <t>1)</t>
  </si>
  <si>
    <t>INSERIRE LA CASSA NEL FOGLIO 1° TRANCE</t>
  </si>
  <si>
    <t>2)</t>
  </si>
  <si>
    <t>INSERIRE IL TOTALE DI PEZZI SU 20 PARTITE SI DESIDERA COME TARGET,ESEMPIO 2 PEZZI SU 20 UGUALE 10%,4 PEZZI 20% ECC.</t>
  </si>
  <si>
    <t>3)</t>
  </si>
  <si>
    <t>INSERIRE IL NUMERO DI PEZZI CHE VANNO A COMPORRE LA CASSA,ESEMPIO CON CASSA 1000 E 200 PEZZI IL VALORE DI UN PEZZO SARA' 5 UNITA'</t>
  </si>
  <si>
    <t>G3</t>
  </si>
  <si>
    <t>P3</t>
  </si>
  <si>
    <t>Q3</t>
  </si>
  <si>
    <t>4)</t>
  </si>
  <si>
    <t>INSERIRE PARTITE,PRONOSTICO E RISULTATO NELLA TABELLA</t>
  </si>
  <si>
    <t>C8-F27</t>
  </si>
  <si>
    <t>5)</t>
  </si>
  <si>
    <t>DAL SECONDO FOGLIO INSERIRE FORZATURA PROBABILISTICA E DATI PARTITE IN TABELLA</t>
  </si>
  <si>
    <t>M3</t>
  </si>
  <si>
    <t>6)</t>
  </si>
  <si>
    <t>BUON DIVERTIMENTO E FORZA VIOLA</t>
  </si>
  <si>
    <t>PROGRESSIONE</t>
  </si>
  <si>
    <t>7°</t>
  </si>
  <si>
    <t>Win</t>
  </si>
  <si>
    <t>win</t>
  </si>
  <si>
    <t>loss</t>
  </si>
  <si>
    <t>Loss</t>
  </si>
  <si>
    <t>w/l</t>
  </si>
  <si>
    <t>quota</t>
  </si>
  <si>
    <t>stake</t>
  </si>
  <si>
    <t>RIEPILOGO SPETTANZA</t>
  </si>
  <si>
    <t>Formule per riportare le partite inserite nei singoli fogli delle tranche</t>
  </si>
  <si>
    <t>Tutti i calcoli sono automatici.</t>
  </si>
  <si>
    <t>OPZIONI FOGLIO</t>
  </si>
  <si>
    <t>OPZIONI RIPORTO AUTOMATICO</t>
  </si>
  <si>
    <t>incontro</t>
  </si>
  <si>
    <t>prono</t>
  </si>
  <si>
    <t>esito</t>
  </si>
  <si>
    <t>Non sovrascrivere nulla.</t>
  </si>
  <si>
    <t>Rif. Colonna da tranche</t>
  </si>
  <si>
    <t>Rif.riga inizio partite:</t>
  </si>
  <si>
    <t>DATI PARTITE RIPORTATE QUI</t>
  </si>
  <si>
    <t>Rif. Colonna per riporto in riepilogo:</t>
  </si>
  <si>
    <t>N. Part.
(ID)</t>
  </si>
  <si>
    <t>N. Tranche</t>
  </si>
  <si>
    <t>Incontro</t>
  </si>
  <si>
    <t>Prono</t>
  </si>
  <si>
    <t>Quota evento favorevole</t>
  </si>
  <si>
    <t>Quota evento contrario</t>
  </si>
  <si>
    <t>% evento favorevole</t>
  </si>
  <si>
    <t>% Spettanza</t>
  </si>
  <si>
    <t>Nome foglio tranche</t>
  </si>
  <si>
    <t>N. Partite Tranche</t>
  </si>
  <si>
    <t>N. TR.</t>
  </si>
  <si>
    <t>ID Partita scommessa</t>
  </si>
  <si>
    <t>ID 
(senza doppioni)</t>
  </si>
  <si>
    <t>Rif. Riga</t>
  </si>
  <si>
    <t>ID</t>
  </si>
  <si>
    <t>Rif. Riga Partita da riportare in riepilogo</t>
  </si>
  <si>
    <t>Lasciare vuota</t>
  </si>
  <si>
    <t>Formule per copiare le partite riportate dalle tranche, nel riepilogo all'inizio di questo foglio</t>
  </si>
  <si>
    <t>Esito puntata WIN/LOSS</t>
  </si>
  <si>
    <t>% Spettanza iniziale:</t>
  </si>
  <si>
    <t>N. win:</t>
  </si>
  <si>
    <t>N. loss:</t>
  </si>
  <si>
    <t>QM win:</t>
  </si>
  <si>
    <t>Precisione:</t>
  </si>
  <si>
    <t>Prec. Attesa:</t>
  </si>
  <si>
    <t>STATISTICHE GIOCATE</t>
  </si>
  <si>
    <t>TR V</t>
  </si>
  <si>
    <t>TR P</t>
  </si>
  <si>
    <t>TR G</t>
  </si>
  <si>
    <t>Prec.</t>
  </si>
  <si>
    <t>Prec. Attesa</t>
  </si>
  <si>
    <t>CASSA INIZ</t>
  </si>
  <si>
    <t>CASSA ATTUALE</t>
  </si>
  <si>
    <t>TR Tassa (TT)</t>
  </si>
  <si>
    <t>Riporto Tassa (TT)</t>
  </si>
  <si>
    <t>PZ in CASSA</t>
  </si>
  <si>
    <t>Val puntata in PZ</t>
  </si>
  <si>
    <t>TT Rip per val punt</t>
  </si>
  <si>
    <t>Cassa Iniz+TT Rip Val punt</t>
  </si>
  <si>
    <t>TR Tassa per Val puntata</t>
  </si>
  <si>
    <t>Stake tranche prec.</t>
  </si>
  <si>
    <t>R2</t>
  </si>
  <si>
    <t>FP trovato:</t>
  </si>
  <si>
    <t>FP tale che stake fa vincere la progressione</t>
  </si>
  <si>
    <t>PZ da Inv (per 1 partita)</t>
  </si>
  <si>
    <t>STAKE (per 1 partita)</t>
  </si>
  <si>
    <t>GAIN TR (per una partita)</t>
  </si>
  <si>
    <t>LOSS TR (per una partita)</t>
  </si>
  <si>
    <t>GAIN TR (per intera tranche)</t>
  </si>
  <si>
    <t>LOSS TR (per intera tranche)</t>
  </si>
  <si>
    <t>FP tale che la cassa usata non supera la % max indicata sopra</t>
  </si>
  <si>
    <t>FP suggerito:</t>
  </si>
  <si>
    <t>% di cassa investita nella tranche</t>
  </si>
  <si>
    <t>Perdita accumulata</t>
  </si>
  <si>
    <t>Max cassa da inv:</t>
  </si>
  <si>
    <t>FP tale che la perdita accumulata sia recuperata almeno per la % sopra indicata</t>
  </si>
  <si>
    <t>% perdita da recuperare:</t>
  </si>
  <si>
    <t>% di perdita recuperata</t>
  </si>
  <si>
    <t>% Diff. Stake:</t>
  </si>
  <si>
    <t>Investimento richiesto €</t>
  </si>
  <si>
    <t>FP tale che [stake ora] &gt; [stake tranche prec.] per la % sopra indicata</t>
  </si>
  <si>
    <t>Riporto FP suggerito (per foglio Spettanza)</t>
  </si>
  <si>
    <t>Perdita da recuperare alla prossima tranche</t>
  </si>
  <si>
    <t>PZ/Cassa:</t>
  </si>
  <si>
    <t>FP suggerito</t>
  </si>
  <si>
    <t>fp sugg.</t>
  </si>
  <si>
    <t>FP da spettanza</t>
  </si>
  <si>
    <t>% Spettanza a fine tranche</t>
  </si>
  <si>
    <t>RIEPILOGO PARTITE INSERITE</t>
  </si>
  <si>
    <t>CALCOLO DELLA SPETTANZA</t>
  </si>
  <si>
    <t>qui ci va la proporzione di CiPensoDopo</t>
  </si>
  <si>
    <t>FP suggerito da parametri</t>
  </si>
  <si>
    <t>Stake Tr. prec:</t>
  </si>
  <si>
    <t>QM tranche attuale</t>
  </si>
  <si>
    <t>PARAMETRI PER LA DETERMINAZIONE AUTOMATICA DELL'FP DA GIOCARE</t>
  </si>
  <si>
    <t>CALCOLO DELL'FP SUGGERITO PER QUESTA TRANCHE IN BASE AI PARAMETRI SCELTI (COLONNE BG E SEGUENTI)</t>
  </si>
  <si>
    <t>N. partite tranche attuale</t>
  </si>
  <si>
    <t>(valore da fomula in cella in N28)</t>
  </si>
  <si>
    <t>(valore da fomula in cella in O28)</t>
  </si>
  <si>
    <t>(valore da fomula in cella in P28)</t>
  </si>
  <si>
    <t>ESITO PROGRESSIONE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</si>
</sst>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2" fontId="1" fillId="4" borderId="1" xfId="0" applyNumberFormat="1" applyFont="1" applyFill="1" applyBorder="1" applyAlignment="1" applyProtection="1">
      <alignment horizontal="center"/>
      <protection locked="0"/>
    </xf>
    <xf numFmtId="2" fontId="4" fillId="4" borderId="1" xfId="0" applyNumberFormat="1" applyFont="1" applyFill="1" applyBorder="1" applyAlignment="1" applyProtection="1">
      <alignment horizontal="center"/>
      <protection locked="0"/>
    </xf>
    <xf numFmtId="2" fontId="1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 applyProtection="1">
      <alignment horizontal="center"/>
      <protection hidden="1"/>
    </xf>
    <xf numFmtId="0" fontId="1" fillId="5" borderId="1" xfId="0" applyFont="1" applyFill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2" fontId="1" fillId="5" borderId="1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hidden="1"/>
    </xf>
    <xf numFmtId="2" fontId="1" fillId="0" borderId="1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0" fontId="8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0" fontId="13" fillId="6" borderId="0" xfId="0" applyFont="1" applyFill="1" applyBorder="1" applyAlignment="1" applyProtection="1">
      <alignment horizontal="center"/>
      <protection hidden="1"/>
    </xf>
    <xf numFmtId="2" fontId="0" fillId="5" borderId="0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Font="1" applyBorder="1"/>
    <xf numFmtId="2" fontId="0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/>
    <xf numFmtId="2" fontId="1" fillId="0" borderId="1" xfId="0" applyNumberFormat="1" applyFont="1" applyBorder="1" applyAlignment="1"/>
    <xf numFmtId="0" fontId="0" fillId="0" borderId="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Alignment="1">
      <alignment horizontal="left"/>
    </xf>
    <xf numFmtId="0" fontId="1" fillId="0" borderId="0" xfId="0" applyFont="1" applyFill="1" applyBorder="1" applyAlignment="1">
      <alignment horizontal="center" wrapText="1"/>
    </xf>
  </cellXfs>
  <cellStyles count="2">
    <cellStyle name="Normale" xfId="0" builtinId="0"/>
    <cellStyle name="Percentuale" xfId="1" builtinId="5"/>
  </cellStyles>
  <dxfs count="269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0000"/>
      </font>
    </dxf>
  </dxfs>
  <tableStyles count="1" defaultTableStyle="TableStyleMedium9" defaultPivotStyle="PivotStyleLight16">
    <tableStyle name="MySqlDefault" pivot="0" table="0" count="0"/>
  </tableStyles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4"/>
  <c:chart>
    <c:title>
      <c:tx>
        <c:rich>
          <a:bodyPr/>
          <a:lstStyle/>
          <a:p>
            <a:pPr>
              <a:defRPr/>
            </a:pPr>
            <a:r>
              <a:rPr lang="it-IT"/>
              <a:t>Andamento spettanza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3.1969692809207602E-3"/>
          <c:y val="0.18554425488480675"/>
          <c:w val="0.98833955173863075"/>
          <c:h val="0.68921660834062359"/>
        </c:manualLayout>
      </c:layout>
      <c:lineChart>
        <c:grouping val="stacked"/>
        <c:ser>
          <c:idx val="0"/>
          <c:order val="0"/>
          <c:tx>
            <c:v>% evento favorevole</c:v>
          </c:tx>
          <c:val>
            <c:numLit>
              <c:formatCode>General</c:formatCode>
              <c:ptCount val="200"/>
              <c:pt idx="0">
                <c:v>-68.965517241379359</c:v>
              </c:pt>
              <c:pt idx="1">
                <c:v>-68.965517241379359</c:v>
              </c:pt>
              <c:pt idx="2">
                <c:v>-68.965517241379359</c:v>
              </c:pt>
              <c:pt idx="3">
                <c:v>-68.965517241379359</c:v>
              </c:pt>
              <c:pt idx="4">
                <c:v>32.24932249322493</c:v>
              </c:pt>
              <c:pt idx="5">
                <c:v>32.24932249322493</c:v>
              </c:pt>
              <c:pt idx="6">
                <c:v>32.24932249322493</c:v>
              </c:pt>
              <c:pt idx="7">
                <c:v>32.24932249322493</c:v>
              </c:pt>
              <c:pt idx="8">
                <c:v>32.24932249322493</c:v>
              </c:pt>
              <c:pt idx="9">
                <c:v>32.24932249322493</c:v>
              </c:pt>
              <c:pt idx="10">
                <c:v>32.24932249322493</c:v>
              </c:pt>
              <c:pt idx="11">
                <c:v>32.24932249322493</c:v>
              </c:pt>
              <c:pt idx="12">
                <c:v>-67.750677506775048</c:v>
              </c:pt>
              <c:pt idx="13">
                <c:v>-67.750677506775048</c:v>
              </c:pt>
              <c:pt idx="14">
                <c:v>-67.750677506775048</c:v>
              </c:pt>
              <c:pt idx="15">
                <c:v>-67.750677506775048</c:v>
              </c:pt>
              <c:pt idx="16">
                <c:v>-67.750677506775048</c:v>
              </c:pt>
              <c:pt idx="17">
                <c:v>-67.750677506775048</c:v>
              </c:pt>
              <c:pt idx="18">
                <c:v>32.341001353179976</c:v>
              </c:pt>
              <c:pt idx="19">
                <c:v>32.341001353179976</c:v>
              </c:pt>
              <c:pt idx="20">
                <c:v>32.341001353179976</c:v>
              </c:pt>
              <c:pt idx="21">
                <c:v>32.341001353179976</c:v>
              </c:pt>
              <c:pt idx="22">
                <c:v>32.341001353179976</c:v>
              </c:pt>
              <c:pt idx="23">
                <c:v>-67.658998646819938</c:v>
              </c:pt>
              <c:pt idx="24">
                <c:v>-67.658998646819938</c:v>
              </c:pt>
              <c:pt idx="25">
                <c:v>-67.658998646819938</c:v>
              </c:pt>
              <c:pt idx="26">
                <c:v>28.825622775800703</c:v>
              </c:pt>
              <c:pt idx="27">
                <c:v>28.825622775800703</c:v>
              </c:pt>
              <c:pt idx="28">
                <c:v>-71.174377224199205</c:v>
              </c:pt>
              <c:pt idx="29">
                <c:v>-71.174377224199205</c:v>
              </c:pt>
              <c:pt idx="30">
                <c:v>31.506849315068493</c:v>
              </c:pt>
              <c:pt idx="31">
                <c:v>31.506849315068493</c:v>
              </c:pt>
              <c:pt idx="32">
                <c:v>31.506849315068493</c:v>
              </c:pt>
              <c:pt idx="33">
                <c:v>31.506849315068493</c:v>
              </c:pt>
              <c:pt idx="34">
                <c:v>31.506849315068493</c:v>
              </c:pt>
              <c:pt idx="35">
                <c:v>31.506849315068493</c:v>
              </c:pt>
              <c:pt idx="36">
                <c:v>31.506849315068493</c:v>
              </c:pt>
              <c:pt idx="37">
                <c:v>31.506849315068493</c:v>
              </c:pt>
              <c:pt idx="38">
                <c:v>31.506849315068493</c:v>
              </c:pt>
              <c:pt idx="39">
                <c:v>31.506849315068493</c:v>
              </c:pt>
              <c:pt idx="40">
                <c:v>31.506849315068493</c:v>
              </c:pt>
              <c:pt idx="41">
                <c:v>31.506849315068493</c:v>
              </c:pt>
              <c:pt idx="42">
                <c:v>31.506849315068493</c:v>
              </c:pt>
              <c:pt idx="43">
                <c:v>31.506849315068493</c:v>
              </c:pt>
              <c:pt idx="44">
                <c:v>31.506849315068493</c:v>
              </c:pt>
              <c:pt idx="45">
                <c:v>-68.49315068493155</c:v>
              </c:pt>
              <c:pt idx="46">
                <c:v>-68.49315068493155</c:v>
              </c:pt>
              <c:pt idx="47">
                <c:v>-68.49315068493155</c:v>
              </c:pt>
              <c:pt idx="48">
                <c:v>-68.49315068493155</c:v>
              </c:pt>
              <c:pt idx="49">
                <c:v>28.057553956834539</c:v>
              </c:pt>
              <c:pt idx="50">
                <c:v>28.057553956834539</c:v>
              </c:pt>
              <c:pt idx="51">
                <c:v>28.057553956834539</c:v>
              </c:pt>
              <c:pt idx="52">
                <c:v>28.057553956834539</c:v>
              </c:pt>
              <c:pt idx="53">
                <c:v>28.057553956834539</c:v>
              </c:pt>
              <c:pt idx="54">
                <c:v>28.057553956834539</c:v>
              </c:pt>
              <c:pt idx="55">
                <c:v>28.057553956834539</c:v>
              </c:pt>
              <c:pt idx="56">
                <c:v>28.057553956834539</c:v>
              </c:pt>
              <c:pt idx="57">
                <c:v>28.057553956834539</c:v>
              </c:pt>
              <c:pt idx="58">
                <c:v>28.057553956834539</c:v>
              </c:pt>
              <c:pt idx="59">
                <c:v>-71.942446043165475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</c:numLit>
          </c:val>
        </c:ser>
        <c:marker val="1"/>
        <c:axId val="98727424"/>
        <c:axId val="98728960"/>
      </c:lineChart>
      <c:catAx>
        <c:axId val="98727424"/>
        <c:scaling>
          <c:orientation val="minMax"/>
        </c:scaling>
        <c:axPos val="b"/>
        <c:tickLblPos val="nextTo"/>
        <c:crossAx val="98728960"/>
        <c:crosses val="autoZero"/>
        <c:auto val="1"/>
        <c:lblAlgn val="ctr"/>
        <c:lblOffset val="100"/>
      </c:catAx>
      <c:valAx>
        <c:axId val="98728960"/>
        <c:scaling>
          <c:orientation val="minMax"/>
        </c:scaling>
        <c:axPos val="l"/>
        <c:majorGridlines/>
        <c:numFmt formatCode="General" sourceLinked="1"/>
        <c:tickLblPos val="nextTo"/>
        <c:crossAx val="98727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994059123760338E-2"/>
          <c:y val="0.11101101264253535"/>
          <c:w val="0.28410974388172283"/>
          <c:h val="3.7809068427346167E-2"/>
        </c:manualLayout>
      </c:layout>
    </c:legend>
    <c:plotVisOnly val="1"/>
    <c:dispBlanksAs val="zero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4655" y="0"/>
    <xdr:ext cx="9305193" cy="6074019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A8" sqref="A8"/>
    </sheetView>
  </sheetViews>
  <sheetFormatPr defaultRowHeight="15"/>
  <sheetData>
    <row r="1" spans="1:16">
      <c r="A1" s="29" t="s">
        <v>30</v>
      </c>
      <c r="B1" s="29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 t="s">
        <v>36</v>
      </c>
    </row>
    <row r="2" spans="1:16">
      <c r="A2" s="31" t="s">
        <v>32</v>
      </c>
      <c r="B2" s="31" t="s">
        <v>33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2" t="s">
        <v>37</v>
      </c>
    </row>
    <row r="3" spans="1:16">
      <c r="A3" s="29" t="s">
        <v>34</v>
      </c>
      <c r="B3" s="29" t="s">
        <v>35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 t="s">
        <v>38</v>
      </c>
    </row>
    <row r="4" spans="1:16">
      <c r="A4" s="31" t="s">
        <v>39</v>
      </c>
      <c r="B4" s="31" t="s">
        <v>40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2" t="s">
        <v>41</v>
      </c>
    </row>
    <row r="5" spans="1:16">
      <c r="A5" s="29" t="s">
        <v>42</v>
      </c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0" t="s">
        <v>44</v>
      </c>
    </row>
    <row r="6" spans="1:16">
      <c r="A6" s="29" t="s">
        <v>45</v>
      </c>
      <c r="B6" s="29" t="s">
        <v>46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</row>
  </sheetData>
  <sheetProtection password="FB13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H207"/>
  <sheetViews>
    <sheetView workbookViewId="0">
      <selection activeCell="Q1" sqref="Q1:BB3"/>
    </sheetView>
  </sheetViews>
  <sheetFormatPr defaultRowHeight="15"/>
  <cols>
    <col min="3" max="3" width="17.7109375" customWidth="1"/>
    <col min="5" max="5" width="9.7109375" customWidth="1"/>
    <col min="6" max="6" width="9.140625" customWidth="1"/>
    <col min="7" max="7" width="0.140625" customWidth="1"/>
    <col min="8" max="8" width="11.42578125" customWidth="1"/>
    <col min="9" max="9" width="10.28515625" customWidth="1"/>
    <col min="10" max="11" width="10.140625" customWidth="1"/>
    <col min="12" max="12" width="9.7109375" customWidth="1"/>
    <col min="13" max="13" width="11" customWidth="1"/>
    <col min="14" max="14" width="9" customWidth="1"/>
    <col min="15" max="15" width="9.7109375" customWidth="1"/>
    <col min="16" max="16" width="9.8554687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  <c r="Q2" s="4" t="s">
        <v>120</v>
      </c>
      <c r="S2" s="3" t="s">
        <v>144</v>
      </c>
      <c r="BB2" s="4" t="s">
        <v>120</v>
      </c>
    </row>
    <row r="3" spans="1:60">
      <c r="B3" s="14" t="s">
        <v>17</v>
      </c>
      <c r="C3" s="13">
        <f>COUNTIF((E8:E27),"WIN")</f>
        <v>4</v>
      </c>
      <c r="D3" s="13">
        <f>COUNT(F8:F28)</f>
        <v>7</v>
      </c>
      <c r="E3" s="13">
        <f>D3+'8°TRANCE'!E3</f>
        <v>63</v>
      </c>
      <c r="F3" s="13">
        <f>C3+'8°TRANCE'!F3</f>
        <v>29</v>
      </c>
      <c r="G3" s="10">
        <f>'1°TRANCE'!G3</f>
        <v>10000</v>
      </c>
      <c r="H3" s="6">
        <f>'8°TRANCE'!H3+'9°TRANCE'!M28</f>
        <v>10013.978032372672</v>
      </c>
      <c r="I3" s="10">
        <f>2/20*D3</f>
        <v>0.70000000000000007</v>
      </c>
      <c r="J3" s="10">
        <f>I3+'8°TRANCE'!J3</f>
        <v>6.3000000000000007</v>
      </c>
      <c r="K3" s="6">
        <f>'8°TRANCE'!P28</f>
        <v>374.52562889855147</v>
      </c>
      <c r="L3" s="10"/>
      <c r="M3" s="17">
        <v>7</v>
      </c>
      <c r="N3" s="10">
        <f>G3/'1°TRANCE'!Q3</f>
        <v>50</v>
      </c>
      <c r="Q3" s="2">
        <f>BB3</f>
        <v>9.6999999999999993</v>
      </c>
      <c r="BB3" s="2">
        <f>ROUND(AVERAGE(BE6:BH6),2)</f>
        <v>9.6999999999999993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19</v>
      </c>
      <c r="C4" s="13">
        <f>COUNTIF((E8:E27),"LOSS")</f>
        <v>3</v>
      </c>
      <c r="D4" s="13"/>
      <c r="E4" s="13"/>
      <c r="F4" s="13">
        <f>C4+'8°TRANCE'!F4</f>
        <v>34</v>
      </c>
      <c r="G4" s="10"/>
      <c r="H4" s="6">
        <f>H3-'1°TRANCE'!G3</f>
        <v>13.978032372671805</v>
      </c>
      <c r="I4" s="10">
        <f>J3*N3</f>
        <v>315.00000000000006</v>
      </c>
      <c r="J4" s="10">
        <f>G3+I4</f>
        <v>10315</v>
      </c>
      <c r="K4" s="10">
        <f>K3/N3</f>
        <v>7.4905125779710291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8.099999999999973</v>
      </c>
      <c r="BG6" s="52">
        <f>AVERAGE(MAX(BG8:BG207),MIN(BG8:BG207))</f>
        <v>10.699999999999992</v>
      </c>
      <c r="BH6" s="52">
        <f>MAX(BH8:BH207)</f>
        <v>0</v>
      </c>
    </row>
    <row r="7" spans="1:60" ht="60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2.1700732254244328</v>
      </c>
      <c r="H8" s="27">
        <f>IF(F8="","",G8*$N$3)</f>
        <v>108.50366127122165</v>
      </c>
      <c r="I8" s="27">
        <f>IF(E8="WIN",(F8*H8),-H8)</f>
        <v>217.00732254244329</v>
      </c>
      <c r="J8" s="27">
        <f>-H8</f>
        <v>-108.50366127122165</v>
      </c>
      <c r="K8" s="27">
        <f>IF(F8&lt;&gt;"",($I$3/$D$3),"")</f>
        <v>0.1</v>
      </c>
      <c r="L8" s="27">
        <f>IF(I8&lt;0,J8,(I8+J8))</f>
        <v>108.50366127122165</v>
      </c>
      <c r="M8" s="27">
        <f>IF(F8&lt;&gt;"",L8,"")</f>
        <v>108.50366127122165</v>
      </c>
      <c r="N8" s="6"/>
      <c r="O8" s="2"/>
      <c r="P8" s="2"/>
      <c r="Q8" s="54">
        <f>Q3</f>
        <v>9.6999999999999993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10013.978032372672</v>
      </c>
      <c r="AC8" s="71">
        <f>AA8-AB8</f>
        <v>-13.978032372671805</v>
      </c>
      <c r="AD8" s="74">
        <v>20</v>
      </c>
      <c r="AE8" s="71">
        <f>2/20*X8</f>
        <v>0.70000000000000007</v>
      </c>
      <c r="AF8" s="71">
        <f>J3</f>
        <v>6.3000000000000007</v>
      </c>
      <c r="AG8" s="75">
        <f>T4</f>
        <v>200</v>
      </c>
      <c r="AH8" s="60">
        <f t="shared" ref="AH8" si="1">AA8/AG8</f>
        <v>50</v>
      </c>
      <c r="AI8" s="60">
        <f>AF8*AH8</f>
        <v>315.00000000000006</v>
      </c>
      <c r="AJ8" s="60">
        <f t="shared" ref="AJ8" si="2">AA8+AI8</f>
        <v>10315</v>
      </c>
      <c r="AK8" s="60">
        <f>K3</f>
        <v>374.52562889855147</v>
      </c>
      <c r="AL8" s="60">
        <f>AK8/AH8</f>
        <v>7.4905125779710291</v>
      </c>
      <c r="AM8" s="60">
        <f t="shared" ref="AM8" si="3">IF(AB8&gt;AJ8,"VINTO",AY8-AQ8-AK8)</f>
        <v>-198.09678456376878</v>
      </c>
      <c r="AN8" s="60">
        <f t="shared" ref="AN8" si="4">AM8</f>
        <v>-198.09678456376878</v>
      </c>
      <c r="AO8" s="60">
        <f t="shared" ref="AO8" si="5">IFERROR(-AN8,"")</f>
        <v>198.09678456376878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1.4095256288985514</v>
      </c>
      <c r="AS8" s="63">
        <f>IF(AR8&lt;=0,AH8,AR8*AH8)</f>
        <v>70.476281444927565</v>
      </c>
      <c r="AT8" s="63">
        <f>(U8*AS8)</f>
        <v>140.95256288985513</v>
      </c>
      <c r="AU8" s="63">
        <f t="shared" ref="AU8:AU71" si="7">-AS8</f>
        <v>-70.476281444927565</v>
      </c>
      <c r="AV8" s="68">
        <f>IFERROR(AE8/X8,0)</f>
        <v>0.1</v>
      </c>
      <c r="AW8" s="63">
        <f>(AT8+AU8)*V8</f>
        <v>352.38140722463783</v>
      </c>
      <c r="AX8" s="63">
        <f>AU8*W8</f>
        <v>-140.95256288985513</v>
      </c>
      <c r="AY8" s="64">
        <f t="shared" ref="AY8" si="8">SUM(AW8:AX8)</f>
        <v>211.4288443347827</v>
      </c>
      <c r="AZ8" s="65">
        <f>AB8-AA8+AY8</f>
        <v>225.4068767074545</v>
      </c>
      <c r="BA8" s="51">
        <f>AS8*X8</f>
        <v>493.33397011449296</v>
      </c>
      <c r="BB8" s="55">
        <f>IFERROR(BA8/AB8,0)</f>
        <v>4.9264534885104433E-2</v>
      </c>
      <c r="BC8" s="55">
        <f>IFERROR(AY8/AC8,0)</f>
        <v>-15.125794439290566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 t="str">
        <f>IF(BC8&gt;=BH$4,AD8,"")</f>
        <v/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2.1700732254244328</v>
      </c>
      <c r="H9" s="27">
        <f t="shared" ref="H9:H27" si="10">IF(F9="","",G9*$N$3)</f>
        <v>108.50366127122165</v>
      </c>
      <c r="I9" s="27">
        <f t="shared" ref="I9:I27" si="11">IF(E9="WIN",(F9*H9),-H9)</f>
        <v>217.00732254244329</v>
      </c>
      <c r="J9" s="27">
        <f t="shared" ref="J9:J27" si="12">-H9</f>
        <v>-108.50366127122165</v>
      </c>
      <c r="K9" s="27">
        <f t="shared" ref="K9:K27" si="13">IF(F9&lt;&gt;"",($I$3/$D$3),"")</f>
        <v>0.1</v>
      </c>
      <c r="L9" s="27">
        <f t="shared" ref="L9:L27" si="14">IF(I9&lt;0,J9,(I9+J9))</f>
        <v>108.50366127122165</v>
      </c>
      <c r="M9" s="27">
        <f t="shared" ref="M9:M27" si="15">IF(F9&lt;&gt;"",L9,"")</f>
        <v>108.50366127122165</v>
      </c>
      <c r="N9" s="6"/>
      <c r="O9" s="2"/>
      <c r="P9" s="2"/>
      <c r="Q9" s="1">
        <f>Q8</f>
        <v>9.6999999999999993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10013.978032372672</v>
      </c>
      <c r="AC9" s="71">
        <f t="shared" ref="AC9:AC72" si="17">AA9-AB9</f>
        <v>-13.978032372671805</v>
      </c>
      <c r="AD9" s="76">
        <f>AD8-0.1</f>
        <v>19.899999999999999</v>
      </c>
      <c r="AE9" s="71">
        <f>AE8</f>
        <v>0.70000000000000007</v>
      </c>
      <c r="AF9" s="71">
        <f>AF8</f>
        <v>6.3000000000000007</v>
      </c>
      <c r="AG9" s="74">
        <f>AG8</f>
        <v>200</v>
      </c>
      <c r="AH9" s="60">
        <f>AH8</f>
        <v>50</v>
      </c>
      <c r="AI9" s="60">
        <f>AI8</f>
        <v>315.00000000000006</v>
      </c>
      <c r="AJ9" s="60">
        <f t="shared" ref="AJ9:AO24" si="18">AJ8</f>
        <v>10315</v>
      </c>
      <c r="AK9" s="60">
        <f t="shared" si="18"/>
        <v>374.52562889855147</v>
      </c>
      <c r="AL9" s="60">
        <f>AL8</f>
        <v>7.4905125779710291</v>
      </c>
      <c r="AM9" s="60">
        <f t="shared" si="18"/>
        <v>-198.09678456376878</v>
      </c>
      <c r="AN9" s="60">
        <f t="shared" si="18"/>
        <v>-198.09678456376878</v>
      </c>
      <c r="AO9" s="60">
        <f t="shared" si="18"/>
        <v>198.09678456376878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1.4115835466317099</v>
      </c>
      <c r="AS9" s="63">
        <f t="shared" ref="AS9:AS72" si="21">IF(AR9&lt;=0,AH9,AR9*AH9)</f>
        <v>70.579177331585498</v>
      </c>
      <c r="AT9" s="63">
        <f t="shared" ref="AT9:AT72" si="22">(U9*AS9)</f>
        <v>141.158354663171</v>
      </c>
      <c r="AU9" s="63">
        <f t="shared" si="7"/>
        <v>-70.579177331585498</v>
      </c>
      <c r="AV9" s="68">
        <f t="shared" ref="AV9:AV72" si="23">IFERROR(AE9/X9,0)</f>
        <v>0.1</v>
      </c>
      <c r="AW9" s="63">
        <f t="shared" ref="AW9:AW72" si="24">(AT9+AU9)*V9</f>
        <v>352.89588665792746</v>
      </c>
      <c r="AX9" s="63">
        <f t="shared" ref="AX9:AX72" si="25">AU9*W9</f>
        <v>-141.158354663171</v>
      </c>
      <c r="AY9" s="64">
        <f t="shared" ref="AY9:AY72" si="26">SUM(AW9:AX9)</f>
        <v>211.73753199475647</v>
      </c>
      <c r="AZ9" s="65">
        <f t="shared" ref="AZ9:AZ72" si="27">AB9-AA9+AY9</f>
        <v>225.71556436742827</v>
      </c>
      <c r="BA9" s="51">
        <f t="shared" ref="BA9:BA72" si="28">AS9*X9</f>
        <v>494.05424132109852</v>
      </c>
      <c r="BB9" s="55">
        <f t="shared" ref="BB9:BB72" si="29">BA9/AB9</f>
        <v>4.933646146655659E-2</v>
      </c>
      <c r="BC9" s="55">
        <f t="shared" ref="BC9:BC72" si="30">IFERROR(AY9/AC9,0)</f>
        <v>-15.147878209863116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 t="str">
        <f>IF(BC9&gt;=BH$4,AD9,"")</f>
        <v/>
      </c>
    </row>
    <row r="10" spans="1:60">
      <c r="B10" s="10">
        <v>3</v>
      </c>
      <c r="C10" s="34"/>
      <c r="D10" s="34"/>
      <c r="E10" s="35" t="s">
        <v>50</v>
      </c>
      <c r="F10" s="35">
        <v>2</v>
      </c>
      <c r="G10" s="6">
        <f t="shared" si="9"/>
        <v>2.1700732254244328</v>
      </c>
      <c r="H10" s="27">
        <f t="shared" si="10"/>
        <v>108.50366127122165</v>
      </c>
      <c r="I10" s="27">
        <f t="shared" si="11"/>
        <v>217.00732254244329</v>
      </c>
      <c r="J10" s="27">
        <f t="shared" si="12"/>
        <v>-108.50366127122165</v>
      </c>
      <c r="K10" s="27">
        <f t="shared" si="13"/>
        <v>0.1</v>
      </c>
      <c r="L10" s="27">
        <f t="shared" si="14"/>
        <v>108.50366127122165</v>
      </c>
      <c r="M10" s="27">
        <f t="shared" si="15"/>
        <v>108.50366127122165</v>
      </c>
      <c r="N10" s="6"/>
      <c r="O10" s="2"/>
      <c r="P10" s="2"/>
      <c r="Q10" s="1">
        <f t="shared" ref="Q10:Q28" si="32">Q9</f>
        <v>9.6999999999999993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10013.978032372672</v>
      </c>
      <c r="AC10" s="71">
        <f t="shared" si="17"/>
        <v>-13.978032372671805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6.3000000000000007</v>
      </c>
      <c r="AG10" s="74">
        <f t="shared" si="35"/>
        <v>200</v>
      </c>
      <c r="AH10" s="60">
        <f t="shared" si="35"/>
        <v>50</v>
      </c>
      <c r="AI10" s="60">
        <f t="shared" si="35"/>
        <v>315.00000000000006</v>
      </c>
      <c r="AJ10" s="60">
        <f t="shared" si="18"/>
        <v>10315</v>
      </c>
      <c r="AK10" s="60">
        <f t="shared" si="18"/>
        <v>374.52562889855147</v>
      </c>
      <c r="AL10" s="60">
        <f t="shared" si="18"/>
        <v>7.4905125779710291</v>
      </c>
      <c r="AM10" s="60">
        <f t="shared" si="18"/>
        <v>-198.09678456376878</v>
      </c>
      <c r="AN10" s="60">
        <f t="shared" si="18"/>
        <v>-198.09678456376878</v>
      </c>
      <c r="AO10" s="60">
        <f t="shared" si="18"/>
        <v>198.09678456376878</v>
      </c>
      <c r="AP10" s="61" t="str">
        <f t="shared" si="19"/>
        <v/>
      </c>
      <c r="AQ10" s="62">
        <f t="shared" si="6"/>
        <v>35</v>
      </c>
      <c r="AR10" s="63">
        <f t="shared" si="20"/>
        <v>1.4136622514126782</v>
      </c>
      <c r="AS10" s="63">
        <f t="shared" si="21"/>
        <v>70.683112570633909</v>
      </c>
      <c r="AT10" s="63">
        <f t="shared" si="22"/>
        <v>141.36622514126782</v>
      </c>
      <c r="AU10" s="63">
        <f t="shared" si="7"/>
        <v>-70.683112570633909</v>
      </c>
      <c r="AV10" s="68">
        <f t="shared" si="23"/>
        <v>0.1</v>
      </c>
      <c r="AW10" s="63">
        <f t="shared" si="24"/>
        <v>353.41556285316955</v>
      </c>
      <c r="AX10" s="63">
        <f t="shared" si="25"/>
        <v>-141.36622514126782</v>
      </c>
      <c r="AY10" s="64">
        <f t="shared" si="26"/>
        <v>212.04933771190173</v>
      </c>
      <c r="AZ10" s="65">
        <f t="shared" si="27"/>
        <v>226.02737008457353</v>
      </c>
      <c r="BA10" s="51">
        <f t="shared" si="28"/>
        <v>494.78178799443737</v>
      </c>
      <c r="BB10" s="55">
        <f t="shared" si="29"/>
        <v>4.9409114579134515E-2</v>
      </c>
      <c r="BC10" s="55">
        <f t="shared" si="30"/>
        <v>-15.170185048825291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 t="str">
        <f>IF(BC10&gt;=BH$4,AD10,"")</f>
        <v/>
      </c>
    </row>
    <row r="11" spans="1:60">
      <c r="B11" s="10">
        <v>4</v>
      </c>
      <c r="C11" s="34"/>
      <c r="D11" s="34"/>
      <c r="E11" s="35" t="s">
        <v>50</v>
      </c>
      <c r="F11" s="35">
        <v>2</v>
      </c>
      <c r="G11" s="6">
        <f t="shared" si="9"/>
        <v>2.1700732254244328</v>
      </c>
      <c r="H11" s="27">
        <f t="shared" si="10"/>
        <v>108.50366127122165</v>
      </c>
      <c r="I11" s="27">
        <f t="shared" si="11"/>
        <v>217.00732254244329</v>
      </c>
      <c r="J11" s="27">
        <f t="shared" si="12"/>
        <v>-108.50366127122165</v>
      </c>
      <c r="K11" s="27">
        <f t="shared" si="13"/>
        <v>0.1</v>
      </c>
      <c r="L11" s="27">
        <f t="shared" si="14"/>
        <v>108.50366127122165</v>
      </c>
      <c r="M11" s="27">
        <f t="shared" si="15"/>
        <v>108.50366127122165</v>
      </c>
      <c r="N11" s="6"/>
      <c r="O11" s="2"/>
      <c r="P11" s="2"/>
      <c r="Q11" s="1">
        <f t="shared" si="32"/>
        <v>9.6999999999999993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10013.978032372672</v>
      </c>
      <c r="AC11" s="71">
        <f t="shared" si="17"/>
        <v>-13.978032372671805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6.3000000000000007</v>
      </c>
      <c r="AG11" s="74">
        <f t="shared" si="35"/>
        <v>200</v>
      </c>
      <c r="AH11" s="60">
        <f t="shared" si="35"/>
        <v>50</v>
      </c>
      <c r="AI11" s="60">
        <f t="shared" si="35"/>
        <v>315.00000000000006</v>
      </c>
      <c r="AJ11" s="60">
        <f t="shared" si="18"/>
        <v>10315</v>
      </c>
      <c r="AK11" s="60">
        <f t="shared" si="18"/>
        <v>374.52562889855147</v>
      </c>
      <c r="AL11" s="60">
        <f t="shared" si="18"/>
        <v>7.4905125779710291</v>
      </c>
      <c r="AM11" s="60">
        <f t="shared" si="18"/>
        <v>-198.09678456376878</v>
      </c>
      <c r="AN11" s="60">
        <f t="shared" si="18"/>
        <v>-198.09678456376878</v>
      </c>
      <c r="AO11" s="60">
        <f t="shared" si="18"/>
        <v>198.09678456376878</v>
      </c>
      <c r="AP11" s="61" t="str">
        <f t="shared" si="19"/>
        <v/>
      </c>
      <c r="AQ11" s="62">
        <f t="shared" si="6"/>
        <v>35</v>
      </c>
      <c r="AR11" s="63">
        <f t="shared" si="20"/>
        <v>1.4157620597954839</v>
      </c>
      <c r="AS11" s="63">
        <f t="shared" si="21"/>
        <v>70.788102989774188</v>
      </c>
      <c r="AT11" s="63">
        <f t="shared" si="22"/>
        <v>141.57620597954838</v>
      </c>
      <c r="AU11" s="63">
        <f t="shared" si="7"/>
        <v>-70.788102989774188</v>
      </c>
      <c r="AV11" s="68">
        <f t="shared" si="23"/>
        <v>0.1</v>
      </c>
      <c r="AW11" s="63">
        <f t="shared" si="24"/>
        <v>353.94051494887094</v>
      </c>
      <c r="AX11" s="63">
        <f t="shared" si="25"/>
        <v>-141.57620597954838</v>
      </c>
      <c r="AY11" s="64">
        <f t="shared" si="26"/>
        <v>212.36430896932256</v>
      </c>
      <c r="AZ11" s="65">
        <f t="shared" si="27"/>
        <v>226.34234134199437</v>
      </c>
      <c r="BA11" s="51">
        <f t="shared" si="28"/>
        <v>495.51672092841932</v>
      </c>
      <c r="BB11" s="55">
        <f t="shared" si="29"/>
        <v>4.9482505286764004E-2</v>
      </c>
      <c r="BC11" s="55">
        <f t="shared" si="30"/>
        <v>-15.192718353157639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 t="str">
        <f>IF(BC11&gt;=BH$4,AD11,"")</f>
        <v/>
      </c>
    </row>
    <row r="12" spans="1:60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2.1700732254244328</v>
      </c>
      <c r="H12" s="27">
        <f t="shared" si="10"/>
        <v>108.50366127122165</v>
      </c>
      <c r="I12" s="27">
        <f t="shared" si="11"/>
        <v>-108.50366127122165</v>
      </c>
      <c r="J12" s="27">
        <f t="shared" si="12"/>
        <v>-108.50366127122165</v>
      </c>
      <c r="K12" s="27">
        <f t="shared" si="13"/>
        <v>0.1</v>
      </c>
      <c r="L12" s="27">
        <f t="shared" si="14"/>
        <v>-108.50366127122165</v>
      </c>
      <c r="M12" s="27">
        <f t="shared" si="15"/>
        <v>-108.50366127122165</v>
      </c>
      <c r="N12" s="6"/>
      <c r="O12" s="2"/>
      <c r="P12" s="2"/>
      <c r="Q12" s="1">
        <f t="shared" si="32"/>
        <v>9.6999999999999993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10013.978032372672</v>
      </c>
      <c r="AC12" s="71">
        <f t="shared" si="17"/>
        <v>-13.978032372671805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6.3000000000000007</v>
      </c>
      <c r="AG12" s="74">
        <f t="shared" si="35"/>
        <v>200</v>
      </c>
      <c r="AH12" s="60">
        <f t="shared" si="35"/>
        <v>50</v>
      </c>
      <c r="AI12" s="60">
        <f t="shared" si="35"/>
        <v>315.00000000000006</v>
      </c>
      <c r="AJ12" s="60">
        <f t="shared" si="18"/>
        <v>10315</v>
      </c>
      <c r="AK12" s="60">
        <f t="shared" si="18"/>
        <v>374.52562889855147</v>
      </c>
      <c r="AL12" s="60">
        <f t="shared" si="18"/>
        <v>7.4905125779710291</v>
      </c>
      <c r="AM12" s="60">
        <f t="shared" si="18"/>
        <v>-198.09678456376878</v>
      </c>
      <c r="AN12" s="60">
        <f t="shared" si="18"/>
        <v>-198.09678456376878</v>
      </c>
      <c r="AO12" s="60">
        <f t="shared" si="18"/>
        <v>198.09678456376878</v>
      </c>
      <c r="AP12" s="61" t="str">
        <f t="shared" si="19"/>
        <v/>
      </c>
      <c r="AQ12" s="62">
        <f t="shared" si="6"/>
        <v>35</v>
      </c>
      <c r="AR12" s="63">
        <f t="shared" si="20"/>
        <v>1.4178832947944404</v>
      </c>
      <c r="AS12" s="63">
        <f t="shared" si="21"/>
        <v>70.894164739722015</v>
      </c>
      <c r="AT12" s="63">
        <f t="shared" si="22"/>
        <v>141.78832947944403</v>
      </c>
      <c r="AU12" s="63">
        <f t="shared" si="7"/>
        <v>-70.894164739722015</v>
      </c>
      <c r="AV12" s="68">
        <f t="shared" si="23"/>
        <v>0.1</v>
      </c>
      <c r="AW12" s="63">
        <f t="shared" si="24"/>
        <v>354.47082369861005</v>
      </c>
      <c r="AX12" s="63">
        <f t="shared" si="25"/>
        <v>-141.78832947944403</v>
      </c>
      <c r="AY12" s="64">
        <f t="shared" si="26"/>
        <v>212.68249421916602</v>
      </c>
      <c r="AZ12" s="65">
        <f t="shared" si="27"/>
        <v>226.66052659183782</v>
      </c>
      <c r="BA12" s="51">
        <f t="shared" si="28"/>
        <v>496.25915317805413</v>
      </c>
      <c r="BB12" s="55">
        <f t="shared" si="29"/>
        <v>4.9556644879165217E-2</v>
      </c>
      <c r="BC12" s="55">
        <f t="shared" si="30"/>
        <v>-15.215481589166846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 t="str">
        <f>IF(BC12&gt;=BH$4,AD12,"")</f>
        <v/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2.1700732254244328</v>
      </c>
      <c r="H13" s="27">
        <f t="shared" si="10"/>
        <v>108.50366127122165</v>
      </c>
      <c r="I13" s="27">
        <f t="shared" si="11"/>
        <v>-108.50366127122165</v>
      </c>
      <c r="J13" s="27">
        <f t="shared" si="12"/>
        <v>-108.50366127122165</v>
      </c>
      <c r="K13" s="27">
        <f t="shared" si="13"/>
        <v>0.1</v>
      </c>
      <c r="L13" s="27">
        <f t="shared" si="14"/>
        <v>-108.50366127122165</v>
      </c>
      <c r="M13" s="27">
        <f t="shared" si="15"/>
        <v>-108.50366127122165</v>
      </c>
      <c r="N13" s="6"/>
      <c r="O13" s="2"/>
      <c r="P13" s="2"/>
      <c r="Q13" s="1">
        <f t="shared" si="32"/>
        <v>9.6999999999999993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10013.978032372672</v>
      </c>
      <c r="AC13" s="71">
        <f t="shared" si="17"/>
        <v>-13.978032372671805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6.3000000000000007</v>
      </c>
      <c r="AG13" s="74">
        <f t="shared" si="35"/>
        <v>200</v>
      </c>
      <c r="AH13" s="60">
        <f t="shared" si="35"/>
        <v>50</v>
      </c>
      <c r="AI13" s="60">
        <f t="shared" si="35"/>
        <v>315.00000000000006</v>
      </c>
      <c r="AJ13" s="60">
        <f t="shared" si="18"/>
        <v>10315</v>
      </c>
      <c r="AK13" s="60">
        <f t="shared" si="18"/>
        <v>374.52562889855147</v>
      </c>
      <c r="AL13" s="60">
        <f t="shared" si="18"/>
        <v>7.4905125779710291</v>
      </c>
      <c r="AM13" s="60">
        <f t="shared" si="18"/>
        <v>-198.09678456376878</v>
      </c>
      <c r="AN13" s="60">
        <f t="shared" si="18"/>
        <v>-198.09678456376878</v>
      </c>
      <c r="AO13" s="60">
        <f t="shared" si="18"/>
        <v>198.09678456376878</v>
      </c>
      <c r="AP13" s="61" t="str">
        <f t="shared" si="19"/>
        <v/>
      </c>
      <c r="AQ13" s="62">
        <f t="shared" si="6"/>
        <v>35</v>
      </c>
      <c r="AR13" s="63">
        <f t="shared" si="20"/>
        <v>1.4200262860497965</v>
      </c>
      <c r="AS13" s="63">
        <f t="shared" si="21"/>
        <v>71.001314302489831</v>
      </c>
      <c r="AT13" s="63">
        <f t="shared" si="22"/>
        <v>142.00262860497966</v>
      </c>
      <c r="AU13" s="63">
        <f t="shared" si="7"/>
        <v>-71.001314302489831</v>
      </c>
      <c r="AV13" s="68">
        <f t="shared" si="23"/>
        <v>0.1</v>
      </c>
      <c r="AW13" s="63">
        <f t="shared" si="24"/>
        <v>355.00657151244917</v>
      </c>
      <c r="AX13" s="63">
        <f t="shared" si="25"/>
        <v>-142.00262860497966</v>
      </c>
      <c r="AY13" s="64">
        <f t="shared" si="26"/>
        <v>213.00394290746951</v>
      </c>
      <c r="AZ13" s="65">
        <f t="shared" si="27"/>
        <v>226.98197528014131</v>
      </c>
      <c r="BA13" s="51">
        <f t="shared" si="28"/>
        <v>497.0092001174288</v>
      </c>
      <c r="BB13" s="55">
        <f t="shared" si="29"/>
        <v>4.963154487764234E-2</v>
      </c>
      <c r="BC13" s="55">
        <f t="shared" si="30"/>
        <v>-15.238478294263334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 t="str">
        <f>IF(BC13&gt;=BH$4,AD13,"")</f>
        <v/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2.1700732254244328</v>
      </c>
      <c r="H14" s="27">
        <f t="shared" si="10"/>
        <v>108.50366127122165</v>
      </c>
      <c r="I14" s="27">
        <f t="shared" si="11"/>
        <v>-108.50366127122165</v>
      </c>
      <c r="J14" s="27">
        <f t="shared" si="12"/>
        <v>-108.50366127122165</v>
      </c>
      <c r="K14" s="27">
        <f t="shared" si="13"/>
        <v>0.1</v>
      </c>
      <c r="L14" s="27">
        <f t="shared" si="14"/>
        <v>-108.50366127122165</v>
      </c>
      <c r="M14" s="27">
        <f t="shared" si="15"/>
        <v>-108.50366127122165</v>
      </c>
      <c r="N14" s="6"/>
      <c r="O14" s="2"/>
      <c r="P14" s="2"/>
      <c r="Q14" s="1">
        <f t="shared" si="32"/>
        <v>9.6999999999999993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10013.978032372672</v>
      </c>
      <c r="AC14" s="71">
        <f t="shared" si="17"/>
        <v>-13.978032372671805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6.3000000000000007</v>
      </c>
      <c r="AG14" s="74">
        <f t="shared" si="35"/>
        <v>200</v>
      </c>
      <c r="AH14" s="60">
        <f t="shared" si="35"/>
        <v>50</v>
      </c>
      <c r="AI14" s="60">
        <f t="shared" si="35"/>
        <v>315.00000000000006</v>
      </c>
      <c r="AJ14" s="60">
        <f t="shared" si="18"/>
        <v>10315</v>
      </c>
      <c r="AK14" s="60">
        <f t="shared" si="18"/>
        <v>374.52562889855147</v>
      </c>
      <c r="AL14" s="60">
        <f t="shared" si="18"/>
        <v>7.4905125779710291</v>
      </c>
      <c r="AM14" s="60">
        <f t="shared" si="18"/>
        <v>-198.09678456376878</v>
      </c>
      <c r="AN14" s="60">
        <f t="shared" si="18"/>
        <v>-198.09678456376878</v>
      </c>
      <c r="AO14" s="60">
        <f t="shared" si="18"/>
        <v>198.09678456376878</v>
      </c>
      <c r="AP14" s="61" t="str">
        <f t="shared" si="19"/>
        <v/>
      </c>
      <c r="AQ14" s="62">
        <f t="shared" si="6"/>
        <v>35</v>
      </c>
      <c r="AR14" s="63">
        <f t="shared" si="20"/>
        <v>1.4221913699985069</v>
      </c>
      <c r="AS14" s="63">
        <f t="shared" si="21"/>
        <v>71.109568499925345</v>
      </c>
      <c r="AT14" s="63">
        <f t="shared" si="22"/>
        <v>142.21913699985069</v>
      </c>
      <c r="AU14" s="63">
        <f t="shared" si="7"/>
        <v>-71.109568499925345</v>
      </c>
      <c r="AV14" s="68">
        <f t="shared" si="23"/>
        <v>0.1</v>
      </c>
      <c r="AW14" s="63">
        <f t="shared" si="24"/>
        <v>355.54784249962671</v>
      </c>
      <c r="AX14" s="63">
        <f t="shared" si="25"/>
        <v>-142.21913699985069</v>
      </c>
      <c r="AY14" s="64">
        <f t="shared" si="26"/>
        <v>213.32870549977602</v>
      </c>
      <c r="AZ14" s="65">
        <f t="shared" si="27"/>
        <v>227.30673787244783</v>
      </c>
      <c r="BA14" s="51">
        <f t="shared" si="28"/>
        <v>497.76697949947743</v>
      </c>
      <c r="BB14" s="55">
        <f t="shared" si="29"/>
        <v>4.9707217041052215E-2</v>
      </c>
      <c r="BC14" s="55">
        <f t="shared" si="30"/>
        <v>-15.261712078793797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 t="str">
        <f>IF(BC14&gt;=BH$4,AD14,"")</f>
        <v/>
      </c>
    </row>
    <row r="15" spans="1:60">
      <c r="B15" s="10">
        <v>8</v>
      </c>
      <c r="C15" s="34"/>
      <c r="D15" s="34"/>
      <c r="E15" s="35"/>
      <c r="F15" s="35"/>
      <c r="G15" s="6">
        <f t="shared" si="9"/>
        <v>-0.17007322542443282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2"/>
      <c r="P15" s="2"/>
      <c r="Q15" s="1">
        <f t="shared" si="32"/>
        <v>9.6999999999999993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10013.978032372672</v>
      </c>
      <c r="AC15" s="71">
        <f t="shared" si="17"/>
        <v>-13.978032372671805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6.3000000000000007</v>
      </c>
      <c r="AG15" s="74">
        <f t="shared" si="35"/>
        <v>200</v>
      </c>
      <c r="AH15" s="60">
        <f t="shared" si="35"/>
        <v>50</v>
      </c>
      <c r="AI15" s="60">
        <f t="shared" si="35"/>
        <v>315.00000000000006</v>
      </c>
      <c r="AJ15" s="60">
        <f t="shared" si="18"/>
        <v>10315</v>
      </c>
      <c r="AK15" s="60">
        <f t="shared" si="18"/>
        <v>374.52562889855147</v>
      </c>
      <c r="AL15" s="60">
        <f t="shared" si="18"/>
        <v>7.4905125779710291</v>
      </c>
      <c r="AM15" s="60">
        <f t="shared" si="18"/>
        <v>-198.09678456376878</v>
      </c>
      <c r="AN15" s="60">
        <f t="shared" si="18"/>
        <v>-198.09678456376878</v>
      </c>
      <c r="AO15" s="60">
        <f t="shared" si="18"/>
        <v>198.09678456376878</v>
      </c>
      <c r="AP15" s="61" t="str">
        <f t="shared" si="19"/>
        <v/>
      </c>
      <c r="AQ15" s="62">
        <f t="shared" si="6"/>
        <v>35</v>
      </c>
      <c r="AR15" s="63">
        <f t="shared" si="20"/>
        <v>1.4243788900503125</v>
      </c>
      <c r="AS15" s="63">
        <f t="shared" si="21"/>
        <v>71.218944502515626</v>
      </c>
      <c r="AT15" s="63">
        <f t="shared" si="22"/>
        <v>142.43788900503125</v>
      </c>
      <c r="AU15" s="63">
        <f t="shared" si="7"/>
        <v>-71.218944502515626</v>
      </c>
      <c r="AV15" s="68">
        <f t="shared" si="23"/>
        <v>0.1</v>
      </c>
      <c r="AW15" s="63">
        <f t="shared" si="24"/>
        <v>356.09472251257813</v>
      </c>
      <c r="AX15" s="63">
        <f t="shared" si="25"/>
        <v>-142.43788900503125</v>
      </c>
      <c r="AY15" s="64">
        <f t="shared" si="26"/>
        <v>213.65683350754688</v>
      </c>
      <c r="AZ15" s="65">
        <f t="shared" si="27"/>
        <v>227.63486588021868</v>
      </c>
      <c r="BA15" s="51">
        <f t="shared" si="28"/>
        <v>498.53261151760938</v>
      </c>
      <c r="BB15" s="55">
        <f t="shared" si="29"/>
        <v>4.9783673371958562E-2</v>
      </c>
      <c r="BC15" s="55">
        <f t="shared" si="30"/>
        <v>-15.285186627930798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 t="str">
        <f>IF(BC15&gt;=BH$4,AD15,"")</f>
        <v/>
      </c>
    </row>
    <row r="16" spans="1:60">
      <c r="B16" s="10">
        <v>9</v>
      </c>
      <c r="C16" s="34"/>
      <c r="D16" s="34"/>
      <c r="E16" s="35"/>
      <c r="F16" s="35"/>
      <c r="G16" s="6">
        <f t="shared" si="9"/>
        <v>-0.17007322542443282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2"/>
      <c r="P16" s="2"/>
      <c r="Q16" s="1">
        <f t="shared" si="32"/>
        <v>9.6999999999999993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10013.978032372672</v>
      </c>
      <c r="AC16" s="71">
        <f t="shared" si="17"/>
        <v>-13.978032372671805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6.3000000000000007</v>
      </c>
      <c r="AG16" s="74">
        <f t="shared" si="35"/>
        <v>200</v>
      </c>
      <c r="AH16" s="60">
        <f t="shared" si="35"/>
        <v>50</v>
      </c>
      <c r="AI16" s="60">
        <f t="shared" si="35"/>
        <v>315.00000000000006</v>
      </c>
      <c r="AJ16" s="60">
        <f t="shared" si="18"/>
        <v>10315</v>
      </c>
      <c r="AK16" s="60">
        <f t="shared" si="18"/>
        <v>374.52562889855147</v>
      </c>
      <c r="AL16" s="60">
        <f t="shared" si="18"/>
        <v>7.4905125779710291</v>
      </c>
      <c r="AM16" s="60">
        <f t="shared" si="18"/>
        <v>-198.09678456376878</v>
      </c>
      <c r="AN16" s="60">
        <f t="shared" si="18"/>
        <v>-198.09678456376878</v>
      </c>
      <c r="AO16" s="60">
        <f t="shared" si="18"/>
        <v>198.09678456376878</v>
      </c>
      <c r="AP16" s="61" t="str">
        <f t="shared" si="19"/>
        <v/>
      </c>
      <c r="AQ16" s="62">
        <f t="shared" si="6"/>
        <v>35</v>
      </c>
      <c r="AR16" s="63">
        <f t="shared" si="20"/>
        <v>1.4265891967693247</v>
      </c>
      <c r="AS16" s="63">
        <f t="shared" si="21"/>
        <v>71.329459838466235</v>
      </c>
      <c r="AT16" s="63">
        <f t="shared" si="22"/>
        <v>142.65891967693247</v>
      </c>
      <c r="AU16" s="63">
        <f t="shared" si="7"/>
        <v>-71.329459838466235</v>
      </c>
      <c r="AV16" s="68">
        <f t="shared" si="23"/>
        <v>0.1</v>
      </c>
      <c r="AW16" s="63">
        <f t="shared" si="24"/>
        <v>356.64729919233116</v>
      </c>
      <c r="AX16" s="63">
        <f t="shared" si="25"/>
        <v>-142.65891967693247</v>
      </c>
      <c r="AY16" s="64">
        <f t="shared" si="26"/>
        <v>213.98837951539869</v>
      </c>
      <c r="AZ16" s="65">
        <f t="shared" si="27"/>
        <v>227.9664118880705</v>
      </c>
      <c r="BA16" s="51">
        <f t="shared" si="28"/>
        <v>499.30621886926366</v>
      </c>
      <c r="BB16" s="55">
        <f t="shared" si="29"/>
        <v>4.986092612297853E-2</v>
      </c>
      <c r="BC16" s="55">
        <f t="shared" si="30"/>
        <v>-15.308905703621308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-0.17007322542443282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2"/>
      <c r="P17" s="2"/>
      <c r="Q17" s="1">
        <f t="shared" si="32"/>
        <v>9.6999999999999993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10013.978032372672</v>
      </c>
      <c r="AC17" s="71">
        <f t="shared" si="17"/>
        <v>-13.978032372671805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6.3000000000000007</v>
      </c>
      <c r="AG17" s="74">
        <f t="shared" si="35"/>
        <v>200</v>
      </c>
      <c r="AH17" s="60">
        <f t="shared" si="35"/>
        <v>50</v>
      </c>
      <c r="AI17" s="60">
        <f t="shared" si="35"/>
        <v>315.00000000000006</v>
      </c>
      <c r="AJ17" s="60">
        <f t="shared" si="18"/>
        <v>10315</v>
      </c>
      <c r="AK17" s="60">
        <f t="shared" si="18"/>
        <v>374.52562889855147</v>
      </c>
      <c r="AL17" s="60">
        <f t="shared" si="18"/>
        <v>7.4905125779710291</v>
      </c>
      <c r="AM17" s="60">
        <f t="shared" si="18"/>
        <v>-198.09678456376878</v>
      </c>
      <c r="AN17" s="60">
        <f t="shared" si="18"/>
        <v>-198.09678456376878</v>
      </c>
      <c r="AO17" s="60">
        <f t="shared" si="18"/>
        <v>198.09678456376878</v>
      </c>
      <c r="AP17" s="61" t="str">
        <f t="shared" si="19"/>
        <v/>
      </c>
      <c r="AQ17" s="62">
        <f t="shared" si="6"/>
        <v>35</v>
      </c>
      <c r="AR17" s="63">
        <f t="shared" si="20"/>
        <v>1.4288226480613107</v>
      </c>
      <c r="AS17" s="63">
        <f t="shared" si="21"/>
        <v>71.441132403065538</v>
      </c>
      <c r="AT17" s="63">
        <f t="shared" si="22"/>
        <v>142.88226480613108</v>
      </c>
      <c r="AU17" s="63">
        <f t="shared" si="7"/>
        <v>-71.441132403065538</v>
      </c>
      <c r="AV17" s="68">
        <f t="shared" si="23"/>
        <v>0.1</v>
      </c>
      <c r="AW17" s="63">
        <f t="shared" si="24"/>
        <v>357.20566201532768</v>
      </c>
      <c r="AX17" s="63">
        <f t="shared" si="25"/>
        <v>-142.88226480613108</v>
      </c>
      <c r="AY17" s="64">
        <f t="shared" si="26"/>
        <v>214.3233972091966</v>
      </c>
      <c r="AZ17" s="65">
        <f t="shared" si="27"/>
        <v>228.3014295818684</v>
      </c>
      <c r="BA17" s="51">
        <f t="shared" si="28"/>
        <v>500.08792682145878</v>
      </c>
      <c r="BB17" s="55">
        <f t="shared" si="29"/>
        <v>4.993898780332854E-2</v>
      </c>
      <c r="BC17" s="55">
        <f t="shared" si="30"/>
        <v>-15.332873146596537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-0.17007322542443282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2"/>
      <c r="P18" s="2"/>
      <c r="Q18" s="1">
        <f t="shared" si="32"/>
        <v>9.6999999999999993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10013.978032372672</v>
      </c>
      <c r="AC18" s="71">
        <f t="shared" si="17"/>
        <v>-13.978032372671805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6.3000000000000007</v>
      </c>
      <c r="AG18" s="74">
        <f t="shared" si="35"/>
        <v>200</v>
      </c>
      <c r="AH18" s="60">
        <f t="shared" si="35"/>
        <v>50</v>
      </c>
      <c r="AI18" s="60">
        <f t="shared" si="35"/>
        <v>315.00000000000006</v>
      </c>
      <c r="AJ18" s="60">
        <f t="shared" si="18"/>
        <v>10315</v>
      </c>
      <c r="AK18" s="60">
        <f t="shared" si="18"/>
        <v>374.52562889855147</v>
      </c>
      <c r="AL18" s="60">
        <f t="shared" si="18"/>
        <v>7.4905125779710291</v>
      </c>
      <c r="AM18" s="60">
        <f t="shared" si="18"/>
        <v>-198.09678456376878</v>
      </c>
      <c r="AN18" s="60">
        <f t="shared" si="18"/>
        <v>-198.09678456376878</v>
      </c>
      <c r="AO18" s="60">
        <f t="shared" si="18"/>
        <v>198.09678456376878</v>
      </c>
      <c r="AP18" s="61" t="str">
        <f t="shared" si="19"/>
        <v/>
      </c>
      <c r="AQ18" s="62">
        <f t="shared" si="6"/>
        <v>35</v>
      </c>
      <c r="AR18" s="63">
        <f t="shared" si="20"/>
        <v>1.4310796093668965</v>
      </c>
      <c r="AS18" s="63">
        <f t="shared" si="21"/>
        <v>71.553980468344818</v>
      </c>
      <c r="AT18" s="63">
        <f t="shared" si="22"/>
        <v>143.10796093668964</v>
      </c>
      <c r="AU18" s="63">
        <f t="shared" si="7"/>
        <v>-71.553980468344818</v>
      </c>
      <c r="AV18" s="68">
        <f t="shared" si="23"/>
        <v>0.1</v>
      </c>
      <c r="AW18" s="63">
        <f t="shared" si="24"/>
        <v>357.76990234172411</v>
      </c>
      <c r="AX18" s="63">
        <f t="shared" si="25"/>
        <v>-143.10796093668964</v>
      </c>
      <c r="AY18" s="64">
        <f t="shared" si="26"/>
        <v>214.66194140503447</v>
      </c>
      <c r="AZ18" s="65">
        <f t="shared" si="27"/>
        <v>228.63997377770627</v>
      </c>
      <c r="BA18" s="51">
        <f t="shared" si="28"/>
        <v>500.87786327841371</v>
      </c>
      <c r="BB18" s="55">
        <f t="shared" si="29"/>
        <v>5.0017871185576962E-2</v>
      </c>
      <c r="BC18" s="55">
        <f t="shared" si="30"/>
        <v>-15.357092878445188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-0.17007322542443282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2"/>
      <c r="P19" s="2"/>
      <c r="Q19" s="1">
        <f t="shared" si="32"/>
        <v>9.6999999999999993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10013.978032372672</v>
      </c>
      <c r="AC19" s="71">
        <f t="shared" si="17"/>
        <v>-13.978032372671805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6.3000000000000007</v>
      </c>
      <c r="AG19" s="74">
        <f t="shared" si="35"/>
        <v>200</v>
      </c>
      <c r="AH19" s="60">
        <f t="shared" si="35"/>
        <v>50</v>
      </c>
      <c r="AI19" s="60">
        <f t="shared" si="35"/>
        <v>315.00000000000006</v>
      </c>
      <c r="AJ19" s="60">
        <f t="shared" si="18"/>
        <v>10315</v>
      </c>
      <c r="AK19" s="60">
        <f t="shared" si="18"/>
        <v>374.52562889855147</v>
      </c>
      <c r="AL19" s="60">
        <f t="shared" si="18"/>
        <v>7.4905125779710291</v>
      </c>
      <c r="AM19" s="60">
        <f t="shared" si="18"/>
        <v>-198.09678456376878</v>
      </c>
      <c r="AN19" s="60">
        <f t="shared" si="18"/>
        <v>-198.09678456376878</v>
      </c>
      <c r="AO19" s="60">
        <f t="shared" si="18"/>
        <v>198.09678456376878</v>
      </c>
      <c r="AP19" s="61" t="str">
        <f t="shared" si="19"/>
        <v/>
      </c>
      <c r="AQ19" s="62">
        <f t="shared" si="6"/>
        <v>35</v>
      </c>
      <c r="AR19" s="63">
        <f t="shared" si="20"/>
        <v>1.4333604538609013</v>
      </c>
      <c r="AS19" s="63">
        <f t="shared" si="21"/>
        <v>71.66802269304506</v>
      </c>
      <c r="AT19" s="63">
        <f t="shared" si="22"/>
        <v>143.33604538609012</v>
      </c>
      <c r="AU19" s="63">
        <f t="shared" si="7"/>
        <v>-71.66802269304506</v>
      </c>
      <c r="AV19" s="68">
        <f t="shared" si="23"/>
        <v>0.1</v>
      </c>
      <c r="AW19" s="63">
        <f t="shared" si="24"/>
        <v>358.34011346522527</v>
      </c>
      <c r="AX19" s="63">
        <f t="shared" si="25"/>
        <v>-143.33604538609012</v>
      </c>
      <c r="AY19" s="64">
        <f t="shared" si="26"/>
        <v>215.00406807913515</v>
      </c>
      <c r="AZ19" s="65">
        <f t="shared" si="27"/>
        <v>228.98210045180696</v>
      </c>
      <c r="BA19" s="51">
        <f t="shared" si="28"/>
        <v>501.67615885131545</v>
      </c>
      <c r="BB19" s="55">
        <f t="shared" si="29"/>
        <v>5.0097589312611095E-2</v>
      </c>
      <c r="BC19" s="55">
        <f t="shared" si="30"/>
        <v>-15.381568903752553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-0.17007322542443282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2"/>
      <c r="P20" s="2"/>
      <c r="Q20" s="1">
        <f t="shared" si="32"/>
        <v>9.6999999999999993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10013.978032372672</v>
      </c>
      <c r="AC20" s="71">
        <f t="shared" si="17"/>
        <v>-13.978032372671805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6.3000000000000007</v>
      </c>
      <c r="AG20" s="74">
        <f t="shared" si="35"/>
        <v>200</v>
      </c>
      <c r="AH20" s="60">
        <f t="shared" si="35"/>
        <v>50</v>
      </c>
      <c r="AI20" s="60">
        <f t="shared" si="35"/>
        <v>315.00000000000006</v>
      </c>
      <c r="AJ20" s="60">
        <f t="shared" si="18"/>
        <v>10315</v>
      </c>
      <c r="AK20" s="60">
        <f t="shared" si="18"/>
        <v>374.52562889855147</v>
      </c>
      <c r="AL20" s="60">
        <f t="shared" si="18"/>
        <v>7.4905125779710291</v>
      </c>
      <c r="AM20" s="60">
        <f t="shared" si="18"/>
        <v>-198.09678456376878</v>
      </c>
      <c r="AN20" s="60">
        <f t="shared" si="18"/>
        <v>-198.09678456376878</v>
      </c>
      <c r="AO20" s="60">
        <f t="shared" si="18"/>
        <v>198.09678456376878</v>
      </c>
      <c r="AP20" s="61" t="str">
        <f t="shared" si="19"/>
        <v/>
      </c>
      <c r="AQ20" s="62">
        <f t="shared" si="6"/>
        <v>35</v>
      </c>
      <c r="AR20" s="63">
        <f t="shared" si="20"/>
        <v>1.4356655626580339</v>
      </c>
      <c r="AS20" s="63">
        <f t="shared" si="21"/>
        <v>71.7832781329017</v>
      </c>
      <c r="AT20" s="63">
        <f t="shared" si="22"/>
        <v>143.5665562658034</v>
      </c>
      <c r="AU20" s="63">
        <f t="shared" si="7"/>
        <v>-71.7832781329017</v>
      </c>
      <c r="AV20" s="68">
        <f t="shared" si="23"/>
        <v>0.1</v>
      </c>
      <c r="AW20" s="63">
        <f t="shared" si="24"/>
        <v>358.91639066450853</v>
      </c>
      <c r="AX20" s="63">
        <f t="shared" si="25"/>
        <v>-143.5665562658034</v>
      </c>
      <c r="AY20" s="64">
        <f t="shared" si="26"/>
        <v>215.34983439870513</v>
      </c>
      <c r="AZ20" s="65">
        <f t="shared" si="27"/>
        <v>229.32786677137693</v>
      </c>
      <c r="BA20" s="51">
        <f t="shared" si="28"/>
        <v>502.48294693031187</v>
      </c>
      <c r="BB20" s="55">
        <f t="shared" si="29"/>
        <v>5.0178155504826447E-2</v>
      </c>
      <c r="BC20" s="55">
        <f t="shared" si="30"/>
        <v>-15.406305312307879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-0.17007322542443282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2"/>
      <c r="P21" s="2"/>
      <c r="Q21" s="1">
        <f t="shared" si="32"/>
        <v>9.6999999999999993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10013.978032372672</v>
      </c>
      <c r="AC21" s="71">
        <f t="shared" si="17"/>
        <v>-13.978032372671805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6.3000000000000007</v>
      </c>
      <c r="AG21" s="74">
        <f t="shared" si="35"/>
        <v>200</v>
      </c>
      <c r="AH21" s="60">
        <f t="shared" si="35"/>
        <v>50</v>
      </c>
      <c r="AI21" s="60">
        <f t="shared" si="35"/>
        <v>315.00000000000006</v>
      </c>
      <c r="AJ21" s="60">
        <f t="shared" si="18"/>
        <v>10315</v>
      </c>
      <c r="AK21" s="60">
        <f t="shared" si="18"/>
        <v>374.52562889855147</v>
      </c>
      <c r="AL21" s="60">
        <f t="shared" si="18"/>
        <v>7.4905125779710291</v>
      </c>
      <c r="AM21" s="60">
        <f t="shared" si="18"/>
        <v>-198.09678456376878</v>
      </c>
      <c r="AN21" s="60">
        <f t="shared" si="18"/>
        <v>-198.09678456376878</v>
      </c>
      <c r="AO21" s="60">
        <f t="shared" si="18"/>
        <v>198.09678456376878</v>
      </c>
      <c r="AP21" s="61" t="str">
        <f t="shared" si="19"/>
        <v/>
      </c>
      <c r="AQ21" s="62">
        <f t="shared" si="6"/>
        <v>35</v>
      </c>
      <c r="AR21" s="63">
        <f t="shared" si="20"/>
        <v>1.4379953250251891</v>
      </c>
      <c r="AS21" s="63">
        <f t="shared" si="21"/>
        <v>71.89976625125945</v>
      </c>
      <c r="AT21" s="63">
        <f t="shared" si="22"/>
        <v>143.7995325025189</v>
      </c>
      <c r="AU21" s="63">
        <f t="shared" si="7"/>
        <v>-71.89976625125945</v>
      </c>
      <c r="AV21" s="68">
        <f t="shared" si="23"/>
        <v>0.1</v>
      </c>
      <c r="AW21" s="63">
        <f t="shared" si="24"/>
        <v>359.49883125629725</v>
      </c>
      <c r="AX21" s="63">
        <f t="shared" si="25"/>
        <v>-143.7995325025189</v>
      </c>
      <c r="AY21" s="64">
        <f t="shared" si="26"/>
        <v>215.69929875377835</v>
      </c>
      <c r="AZ21" s="65">
        <f t="shared" si="27"/>
        <v>229.67733112645016</v>
      </c>
      <c r="BA21" s="51">
        <f t="shared" si="28"/>
        <v>503.29836375881615</v>
      </c>
      <c r="BB21" s="55">
        <f t="shared" si="29"/>
        <v>5.025958336754676E-2</v>
      </c>
      <c r="BC21" s="55">
        <f t="shared" si="30"/>
        <v>-15.431306281382499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-0.17007322542443282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2"/>
      <c r="P22" s="2"/>
      <c r="Q22" s="1">
        <f t="shared" si="32"/>
        <v>9.6999999999999993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10013.978032372672</v>
      </c>
      <c r="AC22" s="71">
        <f t="shared" si="17"/>
        <v>-13.978032372671805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6.3000000000000007</v>
      </c>
      <c r="AG22" s="74">
        <f t="shared" si="35"/>
        <v>200</v>
      </c>
      <c r="AH22" s="60">
        <f t="shared" si="35"/>
        <v>50</v>
      </c>
      <c r="AI22" s="60">
        <f t="shared" si="35"/>
        <v>315.00000000000006</v>
      </c>
      <c r="AJ22" s="60">
        <f t="shared" si="18"/>
        <v>10315</v>
      </c>
      <c r="AK22" s="60">
        <f t="shared" si="18"/>
        <v>374.52562889855147</v>
      </c>
      <c r="AL22" s="60">
        <f t="shared" si="18"/>
        <v>7.4905125779710291</v>
      </c>
      <c r="AM22" s="60">
        <f t="shared" si="18"/>
        <v>-198.09678456376878</v>
      </c>
      <c r="AN22" s="60">
        <f t="shared" si="18"/>
        <v>-198.09678456376878</v>
      </c>
      <c r="AO22" s="60">
        <f t="shared" si="18"/>
        <v>198.09678456376878</v>
      </c>
      <c r="AP22" s="61" t="str">
        <f t="shared" si="19"/>
        <v/>
      </c>
      <c r="AQ22" s="62">
        <f t="shared" si="6"/>
        <v>35</v>
      </c>
      <c r="AR22" s="63">
        <f t="shared" si="20"/>
        <v>1.4403501386005935</v>
      </c>
      <c r="AS22" s="63">
        <f t="shared" si="21"/>
        <v>72.017506930029668</v>
      </c>
      <c r="AT22" s="63">
        <f t="shared" si="22"/>
        <v>144.03501386005934</v>
      </c>
      <c r="AU22" s="63">
        <f t="shared" si="7"/>
        <v>-72.017506930029668</v>
      </c>
      <c r="AV22" s="68">
        <f t="shared" si="23"/>
        <v>0.1</v>
      </c>
      <c r="AW22" s="63">
        <f t="shared" si="24"/>
        <v>360.08753465014831</v>
      </c>
      <c r="AX22" s="63">
        <f t="shared" si="25"/>
        <v>-144.03501386005934</v>
      </c>
      <c r="AY22" s="64">
        <f t="shared" si="26"/>
        <v>216.05252079008898</v>
      </c>
      <c r="AZ22" s="65">
        <f t="shared" si="27"/>
        <v>230.03055316276078</v>
      </c>
      <c r="BA22" s="51">
        <f t="shared" si="28"/>
        <v>504.12254851020771</v>
      </c>
      <c r="BB22" s="55">
        <f t="shared" si="29"/>
        <v>5.0341886798683434E-2</v>
      </c>
      <c r="BC22" s="55">
        <f t="shared" si="30"/>
        <v>-15.456576078081584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-0.17007322542443282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2"/>
      <c r="P23" s="2"/>
      <c r="Q23" s="1">
        <f t="shared" si="32"/>
        <v>9.6999999999999993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10013.978032372672</v>
      </c>
      <c r="AC23" s="71">
        <f t="shared" si="17"/>
        <v>-13.978032372671805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6.3000000000000007</v>
      </c>
      <c r="AG23" s="74">
        <f t="shared" si="35"/>
        <v>200</v>
      </c>
      <c r="AH23" s="60">
        <f t="shared" si="35"/>
        <v>50</v>
      </c>
      <c r="AI23" s="60">
        <f t="shared" si="35"/>
        <v>315.00000000000006</v>
      </c>
      <c r="AJ23" s="60">
        <f t="shared" si="18"/>
        <v>10315</v>
      </c>
      <c r="AK23" s="60">
        <f t="shared" si="18"/>
        <v>374.52562889855147</v>
      </c>
      <c r="AL23" s="60">
        <f t="shared" si="18"/>
        <v>7.4905125779710291</v>
      </c>
      <c r="AM23" s="60">
        <f t="shared" si="18"/>
        <v>-198.09678456376878</v>
      </c>
      <c r="AN23" s="60">
        <f t="shared" si="18"/>
        <v>-198.09678456376878</v>
      </c>
      <c r="AO23" s="60">
        <f t="shared" si="18"/>
        <v>198.09678456376878</v>
      </c>
      <c r="AP23" s="61" t="str">
        <f t="shared" si="19"/>
        <v/>
      </c>
      <c r="AQ23" s="62">
        <f t="shared" si="6"/>
        <v>35</v>
      </c>
      <c r="AR23" s="63">
        <f t="shared" si="20"/>
        <v>1.4427304096200562</v>
      </c>
      <c r="AS23" s="63">
        <f t="shared" si="21"/>
        <v>72.136520481002805</v>
      </c>
      <c r="AT23" s="63">
        <f t="shared" si="22"/>
        <v>144.27304096200561</v>
      </c>
      <c r="AU23" s="63">
        <f t="shared" si="7"/>
        <v>-72.136520481002805</v>
      </c>
      <c r="AV23" s="68">
        <f t="shared" si="23"/>
        <v>0.1</v>
      </c>
      <c r="AW23" s="63">
        <f t="shared" si="24"/>
        <v>360.68260240501399</v>
      </c>
      <c r="AX23" s="63">
        <f t="shared" si="25"/>
        <v>-144.27304096200561</v>
      </c>
      <c r="AY23" s="64">
        <f t="shared" si="26"/>
        <v>216.40956144300839</v>
      </c>
      <c r="AZ23" s="65">
        <f t="shared" si="27"/>
        <v>230.38759381568019</v>
      </c>
      <c r="BA23" s="51">
        <f t="shared" si="28"/>
        <v>504.95564336701966</v>
      </c>
      <c r="BB23" s="55">
        <f t="shared" si="29"/>
        <v>5.0425079996643203E-2</v>
      </c>
      <c r="BC23" s="55">
        <f t="shared" si="30"/>
        <v>-15.482119061772009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6"/>
      <c r="D24" s="16"/>
      <c r="E24" s="17"/>
      <c r="F24" s="22"/>
      <c r="G24" s="6">
        <f t="shared" si="9"/>
        <v>-0.17007322542443282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2"/>
      <c r="P24" s="2"/>
      <c r="Q24" s="1">
        <f t="shared" si="32"/>
        <v>9.6999999999999993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10013.978032372672</v>
      </c>
      <c r="AC24" s="71">
        <f t="shared" si="17"/>
        <v>-13.978032372671805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6.3000000000000007</v>
      </c>
      <c r="AG24" s="74">
        <f t="shared" si="35"/>
        <v>200</v>
      </c>
      <c r="AH24" s="60">
        <f t="shared" si="35"/>
        <v>50</v>
      </c>
      <c r="AI24" s="60">
        <f t="shared" si="35"/>
        <v>315.00000000000006</v>
      </c>
      <c r="AJ24" s="60">
        <f t="shared" si="18"/>
        <v>10315</v>
      </c>
      <c r="AK24" s="60">
        <f t="shared" si="18"/>
        <v>374.52562889855147</v>
      </c>
      <c r="AL24" s="60">
        <f t="shared" si="18"/>
        <v>7.4905125779710291</v>
      </c>
      <c r="AM24" s="60">
        <f t="shared" si="18"/>
        <v>-198.09678456376878</v>
      </c>
      <c r="AN24" s="60">
        <f t="shared" si="18"/>
        <v>-198.09678456376878</v>
      </c>
      <c r="AO24" s="60">
        <f t="shared" si="18"/>
        <v>198.09678456376878</v>
      </c>
      <c r="AP24" s="61" t="str">
        <f t="shared" si="19"/>
        <v/>
      </c>
      <c r="AQ24" s="62">
        <f t="shared" si="6"/>
        <v>35</v>
      </c>
      <c r="AR24" s="63">
        <f t="shared" si="20"/>
        <v>1.4451365531506</v>
      </c>
      <c r="AS24" s="63">
        <f t="shared" si="21"/>
        <v>72.256827657529996</v>
      </c>
      <c r="AT24" s="63">
        <f t="shared" si="22"/>
        <v>144.51365531505999</v>
      </c>
      <c r="AU24" s="63">
        <f t="shared" si="7"/>
        <v>-72.256827657529996</v>
      </c>
      <c r="AV24" s="68">
        <f t="shared" si="23"/>
        <v>0.1</v>
      </c>
      <c r="AW24" s="63">
        <f t="shared" si="24"/>
        <v>361.28413828764997</v>
      </c>
      <c r="AX24" s="63">
        <f t="shared" si="25"/>
        <v>-144.51365531505999</v>
      </c>
      <c r="AY24" s="64">
        <f t="shared" si="26"/>
        <v>216.77048297258997</v>
      </c>
      <c r="AZ24" s="65">
        <f t="shared" si="27"/>
        <v>230.74851534526178</v>
      </c>
      <c r="BA24" s="51">
        <f t="shared" si="28"/>
        <v>505.79779360270999</v>
      </c>
      <c r="BB24" s="55">
        <f t="shared" si="29"/>
        <v>5.0509177468493836E-2</v>
      </c>
      <c r="BC24" s="55">
        <f t="shared" si="30"/>
        <v>-15.507939686589507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6"/>
      <c r="D25" s="16"/>
      <c r="E25" s="17"/>
      <c r="F25" s="22"/>
      <c r="G25" s="6">
        <f t="shared" si="9"/>
        <v>-0.17007322542443282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2"/>
      <c r="P25" s="2"/>
      <c r="Q25" s="1">
        <f t="shared" si="32"/>
        <v>9.6999999999999993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10013.978032372672</v>
      </c>
      <c r="AC25" s="71">
        <f t="shared" si="17"/>
        <v>-13.978032372671805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6.3000000000000007</v>
      </c>
      <c r="AG25" s="74">
        <f t="shared" si="35"/>
        <v>200</v>
      </c>
      <c r="AH25" s="60">
        <f t="shared" si="35"/>
        <v>50</v>
      </c>
      <c r="AI25" s="60">
        <f t="shared" si="35"/>
        <v>315.00000000000006</v>
      </c>
      <c r="AJ25" s="60">
        <f t="shared" si="35"/>
        <v>10315</v>
      </c>
      <c r="AK25" s="60">
        <f t="shared" si="35"/>
        <v>374.52562889855147</v>
      </c>
      <c r="AL25" s="60">
        <f t="shared" si="35"/>
        <v>7.4905125779710291</v>
      </c>
      <c r="AM25" s="60">
        <f t="shared" si="35"/>
        <v>-198.09678456376878</v>
      </c>
      <c r="AN25" s="60">
        <f t="shared" si="35"/>
        <v>-198.09678456376878</v>
      </c>
      <c r="AO25" s="60">
        <f t="shared" si="35"/>
        <v>198.09678456376878</v>
      </c>
      <c r="AP25" s="61" t="str">
        <f t="shared" si="19"/>
        <v/>
      </c>
      <c r="AQ25" s="62">
        <f t="shared" si="6"/>
        <v>35</v>
      </c>
      <c r="AR25" s="63">
        <f t="shared" si="20"/>
        <v>1.4475689933317508</v>
      </c>
      <c r="AS25" s="63">
        <f t="shared" si="21"/>
        <v>72.378449666587542</v>
      </c>
      <c r="AT25" s="63">
        <f t="shared" si="22"/>
        <v>144.75689933317508</v>
      </c>
      <c r="AU25" s="63">
        <f t="shared" si="7"/>
        <v>-72.378449666587542</v>
      </c>
      <c r="AV25" s="68">
        <f t="shared" si="23"/>
        <v>0.1</v>
      </c>
      <c r="AW25" s="63">
        <f t="shared" si="24"/>
        <v>361.8922483329377</v>
      </c>
      <c r="AX25" s="63">
        <f t="shared" si="25"/>
        <v>-144.75689933317508</v>
      </c>
      <c r="AY25" s="64">
        <f t="shared" si="26"/>
        <v>217.13534899976261</v>
      </c>
      <c r="AZ25" s="65">
        <f t="shared" si="27"/>
        <v>231.11338137243442</v>
      </c>
      <c r="BA25" s="51">
        <f t="shared" si="28"/>
        <v>506.64914766611281</v>
      </c>
      <c r="BB25" s="55">
        <f t="shared" si="29"/>
        <v>5.0594194038397482E-2</v>
      </c>
      <c r="BC25" s="55">
        <f t="shared" si="30"/>
        <v>-15.53404250402796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6"/>
      <c r="D26" s="16"/>
      <c r="E26" s="17"/>
      <c r="F26" s="22"/>
      <c r="G26" s="6">
        <f t="shared" si="9"/>
        <v>-0.17007322542443282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2"/>
      <c r="P26" s="2"/>
      <c r="Q26" s="1">
        <f t="shared" si="32"/>
        <v>9.6999999999999993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10013.978032372672</v>
      </c>
      <c r="AC26" s="71">
        <f t="shared" si="17"/>
        <v>-13.978032372671805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6.3000000000000007</v>
      </c>
      <c r="AG26" s="74">
        <f t="shared" si="38"/>
        <v>200</v>
      </c>
      <c r="AH26" s="60">
        <f t="shared" si="38"/>
        <v>50</v>
      </c>
      <c r="AI26" s="60">
        <f t="shared" si="38"/>
        <v>315.00000000000006</v>
      </c>
      <c r="AJ26" s="60">
        <f t="shared" si="38"/>
        <v>10315</v>
      </c>
      <c r="AK26" s="60">
        <f t="shared" si="38"/>
        <v>374.52562889855147</v>
      </c>
      <c r="AL26" s="60">
        <f t="shared" si="38"/>
        <v>7.4905125779710291</v>
      </c>
      <c r="AM26" s="60">
        <f t="shared" si="38"/>
        <v>-198.09678456376878</v>
      </c>
      <c r="AN26" s="60">
        <f t="shared" si="38"/>
        <v>-198.09678456376878</v>
      </c>
      <c r="AO26" s="60">
        <f t="shared" si="38"/>
        <v>198.09678456376878</v>
      </c>
      <c r="AP26" s="61" t="str">
        <f t="shared" si="19"/>
        <v/>
      </c>
      <c r="AQ26" s="62">
        <f t="shared" si="6"/>
        <v>35</v>
      </c>
      <c r="AR26" s="63">
        <f t="shared" si="20"/>
        <v>1.4500281636247825</v>
      </c>
      <c r="AS26" s="63">
        <f t="shared" si="21"/>
        <v>72.501408181239128</v>
      </c>
      <c r="AT26" s="63">
        <f t="shared" si="22"/>
        <v>145.00281636247826</v>
      </c>
      <c r="AU26" s="63">
        <f t="shared" si="7"/>
        <v>-72.501408181239128</v>
      </c>
      <c r="AV26" s="68">
        <f t="shared" si="23"/>
        <v>0.1</v>
      </c>
      <c r="AW26" s="63">
        <f t="shared" si="24"/>
        <v>362.50704090619564</v>
      </c>
      <c r="AX26" s="63">
        <f t="shared" si="25"/>
        <v>-145.00281636247826</v>
      </c>
      <c r="AY26" s="64">
        <f t="shared" si="26"/>
        <v>217.50422454371738</v>
      </c>
      <c r="AZ26" s="65">
        <f t="shared" si="27"/>
        <v>231.48225691638919</v>
      </c>
      <c r="BA26" s="51">
        <f t="shared" si="28"/>
        <v>507.5098572686739</v>
      </c>
      <c r="BB26" s="55">
        <f t="shared" si="29"/>
        <v>5.0680144856322051E-2</v>
      </c>
      <c r="BC26" s="55">
        <f t="shared" si="30"/>
        <v>-15.56043216561409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6"/>
      <c r="D27" s="16"/>
      <c r="E27" s="17"/>
      <c r="F27" s="22"/>
      <c r="G27" s="6">
        <f t="shared" si="9"/>
        <v>-0.17007322542443282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2"/>
      <c r="P27" s="2"/>
      <c r="Q27" s="1">
        <f t="shared" si="32"/>
        <v>9.6999999999999993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10013.978032372672</v>
      </c>
      <c r="AC27" s="71">
        <f t="shared" si="17"/>
        <v>-13.978032372671805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6.3000000000000007</v>
      </c>
      <c r="AG27" s="74">
        <f t="shared" si="38"/>
        <v>200</v>
      </c>
      <c r="AH27" s="60">
        <f t="shared" si="38"/>
        <v>50</v>
      </c>
      <c r="AI27" s="60">
        <f t="shared" si="38"/>
        <v>315.00000000000006</v>
      </c>
      <c r="AJ27" s="60">
        <f t="shared" si="38"/>
        <v>10315</v>
      </c>
      <c r="AK27" s="60">
        <f t="shared" si="38"/>
        <v>374.52562889855147</v>
      </c>
      <c r="AL27" s="60">
        <f t="shared" si="38"/>
        <v>7.4905125779710291</v>
      </c>
      <c r="AM27" s="60">
        <f t="shared" si="38"/>
        <v>-198.09678456376878</v>
      </c>
      <c r="AN27" s="60">
        <f t="shared" si="38"/>
        <v>-198.09678456376878</v>
      </c>
      <c r="AO27" s="60">
        <f t="shared" si="38"/>
        <v>198.09678456376878</v>
      </c>
      <c r="AP27" s="61" t="str">
        <f t="shared" si="19"/>
        <v/>
      </c>
      <c r="AQ27" s="62">
        <f t="shared" si="6"/>
        <v>35</v>
      </c>
      <c r="AR27" s="63">
        <f t="shared" si="20"/>
        <v>1.4525145070702232</v>
      </c>
      <c r="AS27" s="63">
        <f t="shared" si="21"/>
        <v>72.625725353511157</v>
      </c>
      <c r="AT27" s="63">
        <f t="shared" si="22"/>
        <v>145.25145070702231</v>
      </c>
      <c r="AU27" s="63">
        <f t="shared" si="7"/>
        <v>-72.625725353511157</v>
      </c>
      <c r="AV27" s="68">
        <f t="shared" si="23"/>
        <v>0.1</v>
      </c>
      <c r="AW27" s="63">
        <f t="shared" si="24"/>
        <v>363.12862676755577</v>
      </c>
      <c r="AX27" s="63">
        <f t="shared" si="25"/>
        <v>-145.25145070702231</v>
      </c>
      <c r="AY27" s="64">
        <f t="shared" si="26"/>
        <v>217.87717606053346</v>
      </c>
      <c r="AZ27" s="65">
        <f t="shared" si="27"/>
        <v>231.85520843320526</v>
      </c>
      <c r="BA27" s="51">
        <f t="shared" si="28"/>
        <v>508.38007747457812</v>
      </c>
      <c r="BB27" s="55">
        <f t="shared" si="29"/>
        <v>5.0767045407041363E-2</v>
      </c>
      <c r="BC27" s="55">
        <f t="shared" si="30"/>
        <v>-15.587113425670779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108.50366127122167</v>
      </c>
      <c r="N28" s="6">
        <f>IF(H3&gt;J4,"VINTO",M28-L28-K3)</f>
        <v>-301.02196762732979</v>
      </c>
      <c r="O28" s="2">
        <f>N28</f>
        <v>-301.02196762732979</v>
      </c>
      <c r="P28" s="2">
        <f>-O28</f>
        <v>301.02196762732979</v>
      </c>
      <c r="Q28" s="1">
        <f t="shared" si="32"/>
        <v>9.6999999999999993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10013.978032372672</v>
      </c>
      <c r="AC28" s="71">
        <f t="shared" si="17"/>
        <v>-13.978032372671805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6.3000000000000007</v>
      </c>
      <c r="AG28" s="74">
        <f t="shared" si="38"/>
        <v>200</v>
      </c>
      <c r="AH28" s="60">
        <f t="shared" si="38"/>
        <v>50</v>
      </c>
      <c r="AI28" s="60">
        <f t="shared" si="38"/>
        <v>315.00000000000006</v>
      </c>
      <c r="AJ28" s="60">
        <f t="shared" si="38"/>
        <v>10315</v>
      </c>
      <c r="AK28" s="60">
        <f t="shared" si="38"/>
        <v>374.52562889855147</v>
      </c>
      <c r="AL28" s="60">
        <f t="shared" si="38"/>
        <v>7.4905125779710291</v>
      </c>
      <c r="AM28" s="60">
        <f t="shared" si="38"/>
        <v>-198.09678456376878</v>
      </c>
      <c r="AN28" s="60">
        <f t="shared" si="38"/>
        <v>-198.09678456376878</v>
      </c>
      <c r="AO28" s="60">
        <f t="shared" si="38"/>
        <v>198.09678456376878</v>
      </c>
      <c r="AP28" s="61" t="str">
        <f t="shared" si="19"/>
        <v/>
      </c>
      <c r="AQ28" s="62">
        <f t="shared" si="6"/>
        <v>35</v>
      </c>
      <c r="AR28" s="63">
        <f t="shared" si="20"/>
        <v>1.4550284765539467</v>
      </c>
      <c r="AS28" s="63">
        <f t="shared" si="21"/>
        <v>72.751423827697337</v>
      </c>
      <c r="AT28" s="63">
        <f t="shared" si="22"/>
        <v>145.50284765539467</v>
      </c>
      <c r="AU28" s="63">
        <f t="shared" si="7"/>
        <v>-72.751423827697337</v>
      </c>
      <c r="AV28" s="68">
        <f t="shared" si="23"/>
        <v>0.1</v>
      </c>
      <c r="AW28" s="63">
        <f t="shared" si="24"/>
        <v>363.7571191384867</v>
      </c>
      <c r="AX28" s="63">
        <f t="shared" si="25"/>
        <v>-145.50284765539467</v>
      </c>
      <c r="AY28" s="64">
        <f t="shared" si="26"/>
        <v>218.25427148309203</v>
      </c>
      <c r="AZ28" s="65">
        <f t="shared" si="27"/>
        <v>232.23230385576383</v>
      </c>
      <c r="BA28" s="51">
        <f t="shared" si="28"/>
        <v>509.25996679388135</v>
      </c>
      <c r="BB28" s="55">
        <f t="shared" si="29"/>
        <v>5.0854911519435331E-2</v>
      </c>
      <c r="BC28" s="55">
        <f t="shared" si="30"/>
        <v>-15.614091144172548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 t="str">
        <f>IF(BC28&gt;=BH$4,AD28,"")</f>
        <v/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10013.978032372672</v>
      </c>
      <c r="AC29" s="71">
        <f t="shared" si="17"/>
        <v>-13.978032372671805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6.3000000000000007</v>
      </c>
      <c r="AG29" s="74">
        <f t="shared" si="38"/>
        <v>200</v>
      </c>
      <c r="AH29" s="60">
        <f t="shared" si="38"/>
        <v>50</v>
      </c>
      <c r="AI29" s="60">
        <f t="shared" si="38"/>
        <v>315.00000000000006</v>
      </c>
      <c r="AJ29" s="60">
        <f t="shared" si="38"/>
        <v>10315</v>
      </c>
      <c r="AK29" s="60">
        <f t="shared" si="38"/>
        <v>374.52562889855147</v>
      </c>
      <c r="AL29" s="60">
        <f t="shared" si="38"/>
        <v>7.4905125779710291</v>
      </c>
      <c r="AM29" s="60">
        <f t="shared" si="38"/>
        <v>-198.09678456376878</v>
      </c>
      <c r="AN29" s="60">
        <f t="shared" si="38"/>
        <v>-198.09678456376878</v>
      </c>
      <c r="AO29" s="60">
        <f t="shared" si="38"/>
        <v>198.09678456376878</v>
      </c>
      <c r="AP29" s="61" t="str">
        <f t="shared" si="19"/>
        <v/>
      </c>
      <c r="AQ29" s="62">
        <f t="shared" si="6"/>
        <v>35</v>
      </c>
      <c r="AR29" s="63">
        <f t="shared" si="20"/>
        <v>1.4575705350821813</v>
      </c>
      <c r="AS29" s="63">
        <f t="shared" si="21"/>
        <v>72.87852675410906</v>
      </c>
      <c r="AT29" s="63">
        <f t="shared" si="22"/>
        <v>145.75705350821812</v>
      </c>
      <c r="AU29" s="63">
        <f t="shared" si="7"/>
        <v>-72.87852675410906</v>
      </c>
      <c r="AV29" s="68">
        <f t="shared" si="23"/>
        <v>0.1</v>
      </c>
      <c r="AW29" s="63">
        <f t="shared" si="24"/>
        <v>364.39263377054533</v>
      </c>
      <c r="AX29" s="63">
        <f t="shared" si="25"/>
        <v>-145.75705350821812</v>
      </c>
      <c r="AY29" s="64">
        <f t="shared" si="26"/>
        <v>218.63558026232721</v>
      </c>
      <c r="AZ29" s="65">
        <f t="shared" si="27"/>
        <v>232.61361263499901</v>
      </c>
      <c r="BA29" s="51">
        <f t="shared" si="28"/>
        <v>510.14968727876339</v>
      </c>
      <c r="BB29" s="55">
        <f t="shared" si="29"/>
        <v>5.0943759376101863E-2</v>
      </c>
      <c r="BC29" s="55">
        <f t="shared" si="30"/>
        <v>-15.641370289696683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 t="str">
        <f>IF(BC29&gt;=BH$4,AD29,"")</f>
        <v/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10013.978032372672</v>
      </c>
      <c r="AC30" s="71">
        <f t="shared" si="17"/>
        <v>-13.978032372671805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6.3000000000000007</v>
      </c>
      <c r="AG30" s="74">
        <f t="shared" si="38"/>
        <v>200</v>
      </c>
      <c r="AH30" s="60">
        <f t="shared" si="38"/>
        <v>50</v>
      </c>
      <c r="AI30" s="60">
        <f t="shared" si="38"/>
        <v>315.00000000000006</v>
      </c>
      <c r="AJ30" s="60">
        <f t="shared" si="38"/>
        <v>10315</v>
      </c>
      <c r="AK30" s="60">
        <f t="shared" si="38"/>
        <v>374.52562889855147</v>
      </c>
      <c r="AL30" s="60">
        <f t="shared" si="38"/>
        <v>7.4905125779710291</v>
      </c>
      <c r="AM30" s="60">
        <f t="shared" si="38"/>
        <v>-198.09678456376878</v>
      </c>
      <c r="AN30" s="60">
        <f t="shared" si="38"/>
        <v>-198.09678456376878</v>
      </c>
      <c r="AO30" s="60">
        <f t="shared" si="38"/>
        <v>198.09678456376878</v>
      </c>
      <c r="AP30" s="61" t="str">
        <f t="shared" si="19"/>
        <v/>
      </c>
      <c r="AQ30" s="62">
        <f t="shared" si="6"/>
        <v>35</v>
      </c>
      <c r="AR30" s="63">
        <f t="shared" si="20"/>
        <v>1.4601411560657889</v>
      </c>
      <c r="AS30" s="63">
        <f t="shared" si="21"/>
        <v>73.007057803289442</v>
      </c>
      <c r="AT30" s="63">
        <f t="shared" si="22"/>
        <v>146.01411560657888</v>
      </c>
      <c r="AU30" s="63">
        <f t="shared" si="7"/>
        <v>-73.007057803289442</v>
      </c>
      <c r="AV30" s="68">
        <f t="shared" si="23"/>
        <v>0.1</v>
      </c>
      <c r="AW30" s="63">
        <f t="shared" si="24"/>
        <v>365.03528901644722</v>
      </c>
      <c r="AX30" s="63">
        <f t="shared" si="25"/>
        <v>-146.01411560657888</v>
      </c>
      <c r="AY30" s="64">
        <f t="shared" si="26"/>
        <v>219.02117340986834</v>
      </c>
      <c r="AZ30" s="65">
        <f t="shared" si="27"/>
        <v>232.99920578254014</v>
      </c>
      <c r="BA30" s="51">
        <f t="shared" si="28"/>
        <v>511.04940462302608</v>
      </c>
      <c r="BB30" s="55">
        <f t="shared" si="29"/>
        <v>5.1033605523292731E-2</v>
      </c>
      <c r="BC30" s="55">
        <f t="shared" si="30"/>
        <v>-15.668955942473893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10013.978032372672</v>
      </c>
      <c r="AC31" s="71">
        <f t="shared" si="17"/>
        <v>-13.978032372671805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6.3000000000000007</v>
      </c>
      <c r="AG31" s="74">
        <f t="shared" si="38"/>
        <v>200</v>
      </c>
      <c r="AH31" s="60">
        <f t="shared" si="38"/>
        <v>50</v>
      </c>
      <c r="AI31" s="60">
        <f t="shared" si="38"/>
        <v>315.00000000000006</v>
      </c>
      <c r="AJ31" s="60">
        <f t="shared" si="38"/>
        <v>10315</v>
      </c>
      <c r="AK31" s="60">
        <f t="shared" si="38"/>
        <v>374.52562889855147</v>
      </c>
      <c r="AL31" s="60">
        <f t="shared" si="38"/>
        <v>7.4905125779710291</v>
      </c>
      <c r="AM31" s="60">
        <f t="shared" si="38"/>
        <v>-198.09678456376878</v>
      </c>
      <c r="AN31" s="60">
        <f t="shared" si="38"/>
        <v>-198.09678456376878</v>
      </c>
      <c r="AO31" s="60">
        <f t="shared" si="38"/>
        <v>198.09678456376878</v>
      </c>
      <c r="AP31" s="61" t="str">
        <f t="shared" si="19"/>
        <v/>
      </c>
      <c r="AQ31" s="62">
        <f t="shared" si="6"/>
        <v>35</v>
      </c>
      <c r="AR31" s="63">
        <f t="shared" si="20"/>
        <v>1.4627408236141832</v>
      </c>
      <c r="AS31" s="63">
        <f t="shared" si="21"/>
        <v>73.137041180709161</v>
      </c>
      <c r="AT31" s="63">
        <f t="shared" si="22"/>
        <v>146.27408236141832</v>
      </c>
      <c r="AU31" s="63">
        <f t="shared" si="7"/>
        <v>-73.137041180709161</v>
      </c>
      <c r="AV31" s="68">
        <f t="shared" si="23"/>
        <v>0.1</v>
      </c>
      <c r="AW31" s="63">
        <f t="shared" si="24"/>
        <v>365.68520590354581</v>
      </c>
      <c r="AX31" s="63">
        <f t="shared" si="25"/>
        <v>-146.27408236141832</v>
      </c>
      <c r="AY31" s="64">
        <f t="shared" si="26"/>
        <v>219.41112354212748</v>
      </c>
      <c r="AZ31" s="65">
        <f t="shared" si="27"/>
        <v>233.38915591479929</v>
      </c>
      <c r="BA31" s="51">
        <f t="shared" si="28"/>
        <v>511.95928826496413</v>
      </c>
      <c r="BB31" s="55">
        <f t="shared" si="29"/>
        <v>5.1124466881186333E-2</v>
      </c>
      <c r="BC31" s="55">
        <f t="shared" si="30"/>
        <v>-15.696853297542374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10013.978032372672</v>
      </c>
      <c r="AC32" s="71">
        <f t="shared" si="17"/>
        <v>-13.978032372671805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6.3000000000000007</v>
      </c>
      <c r="AG32" s="74">
        <f t="shared" si="38"/>
        <v>200</v>
      </c>
      <c r="AH32" s="60">
        <f t="shared" si="38"/>
        <v>50</v>
      </c>
      <c r="AI32" s="60">
        <f t="shared" si="38"/>
        <v>315.00000000000006</v>
      </c>
      <c r="AJ32" s="60">
        <f t="shared" si="38"/>
        <v>10315</v>
      </c>
      <c r="AK32" s="60">
        <f t="shared" si="38"/>
        <v>374.52562889855147</v>
      </c>
      <c r="AL32" s="60">
        <f t="shared" si="38"/>
        <v>7.4905125779710291</v>
      </c>
      <c r="AM32" s="60">
        <f t="shared" si="38"/>
        <v>-198.09678456376878</v>
      </c>
      <c r="AN32" s="60">
        <f t="shared" si="38"/>
        <v>-198.09678456376878</v>
      </c>
      <c r="AO32" s="60">
        <f t="shared" si="38"/>
        <v>198.09678456376878</v>
      </c>
      <c r="AP32" s="61" t="str">
        <f t="shared" si="19"/>
        <v/>
      </c>
      <c r="AQ32" s="62">
        <f t="shared" si="6"/>
        <v>35</v>
      </c>
      <c r="AR32" s="63">
        <f t="shared" si="20"/>
        <v>1.4653700328392638</v>
      </c>
      <c r="AS32" s="63">
        <f t="shared" si="21"/>
        <v>73.268501641963184</v>
      </c>
      <c r="AT32" s="63">
        <f t="shared" si="22"/>
        <v>146.53700328392637</v>
      </c>
      <c r="AU32" s="63">
        <f t="shared" si="7"/>
        <v>-73.268501641963184</v>
      </c>
      <c r="AV32" s="68">
        <f t="shared" si="23"/>
        <v>0.1</v>
      </c>
      <c r="AW32" s="63">
        <f t="shared" si="24"/>
        <v>366.34250820981595</v>
      </c>
      <c r="AX32" s="63">
        <f t="shared" si="25"/>
        <v>-146.53700328392637</v>
      </c>
      <c r="AY32" s="64">
        <f t="shared" si="26"/>
        <v>219.80550492588958</v>
      </c>
      <c r="AZ32" s="65">
        <f t="shared" si="27"/>
        <v>233.78353729856138</v>
      </c>
      <c r="BA32" s="51">
        <f t="shared" si="28"/>
        <v>512.87951149374226</v>
      </c>
      <c r="BB32" s="55">
        <f t="shared" si="29"/>
        <v>5.1216360754510526E-2</v>
      </c>
      <c r="BC32" s="55">
        <f t="shared" si="30"/>
        <v>-15.725067668009361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10013.978032372672</v>
      </c>
      <c r="AC33" s="71">
        <f t="shared" si="17"/>
        <v>-13.978032372671805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6.3000000000000007</v>
      </c>
      <c r="AG33" s="74">
        <f t="shared" si="38"/>
        <v>200</v>
      </c>
      <c r="AH33" s="60">
        <f t="shared" si="38"/>
        <v>50</v>
      </c>
      <c r="AI33" s="60">
        <f t="shared" si="38"/>
        <v>315.00000000000006</v>
      </c>
      <c r="AJ33" s="60">
        <f t="shared" si="38"/>
        <v>10315</v>
      </c>
      <c r="AK33" s="60">
        <f t="shared" si="38"/>
        <v>374.52562889855147</v>
      </c>
      <c r="AL33" s="60">
        <f t="shared" si="38"/>
        <v>7.4905125779710291</v>
      </c>
      <c r="AM33" s="60">
        <f t="shared" si="38"/>
        <v>-198.09678456376878</v>
      </c>
      <c r="AN33" s="60">
        <f t="shared" si="38"/>
        <v>-198.09678456376878</v>
      </c>
      <c r="AO33" s="60">
        <f t="shared" si="38"/>
        <v>198.09678456376878</v>
      </c>
      <c r="AP33" s="61" t="str">
        <f t="shared" si="19"/>
        <v/>
      </c>
      <c r="AQ33" s="62">
        <f t="shared" si="6"/>
        <v>35</v>
      </c>
      <c r="AR33" s="63">
        <f t="shared" si="20"/>
        <v>1.468029290169774</v>
      </c>
      <c r="AS33" s="63">
        <f t="shared" si="21"/>
        <v>73.401464508488701</v>
      </c>
      <c r="AT33" s="63">
        <f t="shared" si="22"/>
        <v>146.8029290169774</v>
      </c>
      <c r="AU33" s="63">
        <f t="shared" si="7"/>
        <v>-73.401464508488701</v>
      </c>
      <c r="AV33" s="68">
        <f t="shared" si="23"/>
        <v>0.1</v>
      </c>
      <c r="AW33" s="63">
        <f t="shared" si="24"/>
        <v>367.00732254244349</v>
      </c>
      <c r="AX33" s="63">
        <f t="shared" si="25"/>
        <v>-146.8029290169774</v>
      </c>
      <c r="AY33" s="64">
        <f t="shared" si="26"/>
        <v>220.20439352546609</v>
      </c>
      <c r="AZ33" s="65">
        <f t="shared" si="27"/>
        <v>234.18242589813789</v>
      </c>
      <c r="BA33" s="51">
        <f t="shared" si="28"/>
        <v>513.81025155942086</v>
      </c>
      <c r="BB33" s="55">
        <f t="shared" si="29"/>
        <v>5.1309304843529871E-2</v>
      </c>
      <c r="BC33" s="55">
        <f t="shared" si="30"/>
        <v>-15.753604488424541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10013.978032372672</v>
      </c>
      <c r="AC34" s="71">
        <f t="shared" si="17"/>
        <v>-13.978032372671805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6.3000000000000007</v>
      </c>
      <c r="AG34" s="74">
        <f t="shared" si="38"/>
        <v>200</v>
      </c>
      <c r="AH34" s="60">
        <f t="shared" si="38"/>
        <v>50</v>
      </c>
      <c r="AI34" s="60">
        <f t="shared" si="38"/>
        <v>315.00000000000006</v>
      </c>
      <c r="AJ34" s="60">
        <f t="shared" si="38"/>
        <v>10315</v>
      </c>
      <c r="AK34" s="60">
        <f t="shared" si="38"/>
        <v>374.52562889855147</v>
      </c>
      <c r="AL34" s="60">
        <f t="shared" si="38"/>
        <v>7.4905125779710291</v>
      </c>
      <c r="AM34" s="60">
        <f t="shared" si="38"/>
        <v>-198.09678456376878</v>
      </c>
      <c r="AN34" s="60">
        <f t="shared" si="38"/>
        <v>-198.09678456376878</v>
      </c>
      <c r="AO34" s="60">
        <f t="shared" si="38"/>
        <v>198.09678456376878</v>
      </c>
      <c r="AP34" s="61" t="str">
        <f t="shared" si="19"/>
        <v/>
      </c>
      <c r="AQ34" s="62">
        <f t="shared" si="6"/>
        <v>35</v>
      </c>
      <c r="AR34" s="63">
        <f t="shared" si="20"/>
        <v>1.470719113676497</v>
      </c>
      <c r="AS34" s="63">
        <f t="shared" si="21"/>
        <v>73.535955683824852</v>
      </c>
      <c r="AT34" s="63">
        <f t="shared" si="22"/>
        <v>147.0719113676497</v>
      </c>
      <c r="AU34" s="63">
        <f t="shared" si="7"/>
        <v>-73.535955683824852</v>
      </c>
      <c r="AV34" s="68">
        <f t="shared" si="23"/>
        <v>0.1</v>
      </c>
      <c r="AW34" s="63">
        <f t="shared" si="24"/>
        <v>367.67977841912426</v>
      </c>
      <c r="AX34" s="63">
        <f t="shared" si="25"/>
        <v>-147.0719113676497</v>
      </c>
      <c r="AY34" s="64">
        <f t="shared" si="26"/>
        <v>220.60786705147456</v>
      </c>
      <c r="AZ34" s="65">
        <f t="shared" si="27"/>
        <v>234.58589942414636</v>
      </c>
      <c r="BA34" s="51">
        <f t="shared" si="28"/>
        <v>514.75168978677402</v>
      </c>
      <c r="BB34" s="55">
        <f t="shared" si="29"/>
        <v>5.1403317255411515E-2</v>
      </c>
      <c r="BC34" s="55">
        <f t="shared" si="30"/>
        <v>-15.782469318269785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10013.978032372672</v>
      </c>
      <c r="AC35" s="71">
        <f t="shared" si="17"/>
        <v>-13.978032372671805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6.3000000000000007</v>
      </c>
      <c r="AG35" s="74">
        <f t="shared" si="38"/>
        <v>200</v>
      </c>
      <c r="AH35" s="60">
        <f t="shared" si="38"/>
        <v>50</v>
      </c>
      <c r="AI35" s="60">
        <f t="shared" si="38"/>
        <v>315.00000000000006</v>
      </c>
      <c r="AJ35" s="60">
        <f t="shared" si="38"/>
        <v>10315</v>
      </c>
      <c r="AK35" s="60">
        <f t="shared" si="38"/>
        <v>374.52562889855147</v>
      </c>
      <c r="AL35" s="60">
        <f t="shared" si="38"/>
        <v>7.4905125779710291</v>
      </c>
      <c r="AM35" s="60">
        <f t="shared" si="38"/>
        <v>-198.09678456376878</v>
      </c>
      <c r="AN35" s="60">
        <f t="shared" si="38"/>
        <v>-198.09678456376878</v>
      </c>
      <c r="AO35" s="60">
        <f t="shared" si="38"/>
        <v>198.09678456376878</v>
      </c>
      <c r="AP35" s="61" t="str">
        <f t="shared" si="19"/>
        <v/>
      </c>
      <c r="AQ35" s="62">
        <f t="shared" si="6"/>
        <v>35</v>
      </c>
      <c r="AR35" s="63">
        <f t="shared" si="20"/>
        <v>1.473440033408731</v>
      </c>
      <c r="AS35" s="63">
        <f t="shared" si="21"/>
        <v>73.672001670436543</v>
      </c>
      <c r="AT35" s="63">
        <f t="shared" si="22"/>
        <v>147.34400334087309</v>
      </c>
      <c r="AU35" s="63">
        <f t="shared" si="7"/>
        <v>-73.672001670436543</v>
      </c>
      <c r="AV35" s="68">
        <f t="shared" si="23"/>
        <v>0.1</v>
      </c>
      <c r="AW35" s="63">
        <f t="shared" si="24"/>
        <v>368.36000835218272</v>
      </c>
      <c r="AX35" s="63">
        <f t="shared" si="25"/>
        <v>-147.34400334087309</v>
      </c>
      <c r="AY35" s="64">
        <f t="shared" si="26"/>
        <v>221.01600501130963</v>
      </c>
      <c r="AZ35" s="65">
        <f t="shared" si="27"/>
        <v>234.99403738398144</v>
      </c>
      <c r="BA35" s="51">
        <f t="shared" si="28"/>
        <v>515.7040116930558</v>
      </c>
      <c r="BB35" s="55">
        <f t="shared" si="29"/>
        <v>5.1498416515985405E-2</v>
      </c>
      <c r="BC35" s="55">
        <f t="shared" si="30"/>
        <v>-15.811667845569879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10013.978032372672</v>
      </c>
      <c r="AC36" s="71">
        <f t="shared" si="17"/>
        <v>-13.978032372671805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6.3000000000000007</v>
      </c>
      <c r="AG36" s="74">
        <f t="shared" si="38"/>
        <v>200</v>
      </c>
      <c r="AH36" s="60">
        <f t="shared" si="38"/>
        <v>50</v>
      </c>
      <c r="AI36" s="60">
        <f t="shared" si="38"/>
        <v>315.00000000000006</v>
      </c>
      <c r="AJ36" s="60">
        <f t="shared" si="38"/>
        <v>10315</v>
      </c>
      <c r="AK36" s="60">
        <f t="shared" si="38"/>
        <v>374.52562889855147</v>
      </c>
      <c r="AL36" s="60">
        <f t="shared" si="38"/>
        <v>7.4905125779710291</v>
      </c>
      <c r="AM36" s="60">
        <f t="shared" si="38"/>
        <v>-198.09678456376878</v>
      </c>
      <c r="AN36" s="60">
        <f t="shared" si="38"/>
        <v>-198.09678456376878</v>
      </c>
      <c r="AO36" s="60">
        <f t="shared" si="38"/>
        <v>198.09678456376878</v>
      </c>
      <c r="AP36" s="61" t="str">
        <f t="shared" si="19"/>
        <v/>
      </c>
      <c r="AQ36" s="62">
        <f t="shared" si="6"/>
        <v>35</v>
      </c>
      <c r="AR36" s="63">
        <f t="shared" si="20"/>
        <v>1.4761925917425027</v>
      </c>
      <c r="AS36" s="63">
        <f t="shared" si="21"/>
        <v>73.80962958712513</v>
      </c>
      <c r="AT36" s="63">
        <f t="shared" si="22"/>
        <v>147.61925917425026</v>
      </c>
      <c r="AU36" s="63">
        <f t="shared" si="7"/>
        <v>-73.80962958712513</v>
      </c>
      <c r="AV36" s="68">
        <f t="shared" si="23"/>
        <v>0.1</v>
      </c>
      <c r="AW36" s="63">
        <f t="shared" si="24"/>
        <v>369.04814793562565</v>
      </c>
      <c r="AX36" s="63">
        <f t="shared" si="25"/>
        <v>-147.61925917425026</v>
      </c>
      <c r="AY36" s="64">
        <f t="shared" si="26"/>
        <v>221.42888876137539</v>
      </c>
      <c r="AZ36" s="65">
        <f t="shared" si="27"/>
        <v>235.4069211340472</v>
      </c>
      <c r="BA36" s="51">
        <f t="shared" si="28"/>
        <v>516.66740710987597</v>
      </c>
      <c r="BB36" s="55">
        <f t="shared" si="29"/>
        <v>5.1594621581914822E-2</v>
      </c>
      <c r="BC36" s="55">
        <f t="shared" si="30"/>
        <v>-15.841205890629281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10013.978032372672</v>
      </c>
      <c r="AC37" s="71">
        <f t="shared" si="17"/>
        <v>-13.978032372671805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6.3000000000000007</v>
      </c>
      <c r="AG37" s="74">
        <f t="shared" si="38"/>
        <v>200</v>
      </c>
      <c r="AH37" s="60">
        <f t="shared" si="38"/>
        <v>50</v>
      </c>
      <c r="AI37" s="60">
        <f t="shared" si="38"/>
        <v>315.00000000000006</v>
      </c>
      <c r="AJ37" s="60">
        <f t="shared" si="38"/>
        <v>10315</v>
      </c>
      <c r="AK37" s="60">
        <f t="shared" si="38"/>
        <v>374.52562889855147</v>
      </c>
      <c r="AL37" s="60">
        <f t="shared" si="38"/>
        <v>7.4905125779710291</v>
      </c>
      <c r="AM37" s="60">
        <f t="shared" si="38"/>
        <v>-198.09678456376878</v>
      </c>
      <c r="AN37" s="60">
        <f t="shared" si="38"/>
        <v>-198.09678456376878</v>
      </c>
      <c r="AO37" s="60">
        <f t="shared" si="38"/>
        <v>198.09678456376878</v>
      </c>
      <c r="AP37" s="61" t="str">
        <f t="shared" si="19"/>
        <v/>
      </c>
      <c r="AQ37" s="62">
        <f t="shared" si="6"/>
        <v>35</v>
      </c>
      <c r="AR37" s="63">
        <f t="shared" si="20"/>
        <v>1.478977343740997</v>
      </c>
      <c r="AS37" s="63">
        <f t="shared" si="21"/>
        <v>73.948867187049842</v>
      </c>
      <c r="AT37" s="63">
        <f t="shared" si="22"/>
        <v>147.89773437409968</v>
      </c>
      <c r="AU37" s="63">
        <f t="shared" si="7"/>
        <v>-73.948867187049842</v>
      </c>
      <c r="AV37" s="68">
        <f t="shared" si="23"/>
        <v>0.1</v>
      </c>
      <c r="AW37" s="63">
        <f t="shared" si="24"/>
        <v>369.74433593524918</v>
      </c>
      <c r="AX37" s="63">
        <f t="shared" si="25"/>
        <v>-147.89773437409968</v>
      </c>
      <c r="AY37" s="64">
        <f t="shared" si="26"/>
        <v>221.8466015611495</v>
      </c>
      <c r="AZ37" s="65">
        <f t="shared" si="27"/>
        <v>235.8246339338213</v>
      </c>
      <c r="BA37" s="51">
        <f t="shared" si="28"/>
        <v>517.64207030934892</v>
      </c>
      <c r="BB37" s="55">
        <f t="shared" si="29"/>
        <v>5.1691951853293699E-2</v>
      </c>
      <c r="BC37" s="55">
        <f t="shared" si="30"/>
        <v>-15.871089409899902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10013.978032372672</v>
      </c>
      <c r="AC38" s="71">
        <f t="shared" si="17"/>
        <v>-13.978032372671805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6.3000000000000007</v>
      </c>
      <c r="AG38" s="74">
        <f t="shared" si="38"/>
        <v>200</v>
      </c>
      <c r="AH38" s="60">
        <f t="shared" si="38"/>
        <v>50</v>
      </c>
      <c r="AI38" s="60">
        <f t="shared" si="38"/>
        <v>315.00000000000006</v>
      </c>
      <c r="AJ38" s="60">
        <f t="shared" si="38"/>
        <v>10315</v>
      </c>
      <c r="AK38" s="60">
        <f t="shared" si="38"/>
        <v>374.52562889855147</v>
      </c>
      <c r="AL38" s="60">
        <f t="shared" si="38"/>
        <v>7.4905125779710291</v>
      </c>
      <c r="AM38" s="60">
        <f t="shared" si="38"/>
        <v>-198.09678456376878</v>
      </c>
      <c r="AN38" s="60">
        <f t="shared" si="38"/>
        <v>-198.09678456376878</v>
      </c>
      <c r="AO38" s="60">
        <f t="shared" si="38"/>
        <v>198.09678456376878</v>
      </c>
      <c r="AP38" s="61" t="str">
        <f t="shared" si="19"/>
        <v/>
      </c>
      <c r="AQ38" s="62">
        <f t="shared" si="6"/>
        <v>35</v>
      </c>
      <c r="AR38" s="63">
        <f t="shared" si="20"/>
        <v>1.4817948575277087</v>
      </c>
      <c r="AS38" s="63">
        <f t="shared" si="21"/>
        <v>74.089742876385429</v>
      </c>
      <c r="AT38" s="63">
        <f t="shared" si="22"/>
        <v>148.17948575277086</v>
      </c>
      <c r="AU38" s="63">
        <f t="shared" si="7"/>
        <v>-74.089742876385429</v>
      </c>
      <c r="AV38" s="68">
        <f t="shared" si="23"/>
        <v>0.1</v>
      </c>
      <c r="AW38" s="63">
        <f t="shared" si="24"/>
        <v>370.44871438192718</v>
      </c>
      <c r="AX38" s="63">
        <f t="shared" si="25"/>
        <v>-148.17948575277086</v>
      </c>
      <c r="AY38" s="64">
        <f t="shared" si="26"/>
        <v>222.26922862915632</v>
      </c>
      <c r="AZ38" s="65">
        <f t="shared" si="27"/>
        <v>236.24726100182812</v>
      </c>
      <c r="BA38" s="51">
        <f t="shared" si="28"/>
        <v>518.62820013469798</v>
      </c>
      <c r="BB38" s="55">
        <f t="shared" si="29"/>
        <v>5.1790427186688796E-2</v>
      </c>
      <c r="BC38" s="55">
        <f t="shared" si="30"/>
        <v>-15.901324499985478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10013.978032372672</v>
      </c>
      <c r="AC39" s="71">
        <f t="shared" si="17"/>
        <v>-13.978032372671805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6.3000000000000007</v>
      </c>
      <c r="AG39" s="74">
        <f t="shared" si="38"/>
        <v>200</v>
      </c>
      <c r="AH39" s="60">
        <f t="shared" si="38"/>
        <v>50</v>
      </c>
      <c r="AI39" s="60">
        <f t="shared" si="38"/>
        <v>315.00000000000006</v>
      </c>
      <c r="AJ39" s="60">
        <f t="shared" si="38"/>
        <v>10315</v>
      </c>
      <c r="AK39" s="60">
        <f t="shared" si="38"/>
        <v>374.52562889855147</v>
      </c>
      <c r="AL39" s="60">
        <f t="shared" si="38"/>
        <v>7.4905125779710291</v>
      </c>
      <c r="AM39" s="60">
        <f t="shared" si="38"/>
        <v>-198.09678456376878</v>
      </c>
      <c r="AN39" s="60">
        <f t="shared" si="38"/>
        <v>-198.09678456376878</v>
      </c>
      <c r="AO39" s="60">
        <f t="shared" si="38"/>
        <v>198.09678456376878</v>
      </c>
      <c r="AP39" s="61" t="str">
        <f t="shared" si="19"/>
        <v/>
      </c>
      <c r="AQ39" s="62">
        <f t="shared" si="6"/>
        <v>35</v>
      </c>
      <c r="AR39" s="63">
        <f t="shared" si="20"/>
        <v>1.4846457146728431</v>
      </c>
      <c r="AS39" s="63">
        <f t="shared" si="21"/>
        <v>74.232285733642158</v>
      </c>
      <c r="AT39" s="63">
        <f t="shared" si="22"/>
        <v>148.46457146728432</v>
      </c>
      <c r="AU39" s="63">
        <f t="shared" si="7"/>
        <v>-74.232285733642158</v>
      </c>
      <c r="AV39" s="68">
        <f t="shared" si="23"/>
        <v>0.1</v>
      </c>
      <c r="AW39" s="63">
        <f t="shared" si="24"/>
        <v>371.16142866821076</v>
      </c>
      <c r="AX39" s="63">
        <f t="shared" si="25"/>
        <v>-148.46457146728432</v>
      </c>
      <c r="AY39" s="64">
        <f t="shared" si="26"/>
        <v>222.69685720092644</v>
      </c>
      <c r="AZ39" s="65">
        <f t="shared" si="27"/>
        <v>236.67488957359825</v>
      </c>
      <c r="BA39" s="51">
        <f t="shared" si="28"/>
        <v>519.62600013549513</v>
      </c>
      <c r="BB39" s="55">
        <f t="shared" si="29"/>
        <v>5.1890067908644796E-2</v>
      </c>
      <c r="BC39" s="55">
        <f t="shared" si="30"/>
        <v>-15.931917401788036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10013.978032372672</v>
      </c>
      <c r="AC40" s="71">
        <f t="shared" si="17"/>
        <v>-13.978032372671805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6.3000000000000007</v>
      </c>
      <c r="AG40" s="74">
        <f t="shared" si="38"/>
        <v>200</v>
      </c>
      <c r="AH40" s="60">
        <f t="shared" si="38"/>
        <v>50</v>
      </c>
      <c r="AI40" s="60">
        <f t="shared" si="38"/>
        <v>315.00000000000006</v>
      </c>
      <c r="AJ40" s="60">
        <f t="shared" si="38"/>
        <v>10315</v>
      </c>
      <c r="AK40" s="60">
        <f t="shared" si="38"/>
        <v>374.52562889855147</v>
      </c>
      <c r="AL40" s="60">
        <f t="shared" si="38"/>
        <v>7.4905125779710291</v>
      </c>
      <c r="AM40" s="60">
        <f t="shared" si="38"/>
        <v>-198.09678456376878</v>
      </c>
      <c r="AN40" s="60">
        <f t="shared" si="38"/>
        <v>-198.09678456376878</v>
      </c>
      <c r="AO40" s="60">
        <f t="shared" si="38"/>
        <v>198.09678456376878</v>
      </c>
      <c r="AP40" s="61" t="str">
        <f t="shared" si="19"/>
        <v/>
      </c>
      <c r="AQ40" s="62">
        <f t="shared" si="6"/>
        <v>35</v>
      </c>
      <c r="AR40" s="63">
        <f t="shared" si="20"/>
        <v>1.487530510593515</v>
      </c>
      <c r="AS40" s="63">
        <f t="shared" si="21"/>
        <v>74.376525529675746</v>
      </c>
      <c r="AT40" s="63">
        <f t="shared" si="22"/>
        <v>148.75305105935149</v>
      </c>
      <c r="AU40" s="63">
        <f t="shared" si="7"/>
        <v>-74.376525529675746</v>
      </c>
      <c r="AV40" s="68">
        <f t="shared" si="23"/>
        <v>0.1</v>
      </c>
      <c r="AW40" s="63">
        <f t="shared" si="24"/>
        <v>371.88262764837873</v>
      </c>
      <c r="AX40" s="63">
        <f t="shared" si="25"/>
        <v>-148.75305105935149</v>
      </c>
      <c r="AY40" s="64">
        <f t="shared" si="26"/>
        <v>223.12957658902724</v>
      </c>
      <c r="AZ40" s="65">
        <f t="shared" si="27"/>
        <v>237.10760896169904</v>
      </c>
      <c r="BA40" s="51">
        <f t="shared" si="28"/>
        <v>520.63567870773022</v>
      </c>
      <c r="BB40" s="55">
        <f t="shared" si="29"/>
        <v>5.1990894829671688E-2</v>
      </c>
      <c r="BC40" s="55">
        <f t="shared" si="30"/>
        <v>-15.962874504802535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10013.978032372672</v>
      </c>
      <c r="AC41" s="71">
        <f t="shared" si="17"/>
        <v>-13.978032372671805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6.3000000000000007</v>
      </c>
      <c r="AG41" s="74">
        <f t="shared" si="38"/>
        <v>200</v>
      </c>
      <c r="AH41" s="60">
        <f t="shared" si="38"/>
        <v>50</v>
      </c>
      <c r="AI41" s="60">
        <f t="shared" si="38"/>
        <v>315.00000000000006</v>
      </c>
      <c r="AJ41" s="60">
        <f t="shared" si="38"/>
        <v>10315</v>
      </c>
      <c r="AK41" s="60">
        <f t="shared" si="38"/>
        <v>374.52562889855147</v>
      </c>
      <c r="AL41" s="60">
        <f t="shared" si="38"/>
        <v>7.4905125779710291</v>
      </c>
      <c r="AM41" s="60">
        <f t="shared" si="38"/>
        <v>-198.09678456376878</v>
      </c>
      <c r="AN41" s="60">
        <f t="shared" si="38"/>
        <v>-198.09678456376878</v>
      </c>
      <c r="AO41" s="60">
        <f t="shared" si="38"/>
        <v>198.09678456376878</v>
      </c>
      <c r="AP41" s="61" t="str">
        <f t="shared" si="19"/>
        <v/>
      </c>
      <c r="AQ41" s="62">
        <f t="shared" si="6"/>
        <v>35</v>
      </c>
      <c r="AR41" s="63">
        <f t="shared" si="20"/>
        <v>1.4904498549683265</v>
      </c>
      <c r="AS41" s="63">
        <f t="shared" si="21"/>
        <v>74.522492748416326</v>
      </c>
      <c r="AT41" s="63">
        <f t="shared" si="22"/>
        <v>149.04498549683265</v>
      </c>
      <c r="AU41" s="63">
        <f t="shared" si="7"/>
        <v>-74.522492748416326</v>
      </c>
      <c r="AV41" s="68">
        <f t="shared" si="23"/>
        <v>0.1</v>
      </c>
      <c r="AW41" s="63">
        <f t="shared" si="24"/>
        <v>372.61246374208162</v>
      </c>
      <c r="AX41" s="63">
        <f t="shared" si="25"/>
        <v>-149.04498549683265</v>
      </c>
      <c r="AY41" s="64">
        <f t="shared" si="26"/>
        <v>223.56747824524896</v>
      </c>
      <c r="AZ41" s="65">
        <f t="shared" si="27"/>
        <v>237.54551061792077</v>
      </c>
      <c r="BA41" s="51">
        <f t="shared" si="28"/>
        <v>521.6574492389143</v>
      </c>
      <c r="BB41" s="55">
        <f t="shared" si="29"/>
        <v>5.2092929258734842E-2</v>
      </c>
      <c r="BC41" s="55">
        <f t="shared" si="30"/>
        <v>-15.994202351565708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10013.978032372672</v>
      </c>
      <c r="AC42" s="71">
        <f t="shared" si="17"/>
        <v>-13.978032372671805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6.3000000000000007</v>
      </c>
      <c r="AG42" s="74">
        <f t="shared" si="41"/>
        <v>200</v>
      </c>
      <c r="AH42" s="60">
        <f t="shared" si="41"/>
        <v>50</v>
      </c>
      <c r="AI42" s="60">
        <f t="shared" si="41"/>
        <v>315.00000000000006</v>
      </c>
      <c r="AJ42" s="60">
        <f t="shared" si="41"/>
        <v>10315</v>
      </c>
      <c r="AK42" s="60">
        <f t="shared" si="41"/>
        <v>374.52562889855147</v>
      </c>
      <c r="AL42" s="60">
        <f t="shared" si="41"/>
        <v>7.4905125779710291</v>
      </c>
      <c r="AM42" s="60">
        <f t="shared" si="41"/>
        <v>-198.09678456376878</v>
      </c>
      <c r="AN42" s="60">
        <f t="shared" si="41"/>
        <v>-198.09678456376878</v>
      </c>
      <c r="AO42" s="60">
        <f t="shared" si="41"/>
        <v>198.09678456376878</v>
      </c>
      <c r="AP42" s="61" t="str">
        <f t="shared" si="19"/>
        <v/>
      </c>
      <c r="AQ42" s="62">
        <f t="shared" si="6"/>
        <v>35</v>
      </c>
      <c r="AR42" s="63">
        <f t="shared" si="20"/>
        <v>1.493404372166931</v>
      </c>
      <c r="AS42" s="63">
        <f t="shared" si="21"/>
        <v>74.670218608346545</v>
      </c>
      <c r="AT42" s="63">
        <f t="shared" si="22"/>
        <v>149.34043721669309</v>
      </c>
      <c r="AU42" s="63">
        <f t="shared" si="7"/>
        <v>-74.670218608346545</v>
      </c>
      <c r="AV42" s="68">
        <f t="shared" si="23"/>
        <v>0.1</v>
      </c>
      <c r="AW42" s="63">
        <f t="shared" si="24"/>
        <v>373.35109304173272</v>
      </c>
      <c r="AX42" s="63">
        <f t="shared" si="25"/>
        <v>-149.34043721669309</v>
      </c>
      <c r="AY42" s="64">
        <f t="shared" si="26"/>
        <v>224.01065582503963</v>
      </c>
      <c r="AZ42" s="65">
        <f t="shared" si="27"/>
        <v>237.98868819771144</v>
      </c>
      <c r="BA42" s="51">
        <f t="shared" si="28"/>
        <v>522.69153025842581</v>
      </c>
      <c r="BB42" s="55">
        <f t="shared" si="29"/>
        <v>5.2196193018268625E-2</v>
      </c>
      <c r="BC42" s="55">
        <f t="shared" si="30"/>
        <v>-16.025907642265786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10013.978032372672</v>
      </c>
      <c r="AC43" s="71">
        <f t="shared" si="17"/>
        <v>-13.978032372671805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6.3000000000000007</v>
      </c>
      <c r="AG43" s="74">
        <f t="shared" si="41"/>
        <v>200</v>
      </c>
      <c r="AH43" s="60">
        <f t="shared" si="41"/>
        <v>50</v>
      </c>
      <c r="AI43" s="60">
        <f t="shared" si="41"/>
        <v>315.00000000000006</v>
      </c>
      <c r="AJ43" s="60">
        <f t="shared" si="41"/>
        <v>10315</v>
      </c>
      <c r="AK43" s="60">
        <f t="shared" si="41"/>
        <v>374.52562889855147</v>
      </c>
      <c r="AL43" s="60">
        <f t="shared" si="41"/>
        <v>7.4905125779710291</v>
      </c>
      <c r="AM43" s="60">
        <f t="shared" si="41"/>
        <v>-198.09678456376878</v>
      </c>
      <c r="AN43" s="60">
        <f t="shared" si="41"/>
        <v>-198.09678456376878</v>
      </c>
      <c r="AO43" s="60">
        <f t="shared" si="41"/>
        <v>198.09678456376878</v>
      </c>
      <c r="AP43" s="61" t="str">
        <f t="shared" si="19"/>
        <v/>
      </c>
      <c r="AQ43" s="62">
        <f t="shared" si="6"/>
        <v>35</v>
      </c>
      <c r="AR43" s="63">
        <f t="shared" si="20"/>
        <v>1.4963947016952153</v>
      </c>
      <c r="AS43" s="63">
        <f t="shared" si="21"/>
        <v>74.819735084760765</v>
      </c>
      <c r="AT43" s="63">
        <f t="shared" si="22"/>
        <v>149.63947016952153</v>
      </c>
      <c r="AU43" s="63">
        <f t="shared" si="7"/>
        <v>-74.819735084760765</v>
      </c>
      <c r="AV43" s="68">
        <f t="shared" si="23"/>
        <v>0.1</v>
      </c>
      <c r="AW43" s="63">
        <f t="shared" si="24"/>
        <v>374.0986754238038</v>
      </c>
      <c r="AX43" s="63">
        <f t="shared" si="25"/>
        <v>-149.63947016952153</v>
      </c>
      <c r="AY43" s="64">
        <f t="shared" si="26"/>
        <v>224.45920525428227</v>
      </c>
      <c r="AZ43" s="65">
        <f t="shared" si="27"/>
        <v>238.43723762695407</v>
      </c>
      <c r="BA43" s="51">
        <f t="shared" si="28"/>
        <v>523.73814559332538</v>
      </c>
      <c r="BB43" s="55">
        <f t="shared" si="29"/>
        <v>5.2300708459736153E-2</v>
      </c>
      <c r="BC43" s="55">
        <f t="shared" si="30"/>
        <v>-16.0579972395198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10013.978032372672</v>
      </c>
      <c r="AC44" s="71">
        <f t="shared" si="17"/>
        <v>-13.978032372671805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6.3000000000000007</v>
      </c>
      <c r="AG44" s="74">
        <f t="shared" si="41"/>
        <v>200</v>
      </c>
      <c r="AH44" s="60">
        <f t="shared" si="41"/>
        <v>50</v>
      </c>
      <c r="AI44" s="60">
        <f t="shared" si="41"/>
        <v>315.00000000000006</v>
      </c>
      <c r="AJ44" s="60">
        <f t="shared" si="41"/>
        <v>10315</v>
      </c>
      <c r="AK44" s="60">
        <f t="shared" si="41"/>
        <v>374.52562889855147</v>
      </c>
      <c r="AL44" s="60">
        <f t="shared" si="41"/>
        <v>7.4905125779710291</v>
      </c>
      <c r="AM44" s="60">
        <f t="shared" si="41"/>
        <v>-198.09678456376878</v>
      </c>
      <c r="AN44" s="60">
        <f t="shared" si="41"/>
        <v>-198.09678456376878</v>
      </c>
      <c r="AO44" s="60">
        <f t="shared" si="41"/>
        <v>198.09678456376878</v>
      </c>
      <c r="AP44" s="61" t="str">
        <f t="shared" si="19"/>
        <v/>
      </c>
      <c r="AQ44" s="62">
        <f t="shared" si="6"/>
        <v>35</v>
      </c>
      <c r="AR44" s="63">
        <f t="shared" si="20"/>
        <v>1.4994214986567718</v>
      </c>
      <c r="AS44" s="63">
        <f t="shared" si="21"/>
        <v>74.97107493283859</v>
      </c>
      <c r="AT44" s="63">
        <f t="shared" si="22"/>
        <v>149.94214986567718</v>
      </c>
      <c r="AU44" s="63">
        <f t="shared" si="7"/>
        <v>-74.97107493283859</v>
      </c>
      <c r="AV44" s="68">
        <f t="shared" si="23"/>
        <v>0.1</v>
      </c>
      <c r="AW44" s="63">
        <f t="shared" si="24"/>
        <v>374.85537466419294</v>
      </c>
      <c r="AX44" s="63">
        <f t="shared" si="25"/>
        <v>-149.94214986567718</v>
      </c>
      <c r="AY44" s="64">
        <f t="shared" si="26"/>
        <v>224.91322479851576</v>
      </c>
      <c r="AZ44" s="65">
        <f t="shared" si="27"/>
        <v>238.89125717118756</v>
      </c>
      <c r="BA44" s="51">
        <f t="shared" si="28"/>
        <v>524.79752452987009</v>
      </c>
      <c r="BB44" s="55">
        <f t="shared" si="29"/>
        <v>5.2406498479758166E-2</v>
      </c>
      <c r="BC44" s="55">
        <f t="shared" si="30"/>
        <v>-16.090478173325703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10013.978032372672</v>
      </c>
      <c r="AC45" s="71">
        <f t="shared" si="17"/>
        <v>-13.978032372671805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6.3000000000000007</v>
      </c>
      <c r="AG45" s="74">
        <f t="shared" si="41"/>
        <v>200</v>
      </c>
      <c r="AH45" s="60">
        <f t="shared" si="41"/>
        <v>50</v>
      </c>
      <c r="AI45" s="60">
        <f t="shared" si="41"/>
        <v>315.00000000000006</v>
      </c>
      <c r="AJ45" s="60">
        <f t="shared" si="41"/>
        <v>10315</v>
      </c>
      <c r="AK45" s="60">
        <f t="shared" si="41"/>
        <v>374.52562889855147</v>
      </c>
      <c r="AL45" s="60">
        <f t="shared" si="41"/>
        <v>7.4905125779710291</v>
      </c>
      <c r="AM45" s="60">
        <f t="shared" si="41"/>
        <v>-198.09678456376878</v>
      </c>
      <c r="AN45" s="60">
        <f t="shared" si="41"/>
        <v>-198.09678456376878</v>
      </c>
      <c r="AO45" s="60">
        <f t="shared" si="41"/>
        <v>198.09678456376878</v>
      </c>
      <c r="AP45" s="61" t="str">
        <f t="shared" si="19"/>
        <v/>
      </c>
      <c r="AQ45" s="62">
        <f t="shared" si="6"/>
        <v>35</v>
      </c>
      <c r="AR45" s="63">
        <f t="shared" si="20"/>
        <v>1.5024854342313532</v>
      </c>
      <c r="AS45" s="63">
        <f t="shared" si="21"/>
        <v>75.124271711567658</v>
      </c>
      <c r="AT45" s="63">
        <f t="shared" si="22"/>
        <v>150.24854342313532</v>
      </c>
      <c r="AU45" s="63">
        <f t="shared" si="7"/>
        <v>-75.124271711567658</v>
      </c>
      <c r="AV45" s="68">
        <f t="shared" si="23"/>
        <v>0.1</v>
      </c>
      <c r="AW45" s="63">
        <f t="shared" si="24"/>
        <v>375.62135855783828</v>
      </c>
      <c r="AX45" s="63">
        <f t="shared" si="25"/>
        <v>-150.24854342313532</v>
      </c>
      <c r="AY45" s="64">
        <f t="shared" si="26"/>
        <v>225.37281513470296</v>
      </c>
      <c r="AZ45" s="65">
        <f t="shared" si="27"/>
        <v>239.35084750737477</v>
      </c>
      <c r="BA45" s="51">
        <f t="shared" si="28"/>
        <v>525.86990198097362</v>
      </c>
      <c r="BB45" s="55">
        <f t="shared" si="29"/>
        <v>5.251358653683566E-2</v>
      </c>
      <c r="BC45" s="55">
        <f t="shared" si="30"/>
        <v>-16.123357646196702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10013.978032372672</v>
      </c>
      <c r="AC46" s="71">
        <f t="shared" si="17"/>
        <v>-13.978032372671805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6.3000000000000007</v>
      </c>
      <c r="AG46" s="74">
        <f t="shared" si="41"/>
        <v>200</v>
      </c>
      <c r="AH46" s="60">
        <f t="shared" si="41"/>
        <v>50</v>
      </c>
      <c r="AI46" s="60">
        <f t="shared" si="41"/>
        <v>315.00000000000006</v>
      </c>
      <c r="AJ46" s="60">
        <f t="shared" si="41"/>
        <v>10315</v>
      </c>
      <c r="AK46" s="60">
        <f t="shared" si="41"/>
        <v>374.52562889855147</v>
      </c>
      <c r="AL46" s="60">
        <f t="shared" si="41"/>
        <v>7.4905125779710291</v>
      </c>
      <c r="AM46" s="60">
        <f t="shared" si="41"/>
        <v>-198.09678456376878</v>
      </c>
      <c r="AN46" s="60">
        <f t="shared" si="41"/>
        <v>-198.09678456376878</v>
      </c>
      <c r="AO46" s="60">
        <f t="shared" si="41"/>
        <v>198.09678456376878</v>
      </c>
      <c r="AP46" s="61" t="str">
        <f t="shared" si="19"/>
        <v/>
      </c>
      <c r="AQ46" s="62">
        <f t="shared" si="6"/>
        <v>35</v>
      </c>
      <c r="AR46" s="63">
        <f t="shared" si="20"/>
        <v>1.505587196171053</v>
      </c>
      <c r="AS46" s="63">
        <f t="shared" si="21"/>
        <v>75.279359808552641</v>
      </c>
      <c r="AT46" s="63">
        <f t="shared" si="22"/>
        <v>150.55871961710528</v>
      </c>
      <c r="AU46" s="63">
        <f t="shared" si="7"/>
        <v>-75.279359808552641</v>
      </c>
      <c r="AV46" s="68">
        <f t="shared" si="23"/>
        <v>0.1</v>
      </c>
      <c r="AW46" s="63">
        <f t="shared" si="24"/>
        <v>376.39679904276318</v>
      </c>
      <c r="AX46" s="63">
        <f t="shared" si="25"/>
        <v>-150.55871961710528</v>
      </c>
      <c r="AY46" s="64">
        <f t="shared" si="26"/>
        <v>225.8380794256579</v>
      </c>
      <c r="AZ46" s="65">
        <f t="shared" si="27"/>
        <v>239.8161117983297</v>
      </c>
      <c r="BA46" s="51">
        <f t="shared" si="28"/>
        <v>526.95551865986852</v>
      </c>
      <c r="BB46" s="55">
        <f t="shared" si="29"/>
        <v>5.2621996668691891E-2</v>
      </c>
      <c r="BC46" s="55">
        <f t="shared" si="30"/>
        <v>-16.156643038485861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10013.978032372672</v>
      </c>
      <c r="AC47" s="71">
        <f t="shared" si="17"/>
        <v>-13.978032372671805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6.3000000000000007</v>
      </c>
      <c r="AG47" s="74">
        <f t="shared" si="41"/>
        <v>200</v>
      </c>
      <c r="AH47" s="60">
        <f t="shared" si="41"/>
        <v>50</v>
      </c>
      <c r="AI47" s="60">
        <f t="shared" si="41"/>
        <v>315.00000000000006</v>
      </c>
      <c r="AJ47" s="60">
        <f t="shared" si="41"/>
        <v>10315</v>
      </c>
      <c r="AK47" s="60">
        <f t="shared" si="41"/>
        <v>374.52562889855147</v>
      </c>
      <c r="AL47" s="60">
        <f t="shared" si="41"/>
        <v>7.4905125779710291</v>
      </c>
      <c r="AM47" s="60">
        <f t="shared" si="41"/>
        <v>-198.09678456376878</v>
      </c>
      <c r="AN47" s="60">
        <f t="shared" si="41"/>
        <v>-198.09678456376878</v>
      </c>
      <c r="AO47" s="60">
        <f t="shared" si="41"/>
        <v>198.09678456376878</v>
      </c>
      <c r="AP47" s="61" t="str">
        <f t="shared" si="19"/>
        <v/>
      </c>
      <c r="AQ47" s="62">
        <f t="shared" si="6"/>
        <v>35</v>
      </c>
      <c r="AR47" s="63">
        <f t="shared" si="20"/>
        <v>1.5087274893149725</v>
      </c>
      <c r="AS47" s="63">
        <f t="shared" si="21"/>
        <v>75.436374465748628</v>
      </c>
      <c r="AT47" s="63">
        <f t="shared" si="22"/>
        <v>150.87274893149726</v>
      </c>
      <c r="AU47" s="63">
        <f t="shared" si="7"/>
        <v>-75.436374465748628</v>
      </c>
      <c r="AV47" s="68">
        <f t="shared" si="23"/>
        <v>0.1</v>
      </c>
      <c r="AW47" s="63">
        <f t="shared" si="24"/>
        <v>377.18187232874311</v>
      </c>
      <c r="AX47" s="63">
        <f t="shared" si="25"/>
        <v>-150.87274893149726</v>
      </c>
      <c r="AY47" s="64">
        <f t="shared" si="26"/>
        <v>226.30912339724586</v>
      </c>
      <c r="AZ47" s="65">
        <f t="shared" si="27"/>
        <v>240.28715576991766</v>
      </c>
      <c r="BA47" s="51">
        <f t="shared" si="28"/>
        <v>528.05462126024042</v>
      </c>
      <c r="BB47" s="55">
        <f t="shared" si="29"/>
        <v>5.2731753510260625E-2</v>
      </c>
      <c r="BC47" s="55">
        <f t="shared" si="30"/>
        <v>-16.190341913909048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10013.978032372672</v>
      </c>
      <c r="AC48" s="71">
        <f t="shared" si="17"/>
        <v>-13.978032372671805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6.3000000000000007</v>
      </c>
      <c r="AG48" s="74">
        <f t="shared" si="41"/>
        <v>200</v>
      </c>
      <c r="AH48" s="60">
        <f t="shared" si="41"/>
        <v>50</v>
      </c>
      <c r="AI48" s="60">
        <f t="shared" si="41"/>
        <v>315.00000000000006</v>
      </c>
      <c r="AJ48" s="60">
        <f t="shared" si="41"/>
        <v>10315</v>
      </c>
      <c r="AK48" s="60">
        <f t="shared" si="41"/>
        <v>374.52562889855147</v>
      </c>
      <c r="AL48" s="60">
        <f t="shared" si="41"/>
        <v>7.4905125779710291</v>
      </c>
      <c r="AM48" s="60">
        <f t="shared" si="41"/>
        <v>-198.09678456376878</v>
      </c>
      <c r="AN48" s="60">
        <f t="shared" si="41"/>
        <v>-198.09678456376878</v>
      </c>
      <c r="AO48" s="60">
        <f t="shared" si="41"/>
        <v>198.09678456376878</v>
      </c>
      <c r="AP48" s="61" t="str">
        <f t="shared" si="19"/>
        <v/>
      </c>
      <c r="AQ48" s="62">
        <f t="shared" si="6"/>
        <v>35</v>
      </c>
      <c r="AR48" s="63">
        <f t="shared" si="20"/>
        <v>1.511907036123191</v>
      </c>
      <c r="AS48" s="63">
        <f t="shared" si="21"/>
        <v>75.595351806159556</v>
      </c>
      <c r="AT48" s="63">
        <f t="shared" si="22"/>
        <v>151.19070361231911</v>
      </c>
      <c r="AU48" s="63">
        <f t="shared" si="7"/>
        <v>-75.595351806159556</v>
      </c>
      <c r="AV48" s="68">
        <f t="shared" si="23"/>
        <v>0.1</v>
      </c>
      <c r="AW48" s="63">
        <f t="shared" si="24"/>
        <v>377.97675903079778</v>
      </c>
      <c r="AX48" s="63">
        <f t="shared" si="25"/>
        <v>-151.19070361231911</v>
      </c>
      <c r="AY48" s="64">
        <f t="shared" si="26"/>
        <v>226.78605541847867</v>
      </c>
      <c r="AZ48" s="65">
        <f t="shared" si="27"/>
        <v>240.76408779115047</v>
      </c>
      <c r="BA48" s="51">
        <f t="shared" si="28"/>
        <v>529.16746264311689</v>
      </c>
      <c r="BB48" s="55">
        <f t="shared" si="29"/>
        <v>5.284288231234896E-2</v>
      </c>
      <c r="BC48" s="55">
        <f t="shared" si="30"/>
        <v>-16.224462025275027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10013.978032372672</v>
      </c>
      <c r="AC49" s="71">
        <f t="shared" si="17"/>
        <v>-13.978032372671805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6.3000000000000007</v>
      </c>
      <c r="AG49" s="74">
        <f t="shared" si="41"/>
        <v>200</v>
      </c>
      <c r="AH49" s="60">
        <f t="shared" si="41"/>
        <v>50</v>
      </c>
      <c r="AI49" s="60">
        <f t="shared" si="41"/>
        <v>315.00000000000006</v>
      </c>
      <c r="AJ49" s="60">
        <f t="shared" si="41"/>
        <v>10315</v>
      </c>
      <c r="AK49" s="60">
        <f t="shared" si="41"/>
        <v>374.52562889855147</v>
      </c>
      <c r="AL49" s="60">
        <f t="shared" si="41"/>
        <v>7.4905125779710291</v>
      </c>
      <c r="AM49" s="60">
        <f t="shared" si="41"/>
        <v>-198.09678456376878</v>
      </c>
      <c r="AN49" s="60">
        <f t="shared" si="41"/>
        <v>-198.09678456376878</v>
      </c>
      <c r="AO49" s="60">
        <f t="shared" si="41"/>
        <v>198.09678456376878</v>
      </c>
      <c r="AP49" s="61" t="str">
        <f t="shared" si="19"/>
        <v/>
      </c>
      <c r="AQ49" s="62">
        <f t="shared" si="6"/>
        <v>35</v>
      </c>
      <c r="AR49" s="63">
        <f t="shared" si="20"/>
        <v>1.515126577230884</v>
      </c>
      <c r="AS49" s="63">
        <f t="shared" si="21"/>
        <v>75.756328861544205</v>
      </c>
      <c r="AT49" s="63">
        <f t="shared" si="22"/>
        <v>151.51265772308841</v>
      </c>
      <c r="AU49" s="63">
        <f t="shared" si="7"/>
        <v>-75.756328861544205</v>
      </c>
      <c r="AV49" s="68">
        <f t="shared" si="23"/>
        <v>0.1</v>
      </c>
      <c r="AW49" s="63">
        <f t="shared" si="24"/>
        <v>378.78164430772102</v>
      </c>
      <c r="AX49" s="63">
        <f t="shared" si="25"/>
        <v>-151.51265772308841</v>
      </c>
      <c r="AY49" s="64">
        <f t="shared" si="26"/>
        <v>227.26898658463261</v>
      </c>
      <c r="AZ49" s="65">
        <f t="shared" si="27"/>
        <v>241.24701895730442</v>
      </c>
      <c r="BA49" s="51">
        <f t="shared" si="28"/>
        <v>530.29430203080938</v>
      </c>
      <c r="BB49" s="55">
        <f t="shared" si="29"/>
        <v>5.2955408961004438E-2</v>
      </c>
      <c r="BC49" s="55">
        <f t="shared" si="30"/>
        <v>-16.259011320431767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10013.978032372672</v>
      </c>
      <c r="AC50" s="71">
        <f t="shared" si="17"/>
        <v>-13.978032372671805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6.3000000000000007</v>
      </c>
      <c r="AG50" s="74">
        <f t="shared" si="41"/>
        <v>200</v>
      </c>
      <c r="AH50" s="60">
        <f t="shared" si="41"/>
        <v>50</v>
      </c>
      <c r="AI50" s="60">
        <f t="shared" si="41"/>
        <v>315.00000000000006</v>
      </c>
      <c r="AJ50" s="60">
        <f t="shared" si="41"/>
        <v>10315</v>
      </c>
      <c r="AK50" s="60">
        <f t="shared" si="41"/>
        <v>374.52562889855147</v>
      </c>
      <c r="AL50" s="60">
        <f t="shared" si="41"/>
        <v>7.4905125779710291</v>
      </c>
      <c r="AM50" s="60">
        <f t="shared" si="41"/>
        <v>-198.09678456376878</v>
      </c>
      <c r="AN50" s="60">
        <f t="shared" si="41"/>
        <v>-198.09678456376878</v>
      </c>
      <c r="AO50" s="60">
        <f t="shared" si="41"/>
        <v>198.09678456376878</v>
      </c>
      <c r="AP50" s="61" t="str">
        <f t="shared" si="19"/>
        <v/>
      </c>
      <c r="AQ50" s="62">
        <f t="shared" si="6"/>
        <v>35</v>
      </c>
      <c r="AR50" s="63">
        <f t="shared" si="20"/>
        <v>1.5183868720234845</v>
      </c>
      <c r="AS50" s="63">
        <f t="shared" si="21"/>
        <v>75.919343601174234</v>
      </c>
      <c r="AT50" s="63">
        <f t="shared" si="22"/>
        <v>151.83868720234847</v>
      </c>
      <c r="AU50" s="63">
        <f t="shared" si="7"/>
        <v>-75.919343601174234</v>
      </c>
      <c r="AV50" s="68">
        <f t="shared" si="23"/>
        <v>0.1</v>
      </c>
      <c r="AW50" s="63">
        <f t="shared" si="24"/>
        <v>379.59671800587114</v>
      </c>
      <c r="AX50" s="63">
        <f t="shared" si="25"/>
        <v>-151.83868720234847</v>
      </c>
      <c r="AY50" s="64">
        <f t="shared" si="26"/>
        <v>227.75803080352267</v>
      </c>
      <c r="AZ50" s="65">
        <f t="shared" si="27"/>
        <v>241.73606317619448</v>
      </c>
      <c r="BA50" s="51">
        <f t="shared" si="28"/>
        <v>531.43540520821966</v>
      </c>
      <c r="BB50" s="55">
        <f t="shared" si="29"/>
        <v>5.3069359997617596E-2</v>
      </c>
      <c r="BC50" s="55">
        <f t="shared" si="30"/>
        <v>-16.293997948438594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10013.978032372672</v>
      </c>
      <c r="AC51" s="71">
        <f t="shared" si="17"/>
        <v>-13.978032372671805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6.3000000000000007</v>
      </c>
      <c r="AG51" s="74">
        <f t="shared" si="41"/>
        <v>200</v>
      </c>
      <c r="AH51" s="60">
        <f t="shared" si="41"/>
        <v>50</v>
      </c>
      <c r="AI51" s="60">
        <f t="shared" si="41"/>
        <v>315.00000000000006</v>
      </c>
      <c r="AJ51" s="60">
        <f t="shared" si="41"/>
        <v>10315</v>
      </c>
      <c r="AK51" s="60">
        <f t="shared" si="41"/>
        <v>374.52562889855147</v>
      </c>
      <c r="AL51" s="60">
        <f t="shared" si="41"/>
        <v>7.4905125779710291</v>
      </c>
      <c r="AM51" s="60">
        <f t="shared" si="41"/>
        <v>-198.09678456376878</v>
      </c>
      <c r="AN51" s="60">
        <f t="shared" si="41"/>
        <v>-198.09678456376878</v>
      </c>
      <c r="AO51" s="60">
        <f t="shared" si="41"/>
        <v>198.09678456376878</v>
      </c>
      <c r="AP51" s="61" t="str">
        <f t="shared" si="19"/>
        <v/>
      </c>
      <c r="AQ51" s="62">
        <f t="shared" si="6"/>
        <v>35</v>
      </c>
      <c r="AR51" s="63">
        <f t="shared" si="20"/>
        <v>1.5216886992338252</v>
      </c>
      <c r="AS51" s="63">
        <f t="shared" si="21"/>
        <v>76.084434961691258</v>
      </c>
      <c r="AT51" s="63">
        <f t="shared" si="22"/>
        <v>152.16886992338252</v>
      </c>
      <c r="AU51" s="63">
        <f t="shared" si="7"/>
        <v>-76.084434961691258</v>
      </c>
      <c r="AV51" s="68">
        <f t="shared" si="23"/>
        <v>0.1</v>
      </c>
      <c r="AW51" s="63">
        <f t="shared" si="24"/>
        <v>380.4221748084563</v>
      </c>
      <c r="AX51" s="63">
        <f t="shared" si="25"/>
        <v>-152.16886992338252</v>
      </c>
      <c r="AY51" s="64">
        <f t="shared" si="26"/>
        <v>228.25330488507379</v>
      </c>
      <c r="AZ51" s="65">
        <f t="shared" si="27"/>
        <v>242.23133725774559</v>
      </c>
      <c r="BA51" s="51">
        <f t="shared" si="28"/>
        <v>532.59104473183879</v>
      </c>
      <c r="BB51" s="55">
        <f t="shared" si="29"/>
        <v>5.3184762639792688E-2</v>
      </c>
      <c r="BC51" s="55">
        <f t="shared" si="30"/>
        <v>-16.329430265974175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10013.978032372672</v>
      </c>
      <c r="AC52" s="71">
        <f t="shared" si="17"/>
        <v>-13.978032372671805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6.3000000000000007</v>
      </c>
      <c r="AG52" s="74">
        <f t="shared" si="41"/>
        <v>200</v>
      </c>
      <c r="AH52" s="60">
        <f t="shared" si="41"/>
        <v>50</v>
      </c>
      <c r="AI52" s="60">
        <f t="shared" si="41"/>
        <v>315.00000000000006</v>
      </c>
      <c r="AJ52" s="60">
        <f t="shared" si="41"/>
        <v>10315</v>
      </c>
      <c r="AK52" s="60">
        <f t="shared" si="41"/>
        <v>374.52562889855147</v>
      </c>
      <c r="AL52" s="60">
        <f t="shared" si="41"/>
        <v>7.4905125779710291</v>
      </c>
      <c r="AM52" s="60">
        <f t="shared" si="41"/>
        <v>-198.09678456376878</v>
      </c>
      <c r="AN52" s="60">
        <f t="shared" si="41"/>
        <v>-198.09678456376878</v>
      </c>
      <c r="AO52" s="60">
        <f t="shared" si="41"/>
        <v>198.09678456376878</v>
      </c>
      <c r="AP52" s="61" t="str">
        <f t="shared" si="19"/>
        <v/>
      </c>
      <c r="AQ52" s="62">
        <f t="shared" si="6"/>
        <v>35</v>
      </c>
      <c r="AR52" s="63">
        <f t="shared" si="20"/>
        <v>1.5250328575622474</v>
      </c>
      <c r="AS52" s="63">
        <f t="shared" si="21"/>
        <v>76.251642878112364</v>
      </c>
      <c r="AT52" s="63">
        <f t="shared" si="22"/>
        <v>152.50328575622473</v>
      </c>
      <c r="AU52" s="63">
        <f t="shared" si="7"/>
        <v>-76.251642878112364</v>
      </c>
      <c r="AV52" s="68">
        <f t="shared" si="23"/>
        <v>0.1</v>
      </c>
      <c r="AW52" s="63">
        <f t="shared" si="24"/>
        <v>381.25821439056182</v>
      </c>
      <c r="AX52" s="63">
        <f t="shared" si="25"/>
        <v>-152.50328575622473</v>
      </c>
      <c r="AY52" s="64">
        <f t="shared" si="26"/>
        <v>228.75492863433709</v>
      </c>
      <c r="AZ52" s="65">
        <f t="shared" si="27"/>
        <v>242.7329610070089</v>
      </c>
      <c r="BA52" s="51">
        <f t="shared" si="28"/>
        <v>533.7615001467866</v>
      </c>
      <c r="BB52" s="55">
        <f t="shared" si="29"/>
        <v>5.3301644803021332E-2</v>
      </c>
      <c r="BC52" s="55">
        <f t="shared" si="30"/>
        <v>-16.365316843990978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10013.978032372672</v>
      </c>
      <c r="AC53" s="71">
        <f t="shared" si="17"/>
        <v>-13.978032372671805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6.3000000000000007</v>
      </c>
      <c r="AG53" s="74">
        <f t="shared" si="41"/>
        <v>200</v>
      </c>
      <c r="AH53" s="60">
        <f t="shared" si="41"/>
        <v>50</v>
      </c>
      <c r="AI53" s="60">
        <f t="shared" si="41"/>
        <v>315.00000000000006</v>
      </c>
      <c r="AJ53" s="60">
        <f t="shared" si="41"/>
        <v>10315</v>
      </c>
      <c r="AK53" s="60">
        <f t="shared" si="41"/>
        <v>374.52562889855147</v>
      </c>
      <c r="AL53" s="60">
        <f t="shared" si="41"/>
        <v>7.4905125779710291</v>
      </c>
      <c r="AM53" s="60">
        <f t="shared" si="41"/>
        <v>-198.09678456376878</v>
      </c>
      <c r="AN53" s="60">
        <f t="shared" si="41"/>
        <v>-198.09678456376878</v>
      </c>
      <c r="AO53" s="60">
        <f t="shared" si="41"/>
        <v>198.09678456376878</v>
      </c>
      <c r="AP53" s="61" t="str">
        <f t="shared" si="19"/>
        <v/>
      </c>
      <c r="AQ53" s="62">
        <f t="shared" si="6"/>
        <v>35</v>
      </c>
      <c r="AR53" s="63">
        <f t="shared" si="20"/>
        <v>1.5284201663207133</v>
      </c>
      <c r="AS53" s="63">
        <f t="shared" si="21"/>
        <v>76.421008316035667</v>
      </c>
      <c r="AT53" s="63">
        <f t="shared" si="22"/>
        <v>152.84201663207133</v>
      </c>
      <c r="AU53" s="63">
        <f t="shared" si="7"/>
        <v>-76.421008316035667</v>
      </c>
      <c r="AV53" s="68">
        <f t="shared" si="23"/>
        <v>0.1</v>
      </c>
      <c r="AW53" s="63">
        <f t="shared" si="24"/>
        <v>382.10504158017835</v>
      </c>
      <c r="AX53" s="63">
        <f t="shared" si="25"/>
        <v>-152.84201663207133</v>
      </c>
      <c r="AY53" s="64">
        <f t="shared" si="26"/>
        <v>229.26302494810702</v>
      </c>
      <c r="AZ53" s="65">
        <f t="shared" si="27"/>
        <v>243.24105732077882</v>
      </c>
      <c r="BA53" s="51">
        <f t="shared" si="28"/>
        <v>534.94705821224966</v>
      </c>
      <c r="BB53" s="55">
        <f t="shared" si="29"/>
        <v>5.3420035123194841E-2</v>
      </c>
      <c r="BC53" s="55">
        <f t="shared" si="30"/>
        <v>-16.401666474627355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10013.978032372672</v>
      </c>
      <c r="AC54" s="71">
        <f t="shared" si="17"/>
        <v>-13.978032372671805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6.3000000000000007</v>
      </c>
      <c r="AG54" s="74">
        <f t="shared" si="41"/>
        <v>200</v>
      </c>
      <c r="AH54" s="60">
        <f t="shared" si="41"/>
        <v>50</v>
      </c>
      <c r="AI54" s="60">
        <f t="shared" si="41"/>
        <v>315.00000000000006</v>
      </c>
      <c r="AJ54" s="60">
        <f t="shared" si="41"/>
        <v>10315</v>
      </c>
      <c r="AK54" s="60">
        <f t="shared" si="41"/>
        <v>374.52562889855147</v>
      </c>
      <c r="AL54" s="60">
        <f t="shared" si="41"/>
        <v>7.4905125779710291</v>
      </c>
      <c r="AM54" s="60">
        <f t="shared" si="41"/>
        <v>-198.09678456376878</v>
      </c>
      <c r="AN54" s="60">
        <f t="shared" si="41"/>
        <v>-198.09678456376878</v>
      </c>
      <c r="AO54" s="60">
        <f t="shared" si="41"/>
        <v>198.09678456376878</v>
      </c>
      <c r="AP54" s="61" t="str">
        <f t="shared" si="19"/>
        <v/>
      </c>
      <c r="AQ54" s="62">
        <f t="shared" si="6"/>
        <v>35</v>
      </c>
      <c r="AR54" s="63">
        <f t="shared" si="20"/>
        <v>1.5318514661020166</v>
      </c>
      <c r="AS54" s="63">
        <f t="shared" si="21"/>
        <v>76.592573305100828</v>
      </c>
      <c r="AT54" s="63">
        <f t="shared" si="22"/>
        <v>153.18514661020166</v>
      </c>
      <c r="AU54" s="63">
        <f t="shared" si="7"/>
        <v>-76.592573305100828</v>
      </c>
      <c r="AV54" s="68">
        <f t="shared" si="23"/>
        <v>0.1</v>
      </c>
      <c r="AW54" s="63">
        <f t="shared" si="24"/>
        <v>382.96286652550413</v>
      </c>
      <c r="AX54" s="63">
        <f t="shared" si="25"/>
        <v>-153.18514661020166</v>
      </c>
      <c r="AY54" s="64">
        <f t="shared" si="26"/>
        <v>229.77771991530247</v>
      </c>
      <c r="AZ54" s="65">
        <f t="shared" si="27"/>
        <v>243.75575228797427</v>
      </c>
      <c r="BA54" s="51">
        <f t="shared" si="28"/>
        <v>536.14801313570581</v>
      </c>
      <c r="BB54" s="55">
        <f t="shared" si="29"/>
        <v>5.3539962979993978E-2</v>
      </c>
      <c r="BC54" s="55">
        <f t="shared" si="30"/>
        <v>-16.438488178388877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10013.978032372672</v>
      </c>
      <c r="AC55" s="71">
        <f t="shared" si="17"/>
        <v>-13.978032372671805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6.3000000000000007</v>
      </c>
      <c r="AG55" s="74">
        <f t="shared" si="41"/>
        <v>200</v>
      </c>
      <c r="AH55" s="60">
        <f t="shared" si="41"/>
        <v>50</v>
      </c>
      <c r="AI55" s="60">
        <f t="shared" si="41"/>
        <v>315.00000000000006</v>
      </c>
      <c r="AJ55" s="60">
        <f t="shared" si="41"/>
        <v>10315</v>
      </c>
      <c r="AK55" s="60">
        <f t="shared" si="41"/>
        <v>374.52562889855147</v>
      </c>
      <c r="AL55" s="60">
        <f t="shared" si="41"/>
        <v>7.4905125779710291</v>
      </c>
      <c r="AM55" s="60">
        <f t="shared" si="41"/>
        <v>-198.09678456376878</v>
      </c>
      <c r="AN55" s="60">
        <f t="shared" si="41"/>
        <v>-198.09678456376878</v>
      </c>
      <c r="AO55" s="60">
        <f t="shared" si="41"/>
        <v>198.09678456376878</v>
      </c>
      <c r="AP55" s="61" t="str">
        <f t="shared" si="19"/>
        <v/>
      </c>
      <c r="AQ55" s="62">
        <f t="shared" si="6"/>
        <v>35</v>
      </c>
      <c r="AR55" s="63">
        <f t="shared" si="20"/>
        <v>1.5353276194752326</v>
      </c>
      <c r="AS55" s="63">
        <f t="shared" si="21"/>
        <v>76.766380973761628</v>
      </c>
      <c r="AT55" s="63">
        <f t="shared" si="22"/>
        <v>153.53276194752326</v>
      </c>
      <c r="AU55" s="63">
        <f t="shared" si="7"/>
        <v>-76.766380973761628</v>
      </c>
      <c r="AV55" s="68">
        <f t="shared" si="23"/>
        <v>0.1</v>
      </c>
      <c r="AW55" s="63">
        <f t="shared" si="24"/>
        <v>383.83190486880812</v>
      </c>
      <c r="AX55" s="63">
        <f t="shared" si="25"/>
        <v>-153.53276194752326</v>
      </c>
      <c r="AY55" s="64">
        <f t="shared" si="26"/>
        <v>230.29914292128487</v>
      </c>
      <c r="AZ55" s="65">
        <f t="shared" si="27"/>
        <v>244.27717529395667</v>
      </c>
      <c r="BA55" s="51">
        <f t="shared" si="28"/>
        <v>537.36466681633135</v>
      </c>
      <c r="BB55" s="55">
        <f t="shared" si="29"/>
        <v>5.3661458521195728E-2</v>
      </c>
      <c r="BC55" s="55">
        <f t="shared" si="30"/>
        <v>-16.475791211611334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10013.978032372672</v>
      </c>
      <c r="AC56" s="71">
        <f t="shared" si="17"/>
        <v>-13.978032372671805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6.3000000000000007</v>
      </c>
      <c r="AG56" s="74">
        <f t="shared" si="41"/>
        <v>200</v>
      </c>
      <c r="AH56" s="60">
        <f t="shared" si="41"/>
        <v>50</v>
      </c>
      <c r="AI56" s="60">
        <f t="shared" si="41"/>
        <v>315.00000000000006</v>
      </c>
      <c r="AJ56" s="60">
        <f t="shared" si="41"/>
        <v>10315</v>
      </c>
      <c r="AK56" s="60">
        <f t="shared" si="41"/>
        <v>374.52562889855147</v>
      </c>
      <c r="AL56" s="60">
        <f t="shared" si="41"/>
        <v>7.4905125779710291</v>
      </c>
      <c r="AM56" s="60">
        <f t="shared" si="41"/>
        <v>-198.09678456376878</v>
      </c>
      <c r="AN56" s="60">
        <f t="shared" si="41"/>
        <v>-198.09678456376878</v>
      </c>
      <c r="AO56" s="60">
        <f t="shared" si="41"/>
        <v>198.09678456376878</v>
      </c>
      <c r="AP56" s="61" t="str">
        <f t="shared" si="19"/>
        <v/>
      </c>
      <c r="AQ56" s="62">
        <f t="shared" si="6"/>
        <v>35</v>
      </c>
      <c r="AR56" s="63">
        <f t="shared" si="20"/>
        <v>1.5388495117086221</v>
      </c>
      <c r="AS56" s="63">
        <f t="shared" si="21"/>
        <v>76.942475585431097</v>
      </c>
      <c r="AT56" s="63">
        <f t="shared" si="22"/>
        <v>153.88495117086219</v>
      </c>
      <c r="AU56" s="63">
        <f t="shared" si="7"/>
        <v>-76.942475585431097</v>
      </c>
      <c r="AV56" s="68">
        <f t="shared" si="23"/>
        <v>0.1</v>
      </c>
      <c r="AW56" s="63">
        <f t="shared" si="24"/>
        <v>384.7123779271555</v>
      </c>
      <c r="AX56" s="63">
        <f t="shared" si="25"/>
        <v>-153.88495117086219</v>
      </c>
      <c r="AY56" s="64">
        <f t="shared" si="26"/>
        <v>230.82742675629331</v>
      </c>
      <c r="AZ56" s="65">
        <f t="shared" si="27"/>
        <v>244.80545912896511</v>
      </c>
      <c r="BA56" s="51">
        <f t="shared" si="28"/>
        <v>538.59732909801767</v>
      </c>
      <c r="BB56" s="55">
        <f t="shared" si="29"/>
        <v>5.37845526879396E-2</v>
      </c>
      <c r="BC56" s="55">
        <f t="shared" si="30"/>
        <v>-16.513585074218298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10013.978032372672</v>
      </c>
      <c r="AC57" s="71">
        <f t="shared" si="17"/>
        <v>-13.978032372671805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6.3000000000000007</v>
      </c>
      <c r="AG57" s="74">
        <f t="shared" si="41"/>
        <v>200</v>
      </c>
      <c r="AH57" s="60">
        <f t="shared" si="41"/>
        <v>50</v>
      </c>
      <c r="AI57" s="60">
        <f t="shared" si="41"/>
        <v>315.00000000000006</v>
      </c>
      <c r="AJ57" s="60">
        <f t="shared" si="41"/>
        <v>10315</v>
      </c>
      <c r="AK57" s="60">
        <f t="shared" si="41"/>
        <v>374.52562889855147</v>
      </c>
      <c r="AL57" s="60">
        <f t="shared" si="41"/>
        <v>7.4905125779710291</v>
      </c>
      <c r="AM57" s="60">
        <f t="shared" si="41"/>
        <v>-198.09678456376878</v>
      </c>
      <c r="AN57" s="60">
        <f t="shared" si="41"/>
        <v>-198.09678456376878</v>
      </c>
      <c r="AO57" s="60">
        <f t="shared" si="41"/>
        <v>198.09678456376878</v>
      </c>
      <c r="AP57" s="61" t="str">
        <f t="shared" si="19"/>
        <v/>
      </c>
      <c r="AQ57" s="62">
        <f t="shared" si="6"/>
        <v>35</v>
      </c>
      <c r="AR57" s="63">
        <f t="shared" si="20"/>
        <v>1.542418051521262</v>
      </c>
      <c r="AS57" s="63">
        <f t="shared" si="21"/>
        <v>77.120902576063102</v>
      </c>
      <c r="AT57" s="63">
        <f t="shared" si="22"/>
        <v>154.2418051521262</v>
      </c>
      <c r="AU57" s="63">
        <f t="shared" si="7"/>
        <v>-77.120902576063102</v>
      </c>
      <c r="AV57" s="68">
        <f t="shared" si="23"/>
        <v>0.1</v>
      </c>
      <c r="AW57" s="63">
        <f t="shared" si="24"/>
        <v>385.6045128803155</v>
      </c>
      <c r="AX57" s="63">
        <f t="shared" si="25"/>
        <v>-154.2418051521262</v>
      </c>
      <c r="AY57" s="64">
        <f t="shared" si="26"/>
        <v>231.36270772818929</v>
      </c>
      <c r="AZ57" s="65">
        <f t="shared" si="27"/>
        <v>245.3407401008611</v>
      </c>
      <c r="BA57" s="51">
        <f t="shared" si="28"/>
        <v>539.84631803244167</v>
      </c>
      <c r="BB57" s="55">
        <f t="shared" si="29"/>
        <v>5.3909277240997963E-2</v>
      </c>
      <c r="BC57" s="55">
        <f t="shared" si="30"/>
        <v>-16.551879517786944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10013.978032372672</v>
      </c>
      <c r="AC58" s="71">
        <f t="shared" si="17"/>
        <v>-13.978032372671805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6.3000000000000007</v>
      </c>
      <c r="AG58" s="74">
        <f t="shared" si="44"/>
        <v>200</v>
      </c>
      <c r="AH58" s="60">
        <f t="shared" si="44"/>
        <v>50</v>
      </c>
      <c r="AI58" s="60">
        <f t="shared" si="44"/>
        <v>315.00000000000006</v>
      </c>
      <c r="AJ58" s="60">
        <f t="shared" si="44"/>
        <v>10315</v>
      </c>
      <c r="AK58" s="60">
        <f t="shared" si="44"/>
        <v>374.52562889855147</v>
      </c>
      <c r="AL58" s="60">
        <f t="shared" si="44"/>
        <v>7.4905125779710291</v>
      </c>
      <c r="AM58" s="60">
        <f t="shared" si="44"/>
        <v>-198.09678456376878</v>
      </c>
      <c r="AN58" s="60">
        <f t="shared" si="44"/>
        <v>-198.09678456376878</v>
      </c>
      <c r="AO58" s="60">
        <f t="shared" si="44"/>
        <v>198.09678456376878</v>
      </c>
      <c r="AP58" s="61" t="str">
        <f t="shared" si="19"/>
        <v/>
      </c>
      <c r="AQ58" s="62">
        <f t="shared" si="6"/>
        <v>35</v>
      </c>
      <c r="AR58" s="63">
        <f t="shared" si="20"/>
        <v>1.5460341718647372</v>
      </c>
      <c r="AS58" s="63">
        <f t="shared" si="21"/>
        <v>77.301708593236867</v>
      </c>
      <c r="AT58" s="63">
        <f t="shared" si="22"/>
        <v>154.60341718647373</v>
      </c>
      <c r="AU58" s="63">
        <f t="shared" si="7"/>
        <v>-77.301708593236867</v>
      </c>
      <c r="AV58" s="68">
        <f t="shared" si="23"/>
        <v>0.1</v>
      </c>
      <c r="AW58" s="63">
        <f t="shared" si="24"/>
        <v>386.50854296618434</v>
      </c>
      <c r="AX58" s="63">
        <f t="shared" si="25"/>
        <v>-154.60341718647373</v>
      </c>
      <c r="AY58" s="64">
        <f t="shared" si="26"/>
        <v>231.9051257797106</v>
      </c>
      <c r="AZ58" s="65">
        <f t="shared" si="27"/>
        <v>245.88315815238241</v>
      </c>
      <c r="BA58" s="51">
        <f t="shared" si="28"/>
        <v>541.11196015265807</v>
      </c>
      <c r="BB58" s="55">
        <f t="shared" si="29"/>
        <v>5.4035664788097119E-2</v>
      </c>
      <c r="BC58" s="55">
        <f t="shared" si="30"/>
        <v>-16.590684553936509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10013.978032372672</v>
      </c>
      <c r="AC59" s="71">
        <f t="shared" si="17"/>
        <v>-13.978032372671805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6.3000000000000007</v>
      </c>
      <c r="AG59" s="74">
        <f t="shared" si="44"/>
        <v>200</v>
      </c>
      <c r="AH59" s="60">
        <f t="shared" si="44"/>
        <v>50</v>
      </c>
      <c r="AI59" s="60">
        <f t="shared" si="44"/>
        <v>315.00000000000006</v>
      </c>
      <c r="AJ59" s="60">
        <f t="shared" si="44"/>
        <v>10315</v>
      </c>
      <c r="AK59" s="60">
        <f t="shared" si="44"/>
        <v>374.52562889855147</v>
      </c>
      <c r="AL59" s="60">
        <f t="shared" si="44"/>
        <v>7.4905125779710291</v>
      </c>
      <c r="AM59" s="60">
        <f t="shared" si="44"/>
        <v>-198.09678456376878</v>
      </c>
      <c r="AN59" s="60">
        <f t="shared" si="44"/>
        <v>-198.09678456376878</v>
      </c>
      <c r="AO59" s="60">
        <f t="shared" si="44"/>
        <v>198.09678456376878</v>
      </c>
      <c r="AP59" s="61" t="str">
        <f t="shared" si="19"/>
        <v/>
      </c>
      <c r="AQ59" s="62">
        <f t="shared" si="6"/>
        <v>35</v>
      </c>
      <c r="AR59" s="63">
        <f t="shared" si="20"/>
        <v>1.5496988307363124</v>
      </c>
      <c r="AS59" s="63">
        <f t="shared" si="21"/>
        <v>77.484941536815626</v>
      </c>
      <c r="AT59" s="63">
        <f t="shared" si="22"/>
        <v>154.96988307363125</v>
      </c>
      <c r="AU59" s="63">
        <f t="shared" si="7"/>
        <v>-77.484941536815626</v>
      </c>
      <c r="AV59" s="68">
        <f t="shared" si="23"/>
        <v>0.1</v>
      </c>
      <c r="AW59" s="63">
        <f t="shared" si="24"/>
        <v>387.42470768407816</v>
      </c>
      <c r="AX59" s="63">
        <f t="shared" si="25"/>
        <v>-154.96988307363125</v>
      </c>
      <c r="AY59" s="64">
        <f t="shared" si="26"/>
        <v>232.45482461044691</v>
      </c>
      <c r="AZ59" s="65">
        <f t="shared" si="27"/>
        <v>246.43285698311871</v>
      </c>
      <c r="BA59" s="51">
        <f t="shared" si="28"/>
        <v>542.39459075770935</v>
      </c>
      <c r="BB59" s="55">
        <f t="shared" si="29"/>
        <v>5.4163748812338521E-2</v>
      </c>
      <c r="BC59" s="55">
        <f t="shared" si="30"/>
        <v>-16.630010463054518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10013.978032372672</v>
      </c>
      <c r="AC60" s="71">
        <f t="shared" si="17"/>
        <v>-13.978032372671805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6.3000000000000007</v>
      </c>
      <c r="AG60" s="74">
        <f t="shared" si="44"/>
        <v>200</v>
      </c>
      <c r="AH60" s="60">
        <f t="shared" si="44"/>
        <v>50</v>
      </c>
      <c r="AI60" s="60">
        <f t="shared" si="44"/>
        <v>315.00000000000006</v>
      </c>
      <c r="AJ60" s="60">
        <f t="shared" si="44"/>
        <v>10315</v>
      </c>
      <c r="AK60" s="60">
        <f t="shared" si="44"/>
        <v>374.52562889855147</v>
      </c>
      <c r="AL60" s="60">
        <f t="shared" si="44"/>
        <v>7.4905125779710291</v>
      </c>
      <c r="AM60" s="60">
        <f t="shared" si="44"/>
        <v>-198.09678456376878</v>
      </c>
      <c r="AN60" s="60">
        <f t="shared" si="44"/>
        <v>-198.09678456376878</v>
      </c>
      <c r="AO60" s="60">
        <f t="shared" si="44"/>
        <v>198.09678456376878</v>
      </c>
      <c r="AP60" s="61" t="str">
        <f t="shared" si="19"/>
        <v/>
      </c>
      <c r="AQ60" s="62">
        <f t="shared" si="6"/>
        <v>35</v>
      </c>
      <c r="AR60" s="63">
        <f t="shared" si="20"/>
        <v>1.5534130120250715</v>
      </c>
      <c r="AS60" s="63">
        <f t="shared" si="21"/>
        <v>77.670650601253584</v>
      </c>
      <c r="AT60" s="63">
        <f t="shared" si="22"/>
        <v>155.34130120250717</v>
      </c>
      <c r="AU60" s="63">
        <f t="shared" si="7"/>
        <v>-77.670650601253584</v>
      </c>
      <c r="AV60" s="68">
        <f t="shared" si="23"/>
        <v>0.1</v>
      </c>
      <c r="AW60" s="63">
        <f t="shared" si="24"/>
        <v>388.35325300626789</v>
      </c>
      <c r="AX60" s="63">
        <f t="shared" si="25"/>
        <v>-155.34130120250717</v>
      </c>
      <c r="AY60" s="64">
        <f t="shared" si="26"/>
        <v>233.01195180376072</v>
      </c>
      <c r="AZ60" s="65">
        <f t="shared" si="27"/>
        <v>246.98998417643253</v>
      </c>
      <c r="BA60" s="51">
        <f t="shared" si="28"/>
        <v>543.69455420877512</v>
      </c>
      <c r="BB60" s="55">
        <f t="shared" si="29"/>
        <v>5.42935637017724E-2</v>
      </c>
      <c r="BC60" s="55">
        <f t="shared" si="30"/>
        <v>-16.669867803376828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10013.978032372672</v>
      </c>
      <c r="AC61" s="71">
        <f t="shared" si="17"/>
        <v>-13.978032372671805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6.3000000000000007</v>
      </c>
      <c r="AG61" s="74">
        <f t="shared" si="44"/>
        <v>200</v>
      </c>
      <c r="AH61" s="60">
        <f t="shared" si="44"/>
        <v>50</v>
      </c>
      <c r="AI61" s="60">
        <f t="shared" si="44"/>
        <v>315.00000000000006</v>
      </c>
      <c r="AJ61" s="60">
        <f t="shared" si="44"/>
        <v>10315</v>
      </c>
      <c r="AK61" s="60">
        <f t="shared" si="44"/>
        <v>374.52562889855147</v>
      </c>
      <c r="AL61" s="60">
        <f t="shared" si="44"/>
        <v>7.4905125779710291</v>
      </c>
      <c r="AM61" s="60">
        <f t="shared" si="44"/>
        <v>-198.09678456376878</v>
      </c>
      <c r="AN61" s="60">
        <f t="shared" si="44"/>
        <v>-198.09678456376878</v>
      </c>
      <c r="AO61" s="60">
        <f t="shared" si="44"/>
        <v>198.09678456376878</v>
      </c>
      <c r="AP61" s="61" t="str">
        <f t="shared" si="19"/>
        <v/>
      </c>
      <c r="AQ61" s="62">
        <f t="shared" si="6"/>
        <v>35</v>
      </c>
      <c r="AR61" s="63">
        <f t="shared" si="20"/>
        <v>1.557177726392589</v>
      </c>
      <c r="AS61" s="63">
        <f t="shared" si="21"/>
        <v>77.858886319629448</v>
      </c>
      <c r="AT61" s="63">
        <f t="shared" si="22"/>
        <v>155.7177726392589</v>
      </c>
      <c r="AU61" s="63">
        <f t="shared" si="7"/>
        <v>-77.858886319629448</v>
      </c>
      <c r="AV61" s="68">
        <f t="shared" si="23"/>
        <v>0.1</v>
      </c>
      <c r="AW61" s="63">
        <f t="shared" si="24"/>
        <v>389.29443159814724</v>
      </c>
      <c r="AX61" s="63">
        <f t="shared" si="25"/>
        <v>-155.7177726392589</v>
      </c>
      <c r="AY61" s="64">
        <f t="shared" si="26"/>
        <v>233.57665895888834</v>
      </c>
      <c r="AZ61" s="65">
        <f t="shared" si="27"/>
        <v>247.55469133156015</v>
      </c>
      <c r="BA61" s="51">
        <f t="shared" si="28"/>
        <v>545.01220423740619</v>
      </c>
      <c r="BB61" s="55">
        <f t="shared" si="29"/>
        <v>5.4425144780178153E-2</v>
      </c>
      <c r="BC61" s="55">
        <f t="shared" si="30"/>
        <v>-16.710267420438214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10013.978032372672</v>
      </c>
      <c r="AC62" s="71">
        <f t="shared" si="17"/>
        <v>-13.978032372671805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6.3000000000000007</v>
      </c>
      <c r="AG62" s="74">
        <f t="shared" si="44"/>
        <v>200</v>
      </c>
      <c r="AH62" s="60">
        <f t="shared" si="44"/>
        <v>50</v>
      </c>
      <c r="AI62" s="60">
        <f t="shared" si="44"/>
        <v>315.00000000000006</v>
      </c>
      <c r="AJ62" s="60">
        <f t="shared" si="44"/>
        <v>10315</v>
      </c>
      <c r="AK62" s="60">
        <f t="shared" si="44"/>
        <v>374.52562889855147</v>
      </c>
      <c r="AL62" s="60">
        <f t="shared" si="44"/>
        <v>7.4905125779710291</v>
      </c>
      <c r="AM62" s="60">
        <f t="shared" si="44"/>
        <v>-198.09678456376878</v>
      </c>
      <c r="AN62" s="60">
        <f t="shared" si="44"/>
        <v>-198.09678456376878</v>
      </c>
      <c r="AO62" s="60">
        <f t="shared" si="44"/>
        <v>198.09678456376878</v>
      </c>
      <c r="AP62" s="61" t="str">
        <f t="shared" si="19"/>
        <v/>
      </c>
      <c r="AQ62" s="62">
        <f t="shared" si="6"/>
        <v>35</v>
      </c>
      <c r="AR62" s="63">
        <f t="shared" si="20"/>
        <v>1.5609940121897985</v>
      </c>
      <c r="AS62" s="63">
        <f t="shared" si="21"/>
        <v>78.049700609489918</v>
      </c>
      <c r="AT62" s="63">
        <f t="shared" si="22"/>
        <v>156.09940121897984</v>
      </c>
      <c r="AU62" s="63">
        <f t="shared" si="7"/>
        <v>-78.049700609489918</v>
      </c>
      <c r="AV62" s="68">
        <f t="shared" si="23"/>
        <v>0.1</v>
      </c>
      <c r="AW62" s="63">
        <f t="shared" si="24"/>
        <v>390.24850304744962</v>
      </c>
      <c r="AX62" s="63">
        <f t="shared" si="25"/>
        <v>-156.09940121897984</v>
      </c>
      <c r="AY62" s="64">
        <f t="shared" si="26"/>
        <v>234.14910182846978</v>
      </c>
      <c r="AZ62" s="65">
        <f t="shared" si="27"/>
        <v>248.12713420114159</v>
      </c>
      <c r="BA62" s="51">
        <f t="shared" si="28"/>
        <v>546.3479042664294</v>
      </c>
      <c r="BB62" s="55">
        <f t="shared" si="29"/>
        <v>5.4558528339109999E-2</v>
      </c>
      <c r="BC62" s="55">
        <f t="shared" si="30"/>
        <v>-16.751220456911405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10013.978032372672</v>
      </c>
      <c r="AC63" s="71">
        <f t="shared" si="17"/>
        <v>-13.978032372671805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6.3000000000000007</v>
      </c>
      <c r="AG63" s="74">
        <f t="shared" si="44"/>
        <v>200</v>
      </c>
      <c r="AH63" s="60">
        <f t="shared" si="44"/>
        <v>50</v>
      </c>
      <c r="AI63" s="60">
        <f t="shared" si="44"/>
        <v>315.00000000000006</v>
      </c>
      <c r="AJ63" s="60">
        <f t="shared" si="44"/>
        <v>10315</v>
      </c>
      <c r="AK63" s="60">
        <f t="shared" si="44"/>
        <v>374.52562889855147</v>
      </c>
      <c r="AL63" s="60">
        <f t="shared" si="44"/>
        <v>7.4905125779710291</v>
      </c>
      <c r="AM63" s="60">
        <f t="shared" si="44"/>
        <v>-198.09678456376878</v>
      </c>
      <c r="AN63" s="60">
        <f t="shared" si="44"/>
        <v>-198.09678456376878</v>
      </c>
      <c r="AO63" s="60">
        <f t="shared" si="44"/>
        <v>198.09678456376878</v>
      </c>
      <c r="AP63" s="61" t="str">
        <f t="shared" si="19"/>
        <v/>
      </c>
      <c r="AQ63" s="62">
        <f t="shared" si="6"/>
        <v>35</v>
      </c>
      <c r="AR63" s="63">
        <f t="shared" si="20"/>
        <v>1.5648629364117972</v>
      </c>
      <c r="AS63" s="63">
        <f t="shared" si="21"/>
        <v>78.243146820589857</v>
      </c>
      <c r="AT63" s="63">
        <f t="shared" si="22"/>
        <v>156.48629364117971</v>
      </c>
      <c r="AU63" s="63">
        <f t="shared" si="7"/>
        <v>-78.243146820589857</v>
      </c>
      <c r="AV63" s="68">
        <f t="shared" si="23"/>
        <v>0.1</v>
      </c>
      <c r="AW63" s="63">
        <f t="shared" si="24"/>
        <v>391.21573410294928</v>
      </c>
      <c r="AX63" s="63">
        <f t="shared" si="25"/>
        <v>-156.48629364117971</v>
      </c>
      <c r="AY63" s="64">
        <f t="shared" si="26"/>
        <v>234.72944046176957</v>
      </c>
      <c r="AZ63" s="65">
        <f t="shared" si="27"/>
        <v>248.70747283444138</v>
      </c>
      <c r="BA63" s="51">
        <f t="shared" si="28"/>
        <v>547.70202774412905</v>
      </c>
      <c r="BB63" s="55">
        <f t="shared" si="29"/>
        <v>5.4693751671268519E-2</v>
      </c>
      <c r="BC63" s="55">
        <f t="shared" si="30"/>
        <v>-16.792738362853186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10013.978032372672</v>
      </c>
      <c r="AC64" s="71">
        <f t="shared" si="17"/>
        <v>-13.978032372671805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6.3000000000000007</v>
      </c>
      <c r="AG64" s="74">
        <f t="shared" si="44"/>
        <v>200</v>
      </c>
      <c r="AH64" s="60">
        <f t="shared" si="44"/>
        <v>50</v>
      </c>
      <c r="AI64" s="60">
        <f t="shared" si="44"/>
        <v>315.00000000000006</v>
      </c>
      <c r="AJ64" s="60">
        <f t="shared" si="44"/>
        <v>10315</v>
      </c>
      <c r="AK64" s="60">
        <f t="shared" si="44"/>
        <v>374.52562889855147</v>
      </c>
      <c r="AL64" s="60">
        <f t="shared" si="44"/>
        <v>7.4905125779710291</v>
      </c>
      <c r="AM64" s="60">
        <f t="shared" si="44"/>
        <v>-198.09678456376878</v>
      </c>
      <c r="AN64" s="60">
        <f t="shared" si="44"/>
        <v>-198.09678456376878</v>
      </c>
      <c r="AO64" s="60">
        <f t="shared" si="44"/>
        <v>198.09678456376878</v>
      </c>
      <c r="AP64" s="61" t="str">
        <f t="shared" si="19"/>
        <v/>
      </c>
      <c r="AQ64" s="62">
        <f t="shared" si="6"/>
        <v>35</v>
      </c>
      <c r="AR64" s="63">
        <f t="shared" si="20"/>
        <v>1.5687855956924346</v>
      </c>
      <c r="AS64" s="63">
        <f t="shared" si="21"/>
        <v>78.439279784621732</v>
      </c>
      <c r="AT64" s="63">
        <f t="shared" si="22"/>
        <v>156.87855956924346</v>
      </c>
      <c r="AU64" s="63">
        <f t="shared" si="7"/>
        <v>-78.439279784621732</v>
      </c>
      <c r="AV64" s="68">
        <f t="shared" si="23"/>
        <v>0.1</v>
      </c>
      <c r="AW64" s="63">
        <f t="shared" si="24"/>
        <v>392.19639892310863</v>
      </c>
      <c r="AX64" s="63">
        <f t="shared" si="25"/>
        <v>-156.87855956924346</v>
      </c>
      <c r="AY64" s="64">
        <f t="shared" si="26"/>
        <v>235.31783935386517</v>
      </c>
      <c r="AZ64" s="65">
        <f t="shared" si="27"/>
        <v>249.29587172653697</v>
      </c>
      <c r="BA64" s="51">
        <f t="shared" si="28"/>
        <v>549.07495849235215</v>
      </c>
      <c r="BB64" s="55">
        <f t="shared" si="29"/>
        <v>5.4830853105262561E-2</v>
      </c>
      <c r="BC64" s="55">
        <f t="shared" si="30"/>
        <v>-16.834832906377493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10013.978032372672</v>
      </c>
      <c r="AC65" s="71">
        <f t="shared" si="17"/>
        <v>-13.978032372671805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6.3000000000000007</v>
      </c>
      <c r="AG65" s="74">
        <f t="shared" si="44"/>
        <v>200</v>
      </c>
      <c r="AH65" s="60">
        <f t="shared" si="44"/>
        <v>50</v>
      </c>
      <c r="AI65" s="60">
        <f t="shared" si="44"/>
        <v>315.00000000000006</v>
      </c>
      <c r="AJ65" s="60">
        <f t="shared" si="44"/>
        <v>10315</v>
      </c>
      <c r="AK65" s="60">
        <f t="shared" si="44"/>
        <v>374.52562889855147</v>
      </c>
      <c r="AL65" s="60">
        <f t="shared" si="44"/>
        <v>7.4905125779710291</v>
      </c>
      <c r="AM65" s="60">
        <f t="shared" si="44"/>
        <v>-198.09678456376878</v>
      </c>
      <c r="AN65" s="60">
        <f t="shared" si="44"/>
        <v>-198.09678456376878</v>
      </c>
      <c r="AO65" s="60">
        <f t="shared" si="44"/>
        <v>198.09678456376878</v>
      </c>
      <c r="AP65" s="61" t="str">
        <f t="shared" si="19"/>
        <v/>
      </c>
      <c r="AQ65" s="62">
        <f t="shared" si="6"/>
        <v>35</v>
      </c>
      <c r="AR65" s="63">
        <f t="shared" si="20"/>
        <v>1.5727631173406333</v>
      </c>
      <c r="AS65" s="63">
        <f t="shared" si="21"/>
        <v>78.638155867031671</v>
      </c>
      <c r="AT65" s="63">
        <f t="shared" si="22"/>
        <v>157.27631173406334</v>
      </c>
      <c r="AU65" s="63">
        <f t="shared" si="7"/>
        <v>-78.638155867031671</v>
      </c>
      <c r="AV65" s="68">
        <f t="shared" si="23"/>
        <v>0.1</v>
      </c>
      <c r="AW65" s="63">
        <f t="shared" si="24"/>
        <v>393.19077933515837</v>
      </c>
      <c r="AX65" s="63">
        <f t="shared" si="25"/>
        <v>-157.27631173406334</v>
      </c>
      <c r="AY65" s="64">
        <f t="shared" si="26"/>
        <v>235.91446760109503</v>
      </c>
      <c r="AZ65" s="65">
        <f t="shared" si="27"/>
        <v>249.89249997376683</v>
      </c>
      <c r="BA65" s="51">
        <f t="shared" si="28"/>
        <v>550.46709106922174</v>
      </c>
      <c r="BB65" s="55">
        <f t="shared" si="29"/>
        <v>5.4969872041829938E-2</v>
      </c>
      <c r="BC65" s="55">
        <f t="shared" si="30"/>
        <v>-16.877516184776269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10013.978032372672</v>
      </c>
      <c r="AC66" s="71">
        <f t="shared" si="17"/>
        <v>-13.978032372671805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6.3000000000000007</v>
      </c>
      <c r="AG66" s="74">
        <f t="shared" si="44"/>
        <v>200</v>
      </c>
      <c r="AH66" s="60">
        <f t="shared" si="44"/>
        <v>50</v>
      </c>
      <c r="AI66" s="60">
        <f t="shared" si="44"/>
        <v>315.00000000000006</v>
      </c>
      <c r="AJ66" s="60">
        <f t="shared" si="44"/>
        <v>10315</v>
      </c>
      <c r="AK66" s="60">
        <f t="shared" si="44"/>
        <v>374.52562889855147</v>
      </c>
      <c r="AL66" s="60">
        <f t="shared" si="44"/>
        <v>7.4905125779710291</v>
      </c>
      <c r="AM66" s="60">
        <f t="shared" si="44"/>
        <v>-198.09678456376878</v>
      </c>
      <c r="AN66" s="60">
        <f t="shared" si="44"/>
        <v>-198.09678456376878</v>
      </c>
      <c r="AO66" s="60">
        <f t="shared" si="44"/>
        <v>198.09678456376878</v>
      </c>
      <c r="AP66" s="61" t="str">
        <f t="shared" si="19"/>
        <v/>
      </c>
      <c r="AQ66" s="62">
        <f t="shared" si="6"/>
        <v>35</v>
      </c>
      <c r="AR66" s="63">
        <f t="shared" si="20"/>
        <v>1.576796660420497</v>
      </c>
      <c r="AS66" s="63">
        <f t="shared" si="21"/>
        <v>78.839833021024859</v>
      </c>
      <c r="AT66" s="63">
        <f t="shared" si="22"/>
        <v>157.67966604204972</v>
      </c>
      <c r="AU66" s="63">
        <f t="shared" si="7"/>
        <v>-78.839833021024859</v>
      </c>
      <c r="AV66" s="68">
        <f t="shared" si="23"/>
        <v>0.1</v>
      </c>
      <c r="AW66" s="63">
        <f t="shared" si="24"/>
        <v>394.19916510512428</v>
      </c>
      <c r="AX66" s="63">
        <f t="shared" si="25"/>
        <v>-157.67966604204972</v>
      </c>
      <c r="AY66" s="64">
        <f t="shared" si="26"/>
        <v>236.51949906307456</v>
      </c>
      <c r="AZ66" s="65">
        <f t="shared" si="27"/>
        <v>250.49753143574637</v>
      </c>
      <c r="BA66" s="51">
        <f t="shared" si="28"/>
        <v>551.87883114717397</v>
      </c>
      <c r="BB66" s="55">
        <f t="shared" si="29"/>
        <v>5.5110848991588413E-2</v>
      </c>
      <c r="BC66" s="55">
        <f t="shared" si="30"/>
        <v>-16.920800636110236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10013.978032372672</v>
      </c>
      <c r="AC67" s="71">
        <f t="shared" si="17"/>
        <v>-13.978032372671805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6.3000000000000007</v>
      </c>
      <c r="AG67" s="74">
        <f t="shared" si="44"/>
        <v>200</v>
      </c>
      <c r="AH67" s="60">
        <f t="shared" si="44"/>
        <v>50</v>
      </c>
      <c r="AI67" s="60">
        <f t="shared" si="44"/>
        <v>315.00000000000006</v>
      </c>
      <c r="AJ67" s="60">
        <f t="shared" si="44"/>
        <v>10315</v>
      </c>
      <c r="AK67" s="60">
        <f t="shared" si="44"/>
        <v>374.52562889855147</v>
      </c>
      <c r="AL67" s="60">
        <f t="shared" si="44"/>
        <v>7.4905125779710291</v>
      </c>
      <c r="AM67" s="60">
        <f t="shared" si="44"/>
        <v>-198.09678456376878</v>
      </c>
      <c r="AN67" s="60">
        <f t="shared" si="44"/>
        <v>-198.09678456376878</v>
      </c>
      <c r="AO67" s="60">
        <f t="shared" si="44"/>
        <v>198.09678456376878</v>
      </c>
      <c r="AP67" s="61" t="str">
        <f t="shared" si="19"/>
        <v/>
      </c>
      <c r="AQ67" s="62">
        <f t="shared" si="6"/>
        <v>35</v>
      </c>
      <c r="AR67" s="63">
        <f t="shared" si="20"/>
        <v>1.5808874168773799</v>
      </c>
      <c r="AS67" s="63">
        <f t="shared" si="21"/>
        <v>79.04437084386899</v>
      </c>
      <c r="AT67" s="63">
        <f t="shared" si="22"/>
        <v>158.08874168773798</v>
      </c>
      <c r="AU67" s="63">
        <f t="shared" si="7"/>
        <v>-79.04437084386899</v>
      </c>
      <c r="AV67" s="68">
        <f t="shared" si="23"/>
        <v>0.1</v>
      </c>
      <c r="AW67" s="63">
        <f t="shared" si="24"/>
        <v>395.22185421934495</v>
      </c>
      <c r="AX67" s="63">
        <f t="shared" si="25"/>
        <v>-158.08874168773798</v>
      </c>
      <c r="AY67" s="64">
        <f t="shared" si="26"/>
        <v>237.13311253160697</v>
      </c>
      <c r="AZ67" s="65">
        <f t="shared" si="27"/>
        <v>251.11114490427877</v>
      </c>
      <c r="BA67" s="51">
        <f t="shared" si="28"/>
        <v>553.31059590708287</v>
      </c>
      <c r="BB67" s="55">
        <f t="shared" si="29"/>
        <v>5.5253825614393091E-2</v>
      </c>
      <c r="BC67" s="55">
        <f t="shared" si="30"/>
        <v>-16.964699051292911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10013.978032372672</v>
      </c>
      <c r="AC68" s="71">
        <f t="shared" si="17"/>
        <v>-13.978032372671805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6.3000000000000007</v>
      </c>
      <c r="AG68" s="74">
        <f t="shared" si="44"/>
        <v>200</v>
      </c>
      <c r="AH68" s="60">
        <f t="shared" si="44"/>
        <v>50</v>
      </c>
      <c r="AI68" s="60">
        <f t="shared" si="44"/>
        <v>315.00000000000006</v>
      </c>
      <c r="AJ68" s="60">
        <f t="shared" si="44"/>
        <v>10315</v>
      </c>
      <c r="AK68" s="60">
        <f t="shared" si="44"/>
        <v>374.52562889855147</v>
      </c>
      <c r="AL68" s="60">
        <f t="shared" si="44"/>
        <v>7.4905125779710291</v>
      </c>
      <c r="AM68" s="60">
        <f t="shared" si="44"/>
        <v>-198.09678456376878</v>
      </c>
      <c r="AN68" s="60">
        <f t="shared" si="44"/>
        <v>-198.09678456376878</v>
      </c>
      <c r="AO68" s="60">
        <f t="shared" si="44"/>
        <v>198.09678456376878</v>
      </c>
      <c r="AP68" s="61" t="str">
        <f t="shared" si="19"/>
        <v/>
      </c>
      <c r="AQ68" s="62">
        <f t="shared" si="6"/>
        <v>35</v>
      </c>
      <c r="AR68" s="63">
        <f t="shared" si="20"/>
        <v>1.5850366127122184</v>
      </c>
      <c r="AS68" s="63">
        <f t="shared" si="21"/>
        <v>79.251830635610915</v>
      </c>
      <c r="AT68" s="63">
        <f t="shared" si="22"/>
        <v>158.50366127122183</v>
      </c>
      <c r="AU68" s="63">
        <f t="shared" si="7"/>
        <v>-79.251830635610915</v>
      </c>
      <c r="AV68" s="68">
        <f t="shared" si="23"/>
        <v>0.1</v>
      </c>
      <c r="AW68" s="63">
        <f t="shared" si="24"/>
        <v>396.25915317805459</v>
      </c>
      <c r="AX68" s="63">
        <f t="shared" si="25"/>
        <v>-158.50366127122183</v>
      </c>
      <c r="AY68" s="64">
        <f t="shared" si="26"/>
        <v>237.75549190683276</v>
      </c>
      <c r="AZ68" s="65">
        <f t="shared" si="27"/>
        <v>251.73352427950456</v>
      </c>
      <c r="BA68" s="51">
        <f t="shared" si="28"/>
        <v>554.76281444927645</v>
      </c>
      <c r="BB68" s="55">
        <f t="shared" si="29"/>
        <v>5.5398844760380719E-2</v>
      </c>
      <c r="BC68" s="55">
        <f t="shared" si="30"/>
        <v>-17.009224586692486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10013.978032372672</v>
      </c>
      <c r="AC69" s="71">
        <f t="shared" si="17"/>
        <v>-13.978032372671805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6.3000000000000007</v>
      </c>
      <c r="AG69" s="74">
        <f t="shared" si="44"/>
        <v>200</v>
      </c>
      <c r="AH69" s="60">
        <f t="shared" si="44"/>
        <v>50</v>
      </c>
      <c r="AI69" s="60">
        <f t="shared" si="44"/>
        <v>315.00000000000006</v>
      </c>
      <c r="AJ69" s="60">
        <f t="shared" si="44"/>
        <v>10315</v>
      </c>
      <c r="AK69" s="60">
        <f t="shared" si="44"/>
        <v>374.52562889855147</v>
      </c>
      <c r="AL69" s="60">
        <f t="shared" si="44"/>
        <v>7.4905125779710291</v>
      </c>
      <c r="AM69" s="60">
        <f t="shared" si="44"/>
        <v>-198.09678456376878</v>
      </c>
      <c r="AN69" s="60">
        <f t="shared" si="44"/>
        <v>-198.09678456376878</v>
      </c>
      <c r="AO69" s="60">
        <f t="shared" si="44"/>
        <v>198.09678456376878</v>
      </c>
      <c r="AP69" s="61" t="str">
        <f t="shared" si="19"/>
        <v/>
      </c>
      <c r="AQ69" s="62">
        <f t="shared" si="6"/>
        <v>35</v>
      </c>
      <c r="AR69" s="63">
        <f t="shared" si="20"/>
        <v>1.5892455092065507</v>
      </c>
      <c r="AS69" s="63">
        <f t="shared" si="21"/>
        <v>79.462275460327533</v>
      </c>
      <c r="AT69" s="63">
        <f t="shared" si="22"/>
        <v>158.92455092065507</v>
      </c>
      <c r="AU69" s="63">
        <f t="shared" si="7"/>
        <v>-79.462275460327533</v>
      </c>
      <c r="AV69" s="68">
        <f t="shared" si="23"/>
        <v>0.1</v>
      </c>
      <c r="AW69" s="63">
        <f t="shared" si="24"/>
        <v>397.31137730163766</v>
      </c>
      <c r="AX69" s="63">
        <f t="shared" si="25"/>
        <v>-158.92455092065507</v>
      </c>
      <c r="AY69" s="64">
        <f t="shared" si="26"/>
        <v>238.3868263809826</v>
      </c>
      <c r="AZ69" s="65">
        <f t="shared" si="27"/>
        <v>252.3648587536544</v>
      </c>
      <c r="BA69" s="51">
        <f t="shared" si="28"/>
        <v>556.23592822229273</v>
      </c>
      <c r="BB69" s="55">
        <f t="shared" si="29"/>
        <v>5.5545950512785422E-2</v>
      </c>
      <c r="BC69" s="55">
        <f t="shared" si="30"/>
        <v>-17.054390777277661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10013.978032372672</v>
      </c>
      <c r="AC70" s="71">
        <f t="shared" si="17"/>
        <v>-13.978032372671805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6.3000000000000007</v>
      </c>
      <c r="AG70" s="74">
        <f t="shared" si="44"/>
        <v>200</v>
      </c>
      <c r="AH70" s="60">
        <f t="shared" si="44"/>
        <v>50</v>
      </c>
      <c r="AI70" s="60">
        <f t="shared" si="44"/>
        <v>315.00000000000006</v>
      </c>
      <c r="AJ70" s="60">
        <f t="shared" si="44"/>
        <v>10315</v>
      </c>
      <c r="AK70" s="60">
        <f t="shared" si="44"/>
        <v>374.52562889855147</v>
      </c>
      <c r="AL70" s="60">
        <f t="shared" si="44"/>
        <v>7.4905125779710291</v>
      </c>
      <c r="AM70" s="60">
        <f t="shared" si="44"/>
        <v>-198.09678456376878</v>
      </c>
      <c r="AN70" s="60">
        <f t="shared" si="44"/>
        <v>-198.09678456376878</v>
      </c>
      <c r="AO70" s="60">
        <f t="shared" si="44"/>
        <v>198.09678456376878</v>
      </c>
      <c r="AP70" s="61" t="str">
        <f t="shared" si="19"/>
        <v/>
      </c>
      <c r="AQ70" s="62">
        <f t="shared" si="6"/>
        <v>35</v>
      </c>
      <c r="AR70" s="63">
        <f t="shared" si="20"/>
        <v>1.5935154042008013</v>
      </c>
      <c r="AS70" s="63">
        <f t="shared" si="21"/>
        <v>79.675770210040071</v>
      </c>
      <c r="AT70" s="63">
        <f t="shared" si="22"/>
        <v>159.35154042008014</v>
      </c>
      <c r="AU70" s="63">
        <f t="shared" si="7"/>
        <v>-79.675770210040071</v>
      </c>
      <c r="AV70" s="68">
        <f t="shared" si="23"/>
        <v>0.1</v>
      </c>
      <c r="AW70" s="63">
        <f t="shared" si="24"/>
        <v>398.37885105020035</v>
      </c>
      <c r="AX70" s="63">
        <f t="shared" si="25"/>
        <v>-159.35154042008014</v>
      </c>
      <c r="AY70" s="64">
        <f t="shared" si="26"/>
        <v>239.02731063012021</v>
      </c>
      <c r="AZ70" s="65">
        <f t="shared" si="27"/>
        <v>253.00534300279202</v>
      </c>
      <c r="BA70" s="51">
        <f t="shared" si="28"/>
        <v>557.73039147028044</v>
      </c>
      <c r="BB70" s="55">
        <f t="shared" si="29"/>
        <v>5.5695188232616287E-2</v>
      </c>
      <c r="BC70" s="55">
        <f t="shared" si="30"/>
        <v>-17.100211550335089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10013.978032372672</v>
      </c>
      <c r="AC71" s="71">
        <f t="shared" si="17"/>
        <v>-13.978032372671805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6.3000000000000007</v>
      </c>
      <c r="AG71" s="74">
        <f t="shared" si="44"/>
        <v>200</v>
      </c>
      <c r="AH71" s="60">
        <f t="shared" si="44"/>
        <v>50</v>
      </c>
      <c r="AI71" s="60">
        <f t="shared" si="44"/>
        <v>315.00000000000006</v>
      </c>
      <c r="AJ71" s="60">
        <f t="shared" si="44"/>
        <v>10315</v>
      </c>
      <c r="AK71" s="60">
        <f t="shared" si="44"/>
        <v>374.52562889855147</v>
      </c>
      <c r="AL71" s="60">
        <f t="shared" si="44"/>
        <v>7.4905125779710291</v>
      </c>
      <c r="AM71" s="60">
        <f t="shared" si="44"/>
        <v>-198.09678456376878</v>
      </c>
      <c r="AN71" s="60">
        <f t="shared" si="44"/>
        <v>-198.09678456376878</v>
      </c>
      <c r="AO71" s="60">
        <f t="shared" si="44"/>
        <v>198.09678456376878</v>
      </c>
      <c r="AP71" s="61" t="str">
        <f t="shared" si="19"/>
        <v/>
      </c>
      <c r="AQ71" s="62">
        <f t="shared" si="6"/>
        <v>35</v>
      </c>
      <c r="AR71" s="63">
        <f t="shared" si="20"/>
        <v>1.5978476334285443</v>
      </c>
      <c r="AS71" s="63">
        <f t="shared" si="21"/>
        <v>79.892381671427216</v>
      </c>
      <c r="AT71" s="63">
        <f t="shared" si="22"/>
        <v>159.78476334285443</v>
      </c>
      <c r="AU71" s="63">
        <f t="shared" si="7"/>
        <v>-79.892381671427216</v>
      </c>
      <c r="AV71" s="68">
        <f t="shared" si="23"/>
        <v>0.1</v>
      </c>
      <c r="AW71" s="63">
        <f t="shared" si="24"/>
        <v>399.46190835713605</v>
      </c>
      <c r="AX71" s="63">
        <f t="shared" si="25"/>
        <v>-159.78476334285443</v>
      </c>
      <c r="AY71" s="64">
        <f t="shared" si="26"/>
        <v>239.67714501428162</v>
      </c>
      <c r="AZ71" s="65">
        <f t="shared" si="27"/>
        <v>253.65517738695343</v>
      </c>
      <c r="BA71" s="51">
        <f t="shared" si="28"/>
        <v>559.24667169999054</v>
      </c>
      <c r="BB71" s="55">
        <f t="shared" si="29"/>
        <v>5.5846604605291394E-2</v>
      </c>
      <c r="BC71" s="55">
        <f t="shared" si="30"/>
        <v>-17.146701239787511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10013.978032372672</v>
      </c>
      <c r="AC72" s="71">
        <f t="shared" si="17"/>
        <v>-13.978032372671805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6.3000000000000007</v>
      </c>
      <c r="AG72" s="74">
        <f t="shared" si="44"/>
        <v>200</v>
      </c>
      <c r="AH72" s="60">
        <f t="shared" si="44"/>
        <v>50</v>
      </c>
      <c r="AI72" s="60">
        <f t="shared" si="44"/>
        <v>315.00000000000006</v>
      </c>
      <c r="AJ72" s="60">
        <f t="shared" si="44"/>
        <v>10315</v>
      </c>
      <c r="AK72" s="60">
        <f t="shared" si="44"/>
        <v>374.52562889855147</v>
      </c>
      <c r="AL72" s="60">
        <f t="shared" si="44"/>
        <v>7.4905125779710291</v>
      </c>
      <c r="AM72" s="60">
        <f t="shared" si="44"/>
        <v>-198.09678456376878</v>
      </c>
      <c r="AN72" s="60">
        <f t="shared" si="44"/>
        <v>-198.09678456376878</v>
      </c>
      <c r="AO72" s="60">
        <f t="shared" si="44"/>
        <v>198.09678456376878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1.6022435719096366</v>
      </c>
      <c r="AS72" s="63">
        <f t="shared" si="21"/>
        <v>80.112178595481836</v>
      </c>
      <c r="AT72" s="63">
        <f t="shared" si="22"/>
        <v>160.22435719096367</v>
      </c>
      <c r="AU72" s="63">
        <f t="shared" ref="AU72:AU135" si="47">-AS72</f>
        <v>-80.112178595481836</v>
      </c>
      <c r="AV72" s="68">
        <f t="shared" si="23"/>
        <v>0.1</v>
      </c>
      <c r="AW72" s="63">
        <f t="shared" si="24"/>
        <v>400.5608929774092</v>
      </c>
      <c r="AX72" s="63">
        <f t="shared" si="25"/>
        <v>-160.22435719096367</v>
      </c>
      <c r="AY72" s="64">
        <f t="shared" si="26"/>
        <v>240.33653578644552</v>
      </c>
      <c r="AZ72" s="65">
        <f t="shared" si="27"/>
        <v>254.31456815911733</v>
      </c>
      <c r="BA72" s="51">
        <f t="shared" si="28"/>
        <v>560.78525016837284</v>
      </c>
      <c r="BB72" s="55">
        <f t="shared" si="29"/>
        <v>5.6000247689329374E-2</v>
      </c>
      <c r="BC72" s="55">
        <f t="shared" si="30"/>
        <v>-17.193874601143655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 t="str">
        <f>IF(BC72&gt;=BH$4,AD72,"")</f>
        <v/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10013.978032372672</v>
      </c>
      <c r="AC73" s="71">
        <f t="shared" ref="AC73:AC136" si="49">AA73-AB73</f>
        <v>-13.978032372671805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6.3000000000000007</v>
      </c>
      <c r="AG73" s="74">
        <f t="shared" si="44"/>
        <v>200</v>
      </c>
      <c r="AH73" s="60">
        <f t="shared" si="44"/>
        <v>50</v>
      </c>
      <c r="AI73" s="60">
        <f t="shared" si="44"/>
        <v>315.00000000000006</v>
      </c>
      <c r="AJ73" s="60">
        <f t="shared" si="44"/>
        <v>10315</v>
      </c>
      <c r="AK73" s="60">
        <f t="shared" si="44"/>
        <v>374.52562889855147</v>
      </c>
      <c r="AL73" s="60">
        <f t="shared" si="44"/>
        <v>7.4905125779710291</v>
      </c>
      <c r="AM73" s="60">
        <f t="shared" si="44"/>
        <v>-198.09678456376878</v>
      </c>
      <c r="AN73" s="60">
        <f t="shared" si="44"/>
        <v>-198.09678456376878</v>
      </c>
      <c r="AO73" s="60">
        <f t="shared" si="44"/>
        <v>198.09678456376878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1.6067046354052636</v>
      </c>
      <c r="AS73" s="63">
        <f t="shared" ref="AS73:AS136" si="52">IF(AR73&lt;=0,AH73,AR73*AH73)</f>
        <v>80.335231770263178</v>
      </c>
      <c r="AT73" s="63">
        <f t="shared" ref="AT73:AT136" si="53">(U73*AS73)</f>
        <v>160.67046354052636</v>
      </c>
      <c r="AU73" s="63">
        <f t="shared" si="47"/>
        <v>-80.335231770263178</v>
      </c>
      <c r="AV73" s="68">
        <f t="shared" ref="AV73:AV136" si="54">IFERROR(AE73/X73,0)</f>
        <v>0.1</v>
      </c>
      <c r="AW73" s="63">
        <f t="shared" ref="AW73:AW136" si="55">(AT73+AU73)*V73</f>
        <v>401.6761588513159</v>
      </c>
      <c r="AX73" s="63">
        <f t="shared" ref="AX73:AX136" si="56">AU73*W73</f>
        <v>-160.67046354052636</v>
      </c>
      <c r="AY73" s="64">
        <f t="shared" ref="AY73:AY136" si="57">SUM(AW73:AX73)</f>
        <v>241.00569531078955</v>
      </c>
      <c r="AZ73" s="65">
        <f t="shared" ref="AZ73:AZ136" si="58">AB73-AA73+AY73</f>
        <v>254.98372768346135</v>
      </c>
      <c r="BA73" s="51">
        <f t="shared" ref="BA73:BA136" si="59">AS73*X73</f>
        <v>562.34662239184229</v>
      </c>
      <c r="BB73" s="55">
        <f t="shared" ref="BB73:BB136" si="60">BA73/AB73</f>
        <v>5.6156166967204955E-2</v>
      </c>
      <c r="BC73" s="55">
        <f t="shared" ref="BC73:BC136" si="61">IFERROR(AY73/AC73,0)</f>
        <v>-17.241746827112475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 t="str">
        <f>IF(BC73&gt;=BH$4,AD73,"")</f>
        <v/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10013.978032372672</v>
      </c>
      <c r="AC74" s="71">
        <f t="shared" si="49"/>
        <v>-13.978032372671805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6.3000000000000007</v>
      </c>
      <c r="AG74" s="74">
        <f t="shared" si="65"/>
        <v>200</v>
      </c>
      <c r="AH74" s="60">
        <f t="shared" si="65"/>
        <v>50</v>
      </c>
      <c r="AI74" s="60">
        <f t="shared" si="65"/>
        <v>315.00000000000006</v>
      </c>
      <c r="AJ74" s="60">
        <f t="shared" si="65"/>
        <v>10315</v>
      </c>
      <c r="AK74" s="60">
        <f t="shared" si="65"/>
        <v>374.52562889855147</v>
      </c>
      <c r="AL74" s="60">
        <f t="shared" si="65"/>
        <v>7.4905125779710291</v>
      </c>
      <c r="AM74" s="60">
        <f t="shared" si="65"/>
        <v>-198.09678456376878</v>
      </c>
      <c r="AN74" s="60">
        <f t="shared" si="65"/>
        <v>-198.09678456376878</v>
      </c>
      <c r="AO74" s="60">
        <f t="shared" si="65"/>
        <v>198.09678456376878</v>
      </c>
      <c r="AP74" s="61" t="str">
        <f t="shared" si="50"/>
        <v/>
      </c>
      <c r="AQ74" s="62">
        <f t="shared" si="46"/>
        <v>35</v>
      </c>
      <c r="AR74" s="63">
        <f t="shared" si="51"/>
        <v>1.6112322819381386</v>
      </c>
      <c r="AS74" s="63">
        <f t="shared" si="52"/>
        <v>80.561614096906936</v>
      </c>
      <c r="AT74" s="63">
        <f t="shared" si="53"/>
        <v>161.12322819381387</v>
      </c>
      <c r="AU74" s="63">
        <f t="shared" si="47"/>
        <v>-80.561614096906936</v>
      </c>
      <c r="AV74" s="68">
        <f t="shared" si="54"/>
        <v>0.1</v>
      </c>
      <c r="AW74" s="63">
        <f t="shared" si="55"/>
        <v>402.80807048453471</v>
      </c>
      <c r="AX74" s="63">
        <f t="shared" si="56"/>
        <v>-161.12322819381387</v>
      </c>
      <c r="AY74" s="64">
        <f t="shared" si="57"/>
        <v>241.68484229072084</v>
      </c>
      <c r="AZ74" s="65">
        <f t="shared" si="58"/>
        <v>255.66287466339264</v>
      </c>
      <c r="BA74" s="51">
        <f t="shared" si="59"/>
        <v>563.93129867834853</v>
      </c>
      <c r="BB74" s="55">
        <f t="shared" si="60"/>
        <v>5.6314413398481651E-2</v>
      </c>
      <c r="BC74" s="55">
        <f t="shared" si="61"/>
        <v>-17.290333563916654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 t="str">
        <f>IF(BC74&gt;=BH$4,AD74,"")</f>
        <v/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10013.978032372672</v>
      </c>
      <c r="AC75" s="71">
        <f t="shared" si="49"/>
        <v>-13.978032372671805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6.3000000000000007</v>
      </c>
      <c r="AG75" s="74">
        <f t="shared" si="65"/>
        <v>200</v>
      </c>
      <c r="AH75" s="60">
        <f t="shared" si="65"/>
        <v>50</v>
      </c>
      <c r="AI75" s="60">
        <f t="shared" si="65"/>
        <v>315.00000000000006</v>
      </c>
      <c r="AJ75" s="60">
        <f t="shared" si="65"/>
        <v>10315</v>
      </c>
      <c r="AK75" s="60">
        <f t="shared" si="65"/>
        <v>374.52562889855147</v>
      </c>
      <c r="AL75" s="60">
        <f t="shared" si="65"/>
        <v>7.4905125779710291</v>
      </c>
      <c r="AM75" s="60">
        <f t="shared" si="65"/>
        <v>-198.09678456376878</v>
      </c>
      <c r="AN75" s="60">
        <f t="shared" si="65"/>
        <v>-198.09678456376878</v>
      </c>
      <c r="AO75" s="60">
        <f t="shared" si="65"/>
        <v>198.09678456376878</v>
      </c>
      <c r="AP75" s="61" t="str">
        <f t="shared" si="50"/>
        <v/>
      </c>
      <c r="AQ75" s="62">
        <f t="shared" si="46"/>
        <v>35</v>
      </c>
      <c r="AR75" s="63">
        <f t="shared" si="51"/>
        <v>1.6158280133812823</v>
      </c>
      <c r="AS75" s="63">
        <f t="shared" si="52"/>
        <v>80.791400669064117</v>
      </c>
      <c r="AT75" s="63">
        <f t="shared" si="53"/>
        <v>161.58280133812823</v>
      </c>
      <c r="AU75" s="63">
        <f t="shared" si="47"/>
        <v>-80.791400669064117</v>
      </c>
      <c r="AV75" s="68">
        <f t="shared" si="54"/>
        <v>0.1</v>
      </c>
      <c r="AW75" s="63">
        <f t="shared" si="55"/>
        <v>403.95700334532057</v>
      </c>
      <c r="AX75" s="63">
        <f t="shared" si="56"/>
        <v>-161.58280133812823</v>
      </c>
      <c r="AY75" s="64">
        <f t="shared" si="57"/>
        <v>242.37420200719234</v>
      </c>
      <c r="AZ75" s="65">
        <f t="shared" si="58"/>
        <v>256.35223437986417</v>
      </c>
      <c r="BA75" s="51">
        <f t="shared" si="59"/>
        <v>565.53980468344878</v>
      </c>
      <c r="BB75" s="55">
        <f t="shared" si="60"/>
        <v>5.6475039475341451E-2</v>
      </c>
      <c r="BC75" s="55">
        <f t="shared" si="61"/>
        <v>-17.339650928341939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 t="str">
        <f>IF(BC75&gt;=BH$4,AD75,"")</f>
        <v/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10013.978032372672</v>
      </c>
      <c r="AC76" s="71">
        <f t="shared" si="49"/>
        <v>-13.978032372671805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6.3000000000000007</v>
      </c>
      <c r="AG76" s="74">
        <f t="shared" si="65"/>
        <v>200</v>
      </c>
      <c r="AH76" s="60">
        <f t="shared" si="65"/>
        <v>50</v>
      </c>
      <c r="AI76" s="60">
        <f t="shared" si="65"/>
        <v>315.00000000000006</v>
      </c>
      <c r="AJ76" s="60">
        <f t="shared" si="65"/>
        <v>10315</v>
      </c>
      <c r="AK76" s="60">
        <f t="shared" si="65"/>
        <v>374.52562889855147</v>
      </c>
      <c r="AL76" s="60">
        <f t="shared" si="65"/>
        <v>7.4905125779710291</v>
      </c>
      <c r="AM76" s="60">
        <f t="shared" si="65"/>
        <v>-198.09678456376878</v>
      </c>
      <c r="AN76" s="60">
        <f t="shared" si="65"/>
        <v>-198.09678456376878</v>
      </c>
      <c r="AO76" s="60">
        <f t="shared" si="65"/>
        <v>198.09678456376878</v>
      </c>
      <c r="AP76" s="61" t="str">
        <f t="shared" si="50"/>
        <v/>
      </c>
      <c r="AQ76" s="62">
        <f t="shared" si="46"/>
        <v>35</v>
      </c>
      <c r="AR76" s="63">
        <f t="shared" si="51"/>
        <v>1.6204933771190195</v>
      </c>
      <c r="AS76" s="63">
        <f t="shared" si="52"/>
        <v>81.024668855950978</v>
      </c>
      <c r="AT76" s="63">
        <f t="shared" si="53"/>
        <v>162.04933771190196</v>
      </c>
      <c r="AU76" s="63">
        <f t="shared" si="47"/>
        <v>-81.024668855950978</v>
      </c>
      <c r="AV76" s="68">
        <f t="shared" si="54"/>
        <v>0.1</v>
      </c>
      <c r="AW76" s="63">
        <f t="shared" si="55"/>
        <v>405.12334427975486</v>
      </c>
      <c r="AX76" s="63">
        <f t="shared" si="56"/>
        <v>-162.04933771190196</v>
      </c>
      <c r="AY76" s="64">
        <f t="shared" si="57"/>
        <v>243.0740065678529</v>
      </c>
      <c r="AZ76" s="65">
        <f t="shared" si="58"/>
        <v>257.05203894052471</v>
      </c>
      <c r="BA76" s="51">
        <f t="shared" si="59"/>
        <v>567.17268199165687</v>
      </c>
      <c r="BB76" s="55">
        <f t="shared" si="60"/>
        <v>5.6638099280638551E-2</v>
      </c>
      <c r="BC76" s="55">
        <f t="shared" si="61"/>
        <v>-17.389715525561556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 t="str">
        <f>IF(BC76&gt;=BH$4,AD76,"")</f>
        <v/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10013.978032372672</v>
      </c>
      <c r="AC77" s="71">
        <f t="shared" si="49"/>
        <v>-13.978032372671805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6.3000000000000007</v>
      </c>
      <c r="AG77" s="74">
        <f t="shared" si="65"/>
        <v>200</v>
      </c>
      <c r="AH77" s="60">
        <f t="shared" si="65"/>
        <v>50</v>
      </c>
      <c r="AI77" s="60">
        <f t="shared" si="65"/>
        <v>315.00000000000006</v>
      </c>
      <c r="AJ77" s="60">
        <f t="shared" si="65"/>
        <v>10315</v>
      </c>
      <c r="AK77" s="60">
        <f t="shared" si="65"/>
        <v>374.52562889855147</v>
      </c>
      <c r="AL77" s="60">
        <f t="shared" si="65"/>
        <v>7.4905125779710291</v>
      </c>
      <c r="AM77" s="60">
        <f t="shared" si="65"/>
        <v>-198.09678456376878</v>
      </c>
      <c r="AN77" s="60">
        <f t="shared" si="65"/>
        <v>-198.09678456376878</v>
      </c>
      <c r="AO77" s="60">
        <f t="shared" si="65"/>
        <v>198.09678456376878</v>
      </c>
      <c r="AP77" s="61" t="str">
        <f t="shared" si="50"/>
        <v/>
      </c>
      <c r="AQ77" s="62">
        <f t="shared" si="46"/>
        <v>35</v>
      </c>
      <c r="AR77" s="63">
        <f t="shared" si="51"/>
        <v>1.6252299677840503</v>
      </c>
      <c r="AS77" s="63">
        <f t="shared" si="52"/>
        <v>81.261498389202515</v>
      </c>
      <c r="AT77" s="63">
        <f t="shared" si="53"/>
        <v>162.52299677840503</v>
      </c>
      <c r="AU77" s="63">
        <f t="shared" si="47"/>
        <v>-81.261498389202515</v>
      </c>
      <c r="AV77" s="68">
        <f t="shared" si="54"/>
        <v>0.1</v>
      </c>
      <c r="AW77" s="63">
        <f t="shared" si="55"/>
        <v>406.30749194601259</v>
      </c>
      <c r="AX77" s="63">
        <f t="shared" si="56"/>
        <v>-162.52299677840503</v>
      </c>
      <c r="AY77" s="64">
        <f t="shared" si="57"/>
        <v>243.78449516760756</v>
      </c>
      <c r="AZ77" s="65">
        <f t="shared" si="58"/>
        <v>257.76252754027939</v>
      </c>
      <c r="BA77" s="51">
        <f t="shared" si="59"/>
        <v>568.83048872441759</v>
      </c>
      <c r="BB77" s="55">
        <f t="shared" si="60"/>
        <v>5.6803648548611925E-2</v>
      </c>
      <c r="BC77" s="55">
        <f t="shared" si="61"/>
        <v>-17.440544467776892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 t="str">
        <f>IF(BC77&gt;=BH$4,AD77,"")</f>
        <v/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10013.978032372672</v>
      </c>
      <c r="AC78" s="71">
        <f t="shared" si="49"/>
        <v>-13.978032372671805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6.3000000000000007</v>
      </c>
      <c r="AG78" s="74">
        <f t="shared" si="65"/>
        <v>200</v>
      </c>
      <c r="AH78" s="60">
        <f t="shared" si="65"/>
        <v>50</v>
      </c>
      <c r="AI78" s="60">
        <f t="shared" si="65"/>
        <v>315.00000000000006</v>
      </c>
      <c r="AJ78" s="60">
        <f t="shared" si="65"/>
        <v>10315</v>
      </c>
      <c r="AK78" s="60">
        <f t="shared" si="65"/>
        <v>374.52562889855147</v>
      </c>
      <c r="AL78" s="60">
        <f t="shared" si="65"/>
        <v>7.4905125779710291</v>
      </c>
      <c r="AM78" s="60">
        <f t="shared" si="65"/>
        <v>-198.09678456376878</v>
      </c>
      <c r="AN78" s="60">
        <f t="shared" si="65"/>
        <v>-198.09678456376878</v>
      </c>
      <c r="AO78" s="60">
        <f t="shared" si="65"/>
        <v>198.09678456376878</v>
      </c>
      <c r="AP78" s="61" t="str">
        <f t="shared" si="50"/>
        <v/>
      </c>
      <c r="AQ78" s="62">
        <f t="shared" si="46"/>
        <v>35</v>
      </c>
      <c r="AR78" s="63">
        <f t="shared" si="51"/>
        <v>1.6300394290746967</v>
      </c>
      <c r="AS78" s="63">
        <f t="shared" si="52"/>
        <v>81.501971453734839</v>
      </c>
      <c r="AT78" s="63">
        <f t="shared" si="53"/>
        <v>163.00394290746968</v>
      </c>
      <c r="AU78" s="63">
        <f t="shared" si="47"/>
        <v>-81.501971453734839</v>
      </c>
      <c r="AV78" s="68">
        <f t="shared" si="54"/>
        <v>0.1</v>
      </c>
      <c r="AW78" s="63">
        <f t="shared" si="55"/>
        <v>407.50985726867418</v>
      </c>
      <c r="AX78" s="63">
        <f t="shared" si="56"/>
        <v>-163.00394290746968</v>
      </c>
      <c r="AY78" s="64">
        <f t="shared" si="57"/>
        <v>244.5059143612045</v>
      </c>
      <c r="AZ78" s="65">
        <f t="shared" si="58"/>
        <v>258.48394673387634</v>
      </c>
      <c r="BA78" s="51">
        <f t="shared" si="59"/>
        <v>570.51380017614383</v>
      </c>
      <c r="BB78" s="55">
        <f t="shared" si="60"/>
        <v>5.6971744728400268E-2</v>
      </c>
      <c r="BC78" s="55">
        <f t="shared" si="61"/>
        <v>-17.492155393718612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 t="str">
        <f>IF(BC78&gt;=BH$4,AD78,"")</f>
        <v/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10013.978032372672</v>
      </c>
      <c r="AC79" s="71">
        <f t="shared" si="49"/>
        <v>-13.978032372671805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6.3000000000000007</v>
      </c>
      <c r="AG79" s="74">
        <f t="shared" si="65"/>
        <v>200</v>
      </c>
      <c r="AH79" s="60">
        <f t="shared" si="65"/>
        <v>50</v>
      </c>
      <c r="AI79" s="60">
        <f t="shared" si="65"/>
        <v>315.00000000000006</v>
      </c>
      <c r="AJ79" s="60">
        <f t="shared" si="65"/>
        <v>10315</v>
      </c>
      <c r="AK79" s="60">
        <f t="shared" si="65"/>
        <v>374.52562889855147</v>
      </c>
      <c r="AL79" s="60">
        <f t="shared" si="65"/>
        <v>7.4905125779710291</v>
      </c>
      <c r="AM79" s="60">
        <f t="shared" si="65"/>
        <v>-198.09678456376878</v>
      </c>
      <c r="AN79" s="60">
        <f t="shared" si="65"/>
        <v>-198.09678456376878</v>
      </c>
      <c r="AO79" s="60">
        <f t="shared" si="65"/>
        <v>198.09678456376878</v>
      </c>
      <c r="AP79" s="61" t="str">
        <f t="shared" si="50"/>
        <v/>
      </c>
      <c r="AQ79" s="62">
        <f t="shared" si="46"/>
        <v>35</v>
      </c>
      <c r="AR79" s="63">
        <f t="shared" si="51"/>
        <v>1.6349234556566712</v>
      </c>
      <c r="AS79" s="63">
        <f t="shared" si="52"/>
        <v>81.746172782833554</v>
      </c>
      <c r="AT79" s="63">
        <f t="shared" si="53"/>
        <v>163.49234556566711</v>
      </c>
      <c r="AU79" s="63">
        <f t="shared" si="47"/>
        <v>-81.746172782833554</v>
      </c>
      <c r="AV79" s="68">
        <f t="shared" si="54"/>
        <v>0.1</v>
      </c>
      <c r="AW79" s="63">
        <f t="shared" si="55"/>
        <v>408.7308639141678</v>
      </c>
      <c r="AX79" s="63">
        <f t="shared" si="56"/>
        <v>-163.49234556566711</v>
      </c>
      <c r="AY79" s="64">
        <f t="shared" si="57"/>
        <v>245.23851834850069</v>
      </c>
      <c r="AZ79" s="65">
        <f t="shared" si="58"/>
        <v>259.2165507211725</v>
      </c>
      <c r="BA79" s="51">
        <f t="shared" si="59"/>
        <v>572.22320947983485</v>
      </c>
      <c r="BB79" s="55">
        <f t="shared" si="60"/>
        <v>5.7142447050510914E-2</v>
      </c>
      <c r="BC79" s="55">
        <f t="shared" si="61"/>
        <v>-17.544566489054784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 t="str">
        <f>IF(BC79&gt;=BH$4,AD79,"")</f>
        <v/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10013.978032372672</v>
      </c>
      <c r="AC80" s="71">
        <f t="shared" si="49"/>
        <v>-13.978032372671805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6.3000000000000007</v>
      </c>
      <c r="AG80" s="74">
        <f t="shared" si="65"/>
        <v>200</v>
      </c>
      <c r="AH80" s="60">
        <f t="shared" si="65"/>
        <v>50</v>
      </c>
      <c r="AI80" s="60">
        <f t="shared" si="65"/>
        <v>315.00000000000006</v>
      </c>
      <c r="AJ80" s="60">
        <f t="shared" si="65"/>
        <v>10315</v>
      </c>
      <c r="AK80" s="60">
        <f t="shared" si="65"/>
        <v>374.52562889855147</v>
      </c>
      <c r="AL80" s="60">
        <f t="shared" si="65"/>
        <v>7.4905125779710291</v>
      </c>
      <c r="AM80" s="60">
        <f t="shared" si="65"/>
        <v>-198.09678456376878</v>
      </c>
      <c r="AN80" s="60">
        <f t="shared" si="65"/>
        <v>-198.09678456376878</v>
      </c>
      <c r="AO80" s="60">
        <f t="shared" si="65"/>
        <v>198.09678456376878</v>
      </c>
      <c r="AP80" s="61" t="str">
        <f t="shared" si="50"/>
        <v/>
      </c>
      <c r="AQ80" s="62">
        <f t="shared" si="46"/>
        <v>35</v>
      </c>
      <c r="AR80" s="63">
        <f t="shared" si="51"/>
        <v>1.6398837951539889</v>
      </c>
      <c r="AS80" s="63">
        <f t="shared" si="52"/>
        <v>81.994189757699445</v>
      </c>
      <c r="AT80" s="63">
        <f t="shared" si="53"/>
        <v>163.98837951539889</v>
      </c>
      <c r="AU80" s="63">
        <f t="shared" si="47"/>
        <v>-81.994189757699445</v>
      </c>
      <c r="AV80" s="68">
        <f t="shared" si="54"/>
        <v>0.1</v>
      </c>
      <c r="AW80" s="63">
        <f t="shared" si="55"/>
        <v>409.97094878849725</v>
      </c>
      <c r="AX80" s="63">
        <f t="shared" si="56"/>
        <v>-163.98837951539889</v>
      </c>
      <c r="AY80" s="64">
        <f t="shared" si="57"/>
        <v>245.98256927309836</v>
      </c>
      <c r="AZ80" s="65">
        <f t="shared" si="58"/>
        <v>259.96060164577017</v>
      </c>
      <c r="BA80" s="51">
        <f t="shared" si="59"/>
        <v>573.95932830389609</v>
      </c>
      <c r="BB80" s="55">
        <f t="shared" si="60"/>
        <v>5.7315816596404542E-2</v>
      </c>
      <c r="BC80" s="55">
        <f t="shared" si="61"/>
        <v>-17.597796507755582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 t="str">
        <f>IF(BC80&gt;=BH$4,AD80,"")</f>
        <v/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10013.978032372672</v>
      </c>
      <c r="AC81" s="71">
        <f t="shared" si="49"/>
        <v>-13.978032372671805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6.3000000000000007</v>
      </c>
      <c r="AG81" s="74">
        <f t="shared" si="65"/>
        <v>200</v>
      </c>
      <c r="AH81" s="60">
        <f t="shared" si="65"/>
        <v>50</v>
      </c>
      <c r="AI81" s="60">
        <f t="shared" si="65"/>
        <v>315.00000000000006</v>
      </c>
      <c r="AJ81" s="60">
        <f t="shared" si="65"/>
        <v>10315</v>
      </c>
      <c r="AK81" s="60">
        <f t="shared" si="65"/>
        <v>374.52562889855147</v>
      </c>
      <c r="AL81" s="60">
        <f t="shared" si="65"/>
        <v>7.4905125779710291</v>
      </c>
      <c r="AM81" s="60">
        <f t="shared" si="65"/>
        <v>-198.09678456376878</v>
      </c>
      <c r="AN81" s="60">
        <f t="shared" si="65"/>
        <v>-198.09678456376878</v>
      </c>
      <c r="AO81" s="60">
        <f t="shared" si="65"/>
        <v>198.09678456376878</v>
      </c>
      <c r="AP81" s="61" t="str">
        <f t="shared" si="50"/>
        <v/>
      </c>
      <c r="AQ81" s="62">
        <f t="shared" si="46"/>
        <v>35</v>
      </c>
      <c r="AR81" s="63">
        <f t="shared" si="51"/>
        <v>1.6449222502339416</v>
      </c>
      <c r="AS81" s="63">
        <f t="shared" si="52"/>
        <v>82.246112511697078</v>
      </c>
      <c r="AT81" s="63">
        <f t="shared" si="53"/>
        <v>164.49222502339416</v>
      </c>
      <c r="AU81" s="63">
        <f t="shared" si="47"/>
        <v>-82.246112511697078</v>
      </c>
      <c r="AV81" s="68">
        <f t="shared" si="54"/>
        <v>0.1</v>
      </c>
      <c r="AW81" s="63">
        <f t="shared" si="55"/>
        <v>411.23056255848542</v>
      </c>
      <c r="AX81" s="63">
        <f t="shared" si="56"/>
        <v>-164.49222502339416</v>
      </c>
      <c r="AY81" s="64">
        <f t="shared" si="57"/>
        <v>246.73833753509126</v>
      </c>
      <c r="AZ81" s="65">
        <f t="shared" si="58"/>
        <v>260.71636990776307</v>
      </c>
      <c r="BA81" s="51">
        <f t="shared" si="59"/>
        <v>575.72278758187952</v>
      </c>
      <c r="BB81" s="55">
        <f t="shared" si="60"/>
        <v>5.7491916371367358E-2</v>
      </c>
      <c r="BC81" s="55">
        <f t="shared" si="61"/>
        <v>-17.651864794467414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 t="str">
        <f>IF(BC81&gt;=BH$4,AD81,"")</f>
        <v/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10013.978032372672</v>
      </c>
      <c r="AC82" s="71">
        <f t="shared" si="49"/>
        <v>-13.978032372671805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6.3000000000000007</v>
      </c>
      <c r="AG82" s="74">
        <f t="shared" si="65"/>
        <v>200</v>
      </c>
      <c r="AH82" s="60">
        <f t="shared" si="65"/>
        <v>50</v>
      </c>
      <c r="AI82" s="60">
        <f t="shared" si="65"/>
        <v>315.00000000000006</v>
      </c>
      <c r="AJ82" s="60">
        <f t="shared" si="65"/>
        <v>10315</v>
      </c>
      <c r="AK82" s="60">
        <f t="shared" si="65"/>
        <v>374.52562889855147</v>
      </c>
      <c r="AL82" s="60">
        <f t="shared" si="65"/>
        <v>7.4905125779710291</v>
      </c>
      <c r="AM82" s="60">
        <f t="shared" si="65"/>
        <v>-198.09678456376878</v>
      </c>
      <c r="AN82" s="60">
        <f t="shared" si="65"/>
        <v>-198.09678456376878</v>
      </c>
      <c r="AO82" s="60">
        <f t="shared" si="65"/>
        <v>198.09678456376878</v>
      </c>
      <c r="AP82" s="61" t="str">
        <f t="shared" si="50"/>
        <v/>
      </c>
      <c r="AQ82" s="62">
        <f t="shared" si="46"/>
        <v>35</v>
      </c>
      <c r="AR82" s="63">
        <f t="shared" si="51"/>
        <v>1.6500406807913537</v>
      </c>
      <c r="AS82" s="63">
        <f t="shared" si="52"/>
        <v>82.50203403956769</v>
      </c>
      <c r="AT82" s="63">
        <f t="shared" si="53"/>
        <v>165.00406807913538</v>
      </c>
      <c r="AU82" s="63">
        <f t="shared" si="47"/>
        <v>-82.50203403956769</v>
      </c>
      <c r="AV82" s="68">
        <f t="shared" si="54"/>
        <v>0.1</v>
      </c>
      <c r="AW82" s="63">
        <f t="shared" si="55"/>
        <v>412.51017019783842</v>
      </c>
      <c r="AX82" s="63">
        <f t="shared" si="56"/>
        <v>-165.00406807913538</v>
      </c>
      <c r="AY82" s="64">
        <f t="shared" si="57"/>
        <v>247.50610211870304</v>
      </c>
      <c r="AZ82" s="65">
        <f t="shared" si="58"/>
        <v>261.48413449137485</v>
      </c>
      <c r="BA82" s="51">
        <f t="shared" si="59"/>
        <v>577.51423827697386</v>
      </c>
      <c r="BB82" s="55">
        <f t="shared" si="60"/>
        <v>5.7670811380853407E-2</v>
      </c>
      <c r="BC82" s="55">
        <f t="shared" si="61"/>
        <v>-17.706791307952447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 t="str">
        <f>IF(BC82&gt;=BH$4,AD82,"")</f>
        <v/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10013.978032372672</v>
      </c>
      <c r="AC83" s="71">
        <f t="shared" si="49"/>
        <v>-13.978032372671805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6.3000000000000007</v>
      </c>
      <c r="AG83" s="74">
        <f t="shared" si="65"/>
        <v>200</v>
      </c>
      <c r="AH83" s="60">
        <f t="shared" si="65"/>
        <v>50</v>
      </c>
      <c r="AI83" s="60">
        <f t="shared" si="65"/>
        <v>315.00000000000006</v>
      </c>
      <c r="AJ83" s="60">
        <f t="shared" si="65"/>
        <v>10315</v>
      </c>
      <c r="AK83" s="60">
        <f t="shared" si="65"/>
        <v>374.52562889855147</v>
      </c>
      <c r="AL83" s="60">
        <f t="shared" si="65"/>
        <v>7.4905125779710291</v>
      </c>
      <c r="AM83" s="60">
        <f t="shared" si="65"/>
        <v>-198.09678456376878</v>
      </c>
      <c r="AN83" s="60">
        <f t="shared" si="65"/>
        <v>-198.09678456376878</v>
      </c>
      <c r="AO83" s="60">
        <f t="shared" si="65"/>
        <v>198.09678456376878</v>
      </c>
      <c r="AP83" s="61" t="str">
        <f t="shared" si="50"/>
        <v/>
      </c>
      <c r="AQ83" s="62">
        <f t="shared" si="46"/>
        <v>35</v>
      </c>
      <c r="AR83" s="63">
        <f t="shared" si="51"/>
        <v>1.6552410062376846</v>
      </c>
      <c r="AS83" s="63">
        <f t="shared" si="52"/>
        <v>82.762050311884224</v>
      </c>
      <c r="AT83" s="63">
        <f t="shared" si="53"/>
        <v>165.52410062376845</v>
      </c>
      <c r="AU83" s="63">
        <f t="shared" si="47"/>
        <v>-82.762050311884224</v>
      </c>
      <c r="AV83" s="68">
        <f t="shared" si="54"/>
        <v>0.1</v>
      </c>
      <c r="AW83" s="63">
        <f t="shared" si="55"/>
        <v>413.81025155942109</v>
      </c>
      <c r="AX83" s="63">
        <f t="shared" si="56"/>
        <v>-165.52410062376845</v>
      </c>
      <c r="AY83" s="64">
        <f t="shared" si="57"/>
        <v>248.28615093565264</v>
      </c>
      <c r="AZ83" s="65">
        <f t="shared" si="58"/>
        <v>262.26418330832445</v>
      </c>
      <c r="BA83" s="51">
        <f t="shared" si="59"/>
        <v>579.33435218318959</v>
      </c>
      <c r="BB83" s="55">
        <f t="shared" si="60"/>
        <v>5.7852568710491215E-2</v>
      </c>
      <c r="BC83" s="55">
        <f t="shared" si="61"/>
        <v>-17.762596645653243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 t="str">
        <f>IF(BC83&gt;=BH$4,AD83,"")</f>
        <v/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10013.978032372672</v>
      </c>
      <c r="AC84" s="71">
        <f t="shared" si="49"/>
        <v>-13.978032372671805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6.3000000000000007</v>
      </c>
      <c r="AG84" s="74">
        <f t="shared" si="65"/>
        <v>200</v>
      </c>
      <c r="AH84" s="60">
        <f t="shared" si="65"/>
        <v>50</v>
      </c>
      <c r="AI84" s="60">
        <f t="shared" si="65"/>
        <v>315.00000000000006</v>
      </c>
      <c r="AJ84" s="60">
        <f t="shared" si="65"/>
        <v>10315</v>
      </c>
      <c r="AK84" s="60">
        <f t="shared" si="65"/>
        <v>374.52562889855147</v>
      </c>
      <c r="AL84" s="60">
        <f t="shared" si="65"/>
        <v>7.4905125779710291</v>
      </c>
      <c r="AM84" s="60">
        <f t="shared" si="65"/>
        <v>-198.09678456376878</v>
      </c>
      <c r="AN84" s="60">
        <f t="shared" si="65"/>
        <v>-198.09678456376878</v>
      </c>
      <c r="AO84" s="60">
        <f t="shared" si="65"/>
        <v>198.09678456376878</v>
      </c>
      <c r="AP84" s="61" t="str">
        <f t="shared" si="50"/>
        <v/>
      </c>
      <c r="AQ84" s="62">
        <f t="shared" si="46"/>
        <v>35</v>
      </c>
      <c r="AR84" s="63">
        <f t="shared" si="51"/>
        <v>1.6605252079008919</v>
      </c>
      <c r="AS84" s="63">
        <f t="shared" si="52"/>
        <v>83.026260395044588</v>
      </c>
      <c r="AT84" s="63">
        <f t="shared" si="53"/>
        <v>166.05252079008918</v>
      </c>
      <c r="AU84" s="63">
        <f t="shared" si="47"/>
        <v>-83.026260395044588</v>
      </c>
      <c r="AV84" s="68">
        <f t="shared" si="54"/>
        <v>0.1</v>
      </c>
      <c r="AW84" s="63">
        <f t="shared" si="55"/>
        <v>415.13130197522293</v>
      </c>
      <c r="AX84" s="63">
        <f t="shared" si="56"/>
        <v>-166.05252079008918</v>
      </c>
      <c r="AY84" s="64">
        <f t="shared" si="57"/>
        <v>249.07878118513375</v>
      </c>
      <c r="AZ84" s="65">
        <f t="shared" si="58"/>
        <v>263.05681355780553</v>
      </c>
      <c r="BA84" s="51">
        <f t="shared" si="59"/>
        <v>581.18382276531213</v>
      </c>
      <c r="BB84" s="55">
        <f t="shared" si="60"/>
        <v>5.8037257609961902E-2</v>
      </c>
      <c r="BC84" s="55">
        <f t="shared" si="61"/>
        <v>-17.819302069445989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 t="str">
        <f>IF(BC84&gt;=BH$4,AD84,"")</f>
        <v/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10013.978032372672</v>
      </c>
      <c r="AC85" s="71">
        <f t="shared" si="49"/>
        <v>-13.978032372671805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6.3000000000000007</v>
      </c>
      <c r="AG85" s="74">
        <f t="shared" si="65"/>
        <v>200</v>
      </c>
      <c r="AH85" s="60">
        <f t="shared" si="65"/>
        <v>50</v>
      </c>
      <c r="AI85" s="60">
        <f t="shared" si="65"/>
        <v>315.00000000000006</v>
      </c>
      <c r="AJ85" s="60">
        <f t="shared" si="65"/>
        <v>10315</v>
      </c>
      <c r="AK85" s="60">
        <f t="shared" si="65"/>
        <v>374.52562889855147</v>
      </c>
      <c r="AL85" s="60">
        <f t="shared" si="65"/>
        <v>7.4905125779710291</v>
      </c>
      <c r="AM85" s="60">
        <f t="shared" si="65"/>
        <v>-198.09678456376878</v>
      </c>
      <c r="AN85" s="60">
        <f t="shared" si="65"/>
        <v>-198.09678456376878</v>
      </c>
      <c r="AO85" s="60">
        <f t="shared" si="65"/>
        <v>198.09678456376878</v>
      </c>
      <c r="AP85" s="61" t="str">
        <f t="shared" si="50"/>
        <v/>
      </c>
      <c r="AQ85" s="62">
        <f t="shared" si="46"/>
        <v>35</v>
      </c>
      <c r="AR85" s="63">
        <f t="shared" si="51"/>
        <v>1.6658953315423624</v>
      </c>
      <c r="AS85" s="63">
        <f t="shared" si="52"/>
        <v>83.294766577118111</v>
      </c>
      <c r="AT85" s="63">
        <f t="shared" si="53"/>
        <v>166.58953315423622</v>
      </c>
      <c r="AU85" s="63">
        <f t="shared" si="47"/>
        <v>-83.294766577118111</v>
      </c>
      <c r="AV85" s="68">
        <f t="shared" si="54"/>
        <v>0.1</v>
      </c>
      <c r="AW85" s="63">
        <f t="shared" si="55"/>
        <v>416.47383288559058</v>
      </c>
      <c r="AX85" s="63">
        <f t="shared" si="56"/>
        <v>-166.58953315423622</v>
      </c>
      <c r="AY85" s="64">
        <f t="shared" si="57"/>
        <v>249.88429973135436</v>
      </c>
      <c r="AZ85" s="65">
        <f t="shared" si="58"/>
        <v>263.86233210402617</v>
      </c>
      <c r="BA85" s="51">
        <f t="shared" si="59"/>
        <v>583.06336603982675</v>
      </c>
      <c r="BB85" s="55">
        <f t="shared" si="60"/>
        <v>5.8224949580968681E-2</v>
      </c>
      <c r="BC85" s="55">
        <f t="shared" si="61"/>
        <v>-17.876929532650003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 t="str">
        <f>IF(BC85&gt;=BH$4,AD85,"")</f>
        <v/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10013.978032372672</v>
      </c>
      <c r="AC86" s="71">
        <f t="shared" si="49"/>
        <v>-13.978032372671805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6.3000000000000007</v>
      </c>
      <c r="AG86" s="74">
        <f t="shared" si="65"/>
        <v>200</v>
      </c>
      <c r="AH86" s="60">
        <f t="shared" si="65"/>
        <v>50</v>
      </c>
      <c r="AI86" s="60">
        <f t="shared" si="65"/>
        <v>315.00000000000006</v>
      </c>
      <c r="AJ86" s="60">
        <f t="shared" si="65"/>
        <v>10315</v>
      </c>
      <c r="AK86" s="60">
        <f t="shared" si="65"/>
        <v>374.52562889855147</v>
      </c>
      <c r="AL86" s="60">
        <f t="shared" si="65"/>
        <v>7.4905125779710291</v>
      </c>
      <c r="AM86" s="60">
        <f t="shared" si="65"/>
        <v>-198.09678456376878</v>
      </c>
      <c r="AN86" s="60">
        <f t="shared" si="65"/>
        <v>-198.09678456376878</v>
      </c>
      <c r="AO86" s="60">
        <f t="shared" si="65"/>
        <v>198.09678456376878</v>
      </c>
      <c r="AP86" s="61" t="str">
        <f t="shared" si="50"/>
        <v/>
      </c>
      <c r="AQ86" s="62">
        <f t="shared" si="46"/>
        <v>35</v>
      </c>
      <c r="AR86" s="63">
        <f t="shared" si="51"/>
        <v>1.6713534899976277</v>
      </c>
      <c r="AS86" s="63">
        <f t="shared" si="52"/>
        <v>83.567674499881377</v>
      </c>
      <c r="AT86" s="63">
        <f t="shared" si="53"/>
        <v>167.13534899976275</v>
      </c>
      <c r="AU86" s="63">
        <f t="shared" si="47"/>
        <v>-83.567674499881377</v>
      </c>
      <c r="AV86" s="68">
        <f t="shared" si="54"/>
        <v>0.1</v>
      </c>
      <c r="AW86" s="63">
        <f t="shared" si="55"/>
        <v>417.83837249940689</v>
      </c>
      <c r="AX86" s="63">
        <f t="shared" si="56"/>
        <v>-167.13534899976275</v>
      </c>
      <c r="AY86" s="64">
        <f t="shared" si="57"/>
        <v>250.70302349964413</v>
      </c>
      <c r="AZ86" s="65">
        <f t="shared" si="58"/>
        <v>264.68105587231594</v>
      </c>
      <c r="BA86" s="51">
        <f t="shared" si="59"/>
        <v>584.97372149916964</v>
      </c>
      <c r="BB86" s="55">
        <f t="shared" si="60"/>
        <v>5.841571846953296E-2</v>
      </c>
      <c r="BC86" s="55">
        <f t="shared" si="61"/>
        <v>-17.93550170836555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 t="str">
        <f>IF(BC86&gt;=BH$4,AD86,"")</f>
        <v/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10013.978032372672</v>
      </c>
      <c r="AC87" s="71">
        <f t="shared" si="49"/>
        <v>-13.978032372671805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6.3000000000000007</v>
      </c>
      <c r="AG87" s="74">
        <f t="shared" si="65"/>
        <v>200</v>
      </c>
      <c r="AH87" s="60">
        <f t="shared" si="65"/>
        <v>50</v>
      </c>
      <c r="AI87" s="60">
        <f t="shared" si="65"/>
        <v>315.00000000000006</v>
      </c>
      <c r="AJ87" s="60">
        <f t="shared" si="65"/>
        <v>10315</v>
      </c>
      <c r="AK87" s="60">
        <f t="shared" si="65"/>
        <v>374.52562889855147</v>
      </c>
      <c r="AL87" s="60">
        <f t="shared" si="65"/>
        <v>7.4905125779710291</v>
      </c>
      <c r="AM87" s="60">
        <f t="shared" si="65"/>
        <v>-198.09678456376878</v>
      </c>
      <c r="AN87" s="60">
        <f t="shared" si="65"/>
        <v>-198.09678456376878</v>
      </c>
      <c r="AO87" s="60">
        <f t="shared" si="65"/>
        <v>198.09678456376878</v>
      </c>
      <c r="AP87" s="61" t="str">
        <f t="shared" si="50"/>
        <v/>
      </c>
      <c r="AQ87" s="62">
        <f t="shared" si="46"/>
        <v>35</v>
      </c>
      <c r="AR87" s="63">
        <f t="shared" si="51"/>
        <v>1.6769018659480213</v>
      </c>
      <c r="AS87" s="63">
        <f t="shared" si="52"/>
        <v>83.845093297401064</v>
      </c>
      <c r="AT87" s="63">
        <f t="shared" si="53"/>
        <v>167.69018659480213</v>
      </c>
      <c r="AU87" s="63">
        <f t="shared" si="47"/>
        <v>-83.845093297401064</v>
      </c>
      <c r="AV87" s="68">
        <f t="shared" si="54"/>
        <v>0.1</v>
      </c>
      <c r="AW87" s="63">
        <f t="shared" si="55"/>
        <v>419.22546648700529</v>
      </c>
      <c r="AX87" s="63">
        <f t="shared" si="56"/>
        <v>-167.69018659480213</v>
      </c>
      <c r="AY87" s="64">
        <f t="shared" si="57"/>
        <v>251.53527989220316</v>
      </c>
      <c r="AZ87" s="65">
        <f t="shared" si="58"/>
        <v>265.51331226487497</v>
      </c>
      <c r="BA87" s="51">
        <f t="shared" si="59"/>
        <v>586.91565308180748</v>
      </c>
      <c r="BB87" s="55">
        <f t="shared" si="60"/>
        <v>5.8609640562866903E-2</v>
      </c>
      <c r="BC87" s="55">
        <f t="shared" si="61"/>
        <v>-17.995042019216896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 t="str">
        <f>IF(BC87&gt;=BH$4,AD87,"")</f>
        <v/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10013.978032372672</v>
      </c>
      <c r="AC88" s="71">
        <f t="shared" si="49"/>
        <v>-13.978032372671805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6.3000000000000007</v>
      </c>
      <c r="AG88" s="74">
        <f t="shared" si="65"/>
        <v>200</v>
      </c>
      <c r="AH88" s="60">
        <f t="shared" si="65"/>
        <v>50</v>
      </c>
      <c r="AI88" s="60">
        <f t="shared" si="65"/>
        <v>315.00000000000006</v>
      </c>
      <c r="AJ88" s="60">
        <f t="shared" si="65"/>
        <v>10315</v>
      </c>
      <c r="AK88" s="60">
        <f t="shared" si="65"/>
        <v>374.52562889855147</v>
      </c>
      <c r="AL88" s="60">
        <f t="shared" si="65"/>
        <v>7.4905125779710291</v>
      </c>
      <c r="AM88" s="60">
        <f t="shared" si="65"/>
        <v>-198.09678456376878</v>
      </c>
      <c r="AN88" s="60">
        <f t="shared" si="65"/>
        <v>-198.09678456376878</v>
      </c>
      <c r="AO88" s="60">
        <f t="shared" si="65"/>
        <v>198.09678456376878</v>
      </c>
      <c r="AP88" s="61" t="str">
        <f t="shared" si="50"/>
        <v/>
      </c>
      <c r="AQ88" s="62">
        <f t="shared" si="46"/>
        <v>35</v>
      </c>
      <c r="AR88" s="63">
        <f t="shared" si="51"/>
        <v>1.6825427148309213</v>
      </c>
      <c r="AS88" s="63">
        <f t="shared" si="52"/>
        <v>84.12713574154607</v>
      </c>
      <c r="AT88" s="63">
        <f t="shared" si="53"/>
        <v>168.25427148309214</v>
      </c>
      <c r="AU88" s="63">
        <f t="shared" si="47"/>
        <v>-84.12713574154607</v>
      </c>
      <c r="AV88" s="68">
        <f t="shared" si="54"/>
        <v>0.1</v>
      </c>
      <c r="AW88" s="63">
        <f t="shared" si="55"/>
        <v>420.63567870773034</v>
      </c>
      <c r="AX88" s="63">
        <f t="shared" si="56"/>
        <v>-168.25427148309214</v>
      </c>
      <c r="AY88" s="64">
        <f t="shared" si="57"/>
        <v>252.3814072246382</v>
      </c>
      <c r="AZ88" s="65">
        <f t="shared" si="58"/>
        <v>266.35943959731003</v>
      </c>
      <c r="BA88" s="51">
        <f t="shared" si="59"/>
        <v>588.88995019082245</v>
      </c>
      <c r="BB88" s="55">
        <f t="shared" si="60"/>
        <v>5.880679469108973E-2</v>
      </c>
      <c r="BC88" s="55">
        <f t="shared" si="61"/>
        <v>-18.05557466858243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 t="str">
        <f>IF(BC88&gt;=BH$4,AD88,"")</f>
        <v/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10013.978032372672</v>
      </c>
      <c r="AC89" s="71">
        <f t="shared" si="49"/>
        <v>-13.978032372671805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6.3000000000000007</v>
      </c>
      <c r="AG89" s="74">
        <f t="shared" si="65"/>
        <v>200</v>
      </c>
      <c r="AH89" s="60">
        <f t="shared" si="65"/>
        <v>50</v>
      </c>
      <c r="AI89" s="60">
        <f t="shared" si="65"/>
        <v>315.00000000000006</v>
      </c>
      <c r="AJ89" s="60">
        <f t="shared" si="65"/>
        <v>10315</v>
      </c>
      <c r="AK89" s="60">
        <f t="shared" si="65"/>
        <v>374.52562889855147</v>
      </c>
      <c r="AL89" s="60">
        <f t="shared" si="65"/>
        <v>7.4905125779710291</v>
      </c>
      <c r="AM89" s="60">
        <f t="shared" si="65"/>
        <v>-198.09678456376878</v>
      </c>
      <c r="AN89" s="60">
        <f t="shared" si="65"/>
        <v>-198.09678456376878</v>
      </c>
      <c r="AO89" s="60">
        <f t="shared" si="65"/>
        <v>198.09678456376878</v>
      </c>
      <c r="AP89" s="61" t="str">
        <f t="shared" si="50"/>
        <v/>
      </c>
      <c r="AQ89" s="62">
        <f t="shared" si="46"/>
        <v>35</v>
      </c>
      <c r="AR89" s="63">
        <f t="shared" si="51"/>
        <v>1.6882783678967275</v>
      </c>
      <c r="AS89" s="63">
        <f t="shared" si="52"/>
        <v>84.413918394836372</v>
      </c>
      <c r="AT89" s="63">
        <f t="shared" si="53"/>
        <v>168.82783678967274</v>
      </c>
      <c r="AU89" s="63">
        <f t="shared" si="47"/>
        <v>-84.413918394836372</v>
      </c>
      <c r="AV89" s="68">
        <f t="shared" si="54"/>
        <v>0.1</v>
      </c>
      <c r="AW89" s="63">
        <f t="shared" si="55"/>
        <v>422.06959197418189</v>
      </c>
      <c r="AX89" s="63">
        <f t="shared" si="56"/>
        <v>-168.82783678967274</v>
      </c>
      <c r="AY89" s="64">
        <f t="shared" si="57"/>
        <v>253.24175518450915</v>
      </c>
      <c r="AZ89" s="65">
        <f t="shared" si="58"/>
        <v>267.21978755718095</v>
      </c>
      <c r="BA89" s="51">
        <f t="shared" si="59"/>
        <v>590.89742876385458</v>
      </c>
      <c r="BB89" s="55">
        <f t="shared" si="60"/>
        <v>5.9007262334072615E-2</v>
      </c>
      <c r="BC89" s="55">
        <f t="shared" si="61"/>
        <v>-18.117124673399488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 t="str">
        <f>IF(BC89&gt;=BH$4,AD89,"")</f>
        <v/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10013.978032372672</v>
      </c>
      <c r="AC90" s="71">
        <f t="shared" si="49"/>
        <v>-13.978032372671805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6.3000000000000007</v>
      </c>
      <c r="AG90" s="74">
        <f t="shared" si="68"/>
        <v>200</v>
      </c>
      <c r="AH90" s="60">
        <f t="shared" si="68"/>
        <v>50</v>
      </c>
      <c r="AI90" s="60">
        <f t="shared" si="68"/>
        <v>315.00000000000006</v>
      </c>
      <c r="AJ90" s="60">
        <f t="shared" si="68"/>
        <v>10315</v>
      </c>
      <c r="AK90" s="60">
        <f t="shared" si="68"/>
        <v>374.52562889855147</v>
      </c>
      <c r="AL90" s="60">
        <f t="shared" si="68"/>
        <v>7.4905125779710291</v>
      </c>
      <c r="AM90" s="60">
        <f t="shared" si="68"/>
        <v>-198.09678456376878</v>
      </c>
      <c r="AN90" s="60">
        <f t="shared" si="68"/>
        <v>-198.09678456376878</v>
      </c>
      <c r="AO90" s="60">
        <f t="shared" si="68"/>
        <v>198.09678456376878</v>
      </c>
      <c r="AP90" s="61" t="str">
        <f t="shared" si="50"/>
        <v/>
      </c>
      <c r="AQ90" s="62">
        <f t="shared" si="46"/>
        <v>35</v>
      </c>
      <c r="AR90" s="63">
        <f t="shared" si="51"/>
        <v>1.6941112354212762</v>
      </c>
      <c r="AS90" s="63">
        <f t="shared" si="52"/>
        <v>84.705561771063813</v>
      </c>
      <c r="AT90" s="63">
        <f t="shared" si="53"/>
        <v>169.41112354212763</v>
      </c>
      <c r="AU90" s="63">
        <f t="shared" si="47"/>
        <v>-84.705561771063813</v>
      </c>
      <c r="AV90" s="68">
        <f t="shared" si="54"/>
        <v>0.1</v>
      </c>
      <c r="AW90" s="63">
        <f t="shared" si="55"/>
        <v>423.52780885531905</v>
      </c>
      <c r="AX90" s="63">
        <f t="shared" si="56"/>
        <v>-169.41112354212763</v>
      </c>
      <c r="AY90" s="64">
        <f t="shared" si="57"/>
        <v>254.11668531319143</v>
      </c>
      <c r="AZ90" s="65">
        <f t="shared" si="58"/>
        <v>268.0947176858632</v>
      </c>
      <c r="BA90" s="51">
        <f t="shared" si="59"/>
        <v>592.93893239744671</v>
      </c>
      <c r="BB90" s="55">
        <f t="shared" si="60"/>
        <v>5.9211127733716243E-2</v>
      </c>
      <c r="BC90" s="55">
        <f t="shared" si="61"/>
        <v>-18.179717898637172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 t="str">
        <f>IF(BC90&gt;=BH$4,AD90,"")</f>
        <v/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10013.978032372672</v>
      </c>
      <c r="AC91" s="71">
        <f t="shared" si="49"/>
        <v>-13.978032372671805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6.3000000000000007</v>
      </c>
      <c r="AG91" s="74">
        <f t="shared" si="68"/>
        <v>200</v>
      </c>
      <c r="AH91" s="60">
        <f t="shared" si="68"/>
        <v>50</v>
      </c>
      <c r="AI91" s="60">
        <f t="shared" si="68"/>
        <v>315.00000000000006</v>
      </c>
      <c r="AJ91" s="60">
        <f t="shared" si="68"/>
        <v>10315</v>
      </c>
      <c r="AK91" s="60">
        <f t="shared" si="68"/>
        <v>374.52562889855147</v>
      </c>
      <c r="AL91" s="60">
        <f t="shared" si="68"/>
        <v>7.4905125779710291</v>
      </c>
      <c r="AM91" s="60">
        <f t="shared" si="68"/>
        <v>-198.09678456376878</v>
      </c>
      <c r="AN91" s="60">
        <f t="shared" si="68"/>
        <v>-198.09678456376878</v>
      </c>
      <c r="AO91" s="60">
        <f t="shared" si="68"/>
        <v>198.09678456376878</v>
      </c>
      <c r="AP91" s="61" t="str">
        <f t="shared" si="50"/>
        <v/>
      </c>
      <c r="AQ91" s="62">
        <f t="shared" si="46"/>
        <v>35</v>
      </c>
      <c r="AR91" s="63">
        <f t="shared" si="51"/>
        <v>1.7000438100829962</v>
      </c>
      <c r="AS91" s="63">
        <f t="shared" si="52"/>
        <v>85.002190504149809</v>
      </c>
      <c r="AT91" s="63">
        <f t="shared" si="53"/>
        <v>170.00438100829962</v>
      </c>
      <c r="AU91" s="63">
        <f t="shared" si="47"/>
        <v>-85.002190504149809</v>
      </c>
      <c r="AV91" s="68">
        <f t="shared" si="54"/>
        <v>0.1</v>
      </c>
      <c r="AW91" s="63">
        <f t="shared" si="55"/>
        <v>425.01095252074902</v>
      </c>
      <c r="AX91" s="63">
        <f t="shared" si="56"/>
        <v>-170.00438100829962</v>
      </c>
      <c r="AY91" s="64">
        <f t="shared" si="57"/>
        <v>255.0065715124494</v>
      </c>
      <c r="AZ91" s="65">
        <f t="shared" si="58"/>
        <v>268.9846038851212</v>
      </c>
      <c r="BA91" s="51">
        <f t="shared" si="59"/>
        <v>595.01533352904869</v>
      </c>
      <c r="BB91" s="55">
        <f t="shared" si="60"/>
        <v>5.9418478011986228E-2</v>
      </c>
      <c r="BC91" s="55">
        <f t="shared" si="61"/>
        <v>-18.243381093537032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 t="str">
        <f>IF(BC91&gt;=BH$4,AD91,"")</f>
        <v/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10013.978032372672</v>
      </c>
      <c r="AC92" s="71">
        <f t="shared" si="49"/>
        <v>-13.978032372671805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6.3000000000000007</v>
      </c>
      <c r="AG92" s="74">
        <f t="shared" si="68"/>
        <v>200</v>
      </c>
      <c r="AH92" s="60">
        <f t="shared" si="68"/>
        <v>50</v>
      </c>
      <c r="AI92" s="60">
        <f t="shared" si="68"/>
        <v>315.00000000000006</v>
      </c>
      <c r="AJ92" s="60">
        <f t="shared" si="68"/>
        <v>10315</v>
      </c>
      <c r="AK92" s="60">
        <f t="shared" si="68"/>
        <v>374.52562889855147</v>
      </c>
      <c r="AL92" s="60">
        <f t="shared" si="68"/>
        <v>7.4905125779710291</v>
      </c>
      <c r="AM92" s="60">
        <f t="shared" si="68"/>
        <v>-198.09678456376878</v>
      </c>
      <c r="AN92" s="60">
        <f t="shared" si="68"/>
        <v>-198.09678456376878</v>
      </c>
      <c r="AO92" s="60">
        <f t="shared" si="68"/>
        <v>198.09678456376878</v>
      </c>
      <c r="AP92" s="61" t="str">
        <f t="shared" si="50"/>
        <v/>
      </c>
      <c r="AQ92" s="62">
        <f t="shared" si="46"/>
        <v>35</v>
      </c>
      <c r="AR92" s="63">
        <f t="shared" si="51"/>
        <v>1.7060786705147462</v>
      </c>
      <c r="AS92" s="63">
        <f t="shared" si="52"/>
        <v>85.303933525737307</v>
      </c>
      <c r="AT92" s="63">
        <f t="shared" si="53"/>
        <v>170.60786705147461</v>
      </c>
      <c r="AU92" s="63">
        <f t="shared" si="47"/>
        <v>-85.303933525737307</v>
      </c>
      <c r="AV92" s="68">
        <f t="shared" si="54"/>
        <v>0.1</v>
      </c>
      <c r="AW92" s="63">
        <f t="shared" si="55"/>
        <v>426.51966762868653</v>
      </c>
      <c r="AX92" s="63">
        <f t="shared" si="56"/>
        <v>-170.60786705147461</v>
      </c>
      <c r="AY92" s="64">
        <f t="shared" si="57"/>
        <v>255.91180057721192</v>
      </c>
      <c r="AZ92" s="65">
        <f t="shared" si="58"/>
        <v>269.88983294988373</v>
      </c>
      <c r="BA92" s="51">
        <f t="shared" si="59"/>
        <v>597.12753468016115</v>
      </c>
      <c r="BB92" s="55">
        <f t="shared" si="60"/>
        <v>5.9629403295053979E-2</v>
      </c>
      <c r="BC92" s="55">
        <f t="shared" si="61"/>
        <v>-18.308141929728279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 t="str">
        <f>IF(BC92&gt;=BH$4,AD92,"")</f>
        <v/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10013.978032372672</v>
      </c>
      <c r="AC93" s="71">
        <f t="shared" si="49"/>
        <v>-13.978032372671805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6.3000000000000007</v>
      </c>
      <c r="AG93" s="74">
        <f t="shared" si="68"/>
        <v>200</v>
      </c>
      <c r="AH93" s="60">
        <f t="shared" si="68"/>
        <v>50</v>
      </c>
      <c r="AI93" s="60">
        <f t="shared" si="68"/>
        <v>315.00000000000006</v>
      </c>
      <c r="AJ93" s="60">
        <f t="shared" si="68"/>
        <v>10315</v>
      </c>
      <c r="AK93" s="60">
        <f t="shared" si="68"/>
        <v>374.52562889855147</v>
      </c>
      <c r="AL93" s="60">
        <f t="shared" si="68"/>
        <v>7.4905125779710291</v>
      </c>
      <c r="AM93" s="60">
        <f t="shared" si="68"/>
        <v>-198.09678456376878</v>
      </c>
      <c r="AN93" s="60">
        <f t="shared" si="68"/>
        <v>-198.09678456376878</v>
      </c>
      <c r="AO93" s="60">
        <f t="shared" si="68"/>
        <v>198.09678456376878</v>
      </c>
      <c r="AP93" s="61" t="str">
        <f t="shared" si="50"/>
        <v/>
      </c>
      <c r="AQ93" s="62">
        <f t="shared" si="46"/>
        <v>35</v>
      </c>
      <c r="AR93" s="63">
        <f t="shared" si="51"/>
        <v>1.7122184850409616</v>
      </c>
      <c r="AS93" s="63">
        <f t="shared" si="52"/>
        <v>85.610924252048079</v>
      </c>
      <c r="AT93" s="63">
        <f t="shared" si="53"/>
        <v>171.22184850409616</v>
      </c>
      <c r="AU93" s="63">
        <f t="shared" si="47"/>
        <v>-85.610924252048079</v>
      </c>
      <c r="AV93" s="68">
        <f t="shared" si="54"/>
        <v>0.1</v>
      </c>
      <c r="AW93" s="63">
        <f t="shared" si="55"/>
        <v>428.05462126024042</v>
      </c>
      <c r="AX93" s="63">
        <f t="shared" si="56"/>
        <v>-171.22184850409616</v>
      </c>
      <c r="AY93" s="64">
        <f t="shared" si="57"/>
        <v>256.83277275614427</v>
      </c>
      <c r="AZ93" s="65">
        <f t="shared" si="58"/>
        <v>270.81080512881607</v>
      </c>
      <c r="BA93" s="51">
        <f t="shared" si="59"/>
        <v>599.27646976433653</v>
      </c>
      <c r="BB93" s="55">
        <f t="shared" si="60"/>
        <v>5.984399684391422E-2</v>
      </c>
      <c r="BC93" s="55">
        <f t="shared" si="61"/>
        <v>-18.374029041331546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 t="str">
        <f>IF(BC93&gt;=BH$4,AD93,"")</f>
        <v/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10013.978032372672</v>
      </c>
      <c r="AC94" s="71">
        <f t="shared" si="49"/>
        <v>-13.978032372671805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6.3000000000000007</v>
      </c>
      <c r="AG94" s="74">
        <f t="shared" si="68"/>
        <v>200</v>
      </c>
      <c r="AH94" s="60">
        <f t="shared" si="68"/>
        <v>50</v>
      </c>
      <c r="AI94" s="60">
        <f t="shared" si="68"/>
        <v>315.00000000000006</v>
      </c>
      <c r="AJ94" s="60">
        <f t="shared" si="68"/>
        <v>10315</v>
      </c>
      <c r="AK94" s="60">
        <f t="shared" si="68"/>
        <v>374.52562889855147</v>
      </c>
      <c r="AL94" s="60">
        <f t="shared" si="68"/>
        <v>7.4905125779710291</v>
      </c>
      <c r="AM94" s="60">
        <f t="shared" si="68"/>
        <v>-198.09678456376878</v>
      </c>
      <c r="AN94" s="60">
        <f t="shared" si="68"/>
        <v>-198.09678456376878</v>
      </c>
      <c r="AO94" s="60">
        <f t="shared" si="68"/>
        <v>198.09678456376878</v>
      </c>
      <c r="AP94" s="61" t="str">
        <f t="shared" si="50"/>
        <v/>
      </c>
      <c r="AQ94" s="62">
        <f t="shared" si="46"/>
        <v>35</v>
      </c>
      <c r="AR94" s="63">
        <f t="shared" si="51"/>
        <v>1.7184660156114964</v>
      </c>
      <c r="AS94" s="63">
        <f t="shared" si="52"/>
        <v>85.92330078057482</v>
      </c>
      <c r="AT94" s="63">
        <f t="shared" si="53"/>
        <v>171.84660156114964</v>
      </c>
      <c r="AU94" s="63">
        <f t="shared" si="47"/>
        <v>-85.92330078057482</v>
      </c>
      <c r="AV94" s="68">
        <f t="shared" si="54"/>
        <v>0.1</v>
      </c>
      <c r="AW94" s="63">
        <f t="shared" si="55"/>
        <v>429.61650390287411</v>
      </c>
      <c r="AX94" s="63">
        <f t="shared" si="56"/>
        <v>-171.84660156114964</v>
      </c>
      <c r="AY94" s="64">
        <f t="shared" si="57"/>
        <v>257.76990234172445</v>
      </c>
      <c r="AZ94" s="65">
        <f t="shared" si="58"/>
        <v>271.74793471439625</v>
      </c>
      <c r="BA94" s="51">
        <f t="shared" si="59"/>
        <v>601.46310546402378</v>
      </c>
      <c r="BB94" s="55">
        <f t="shared" si="60"/>
        <v>6.0062355191877283E-2</v>
      </c>
      <c r="BC94" s="55">
        <f t="shared" si="61"/>
        <v>-18.441072067173465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 t="str">
        <f>IF(BC94&gt;=BH$4,AD94,"")</f>
        <v/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10013.978032372672</v>
      </c>
      <c r="AC95" s="71">
        <f t="shared" si="49"/>
        <v>-13.978032372671805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6.3000000000000007</v>
      </c>
      <c r="AG95" s="74">
        <f t="shared" si="68"/>
        <v>200</v>
      </c>
      <c r="AH95" s="60">
        <f t="shared" si="68"/>
        <v>50</v>
      </c>
      <c r="AI95" s="60">
        <f t="shared" si="68"/>
        <v>315.00000000000006</v>
      </c>
      <c r="AJ95" s="60">
        <f t="shared" si="68"/>
        <v>10315</v>
      </c>
      <c r="AK95" s="60">
        <f t="shared" si="68"/>
        <v>374.52562889855147</v>
      </c>
      <c r="AL95" s="60">
        <f t="shared" si="68"/>
        <v>7.4905125779710291</v>
      </c>
      <c r="AM95" s="60">
        <f t="shared" si="68"/>
        <v>-198.09678456376878</v>
      </c>
      <c r="AN95" s="60">
        <f t="shared" si="68"/>
        <v>-198.09678456376878</v>
      </c>
      <c r="AO95" s="60">
        <f t="shared" si="68"/>
        <v>198.09678456376878</v>
      </c>
      <c r="AP95" s="61" t="str">
        <f t="shared" si="50"/>
        <v/>
      </c>
      <c r="AQ95" s="62">
        <f t="shared" si="46"/>
        <v>35</v>
      </c>
      <c r="AR95" s="63">
        <f t="shared" si="51"/>
        <v>1.7248241219443412</v>
      </c>
      <c r="AS95" s="63">
        <f t="shared" si="52"/>
        <v>86.241206097217059</v>
      </c>
      <c r="AT95" s="63">
        <f t="shared" si="53"/>
        <v>172.48241219443412</v>
      </c>
      <c r="AU95" s="63">
        <f t="shared" si="47"/>
        <v>-86.241206097217059</v>
      </c>
      <c r="AV95" s="68">
        <f t="shared" si="54"/>
        <v>0.1</v>
      </c>
      <c r="AW95" s="63">
        <f t="shared" si="55"/>
        <v>431.2060304860853</v>
      </c>
      <c r="AX95" s="63">
        <f t="shared" si="56"/>
        <v>-172.48241219443412</v>
      </c>
      <c r="AY95" s="64">
        <f t="shared" si="57"/>
        <v>258.72361829165118</v>
      </c>
      <c r="AZ95" s="65">
        <f t="shared" si="58"/>
        <v>272.70165066432298</v>
      </c>
      <c r="BA95" s="51">
        <f t="shared" si="59"/>
        <v>603.68844268051942</v>
      </c>
      <c r="BB95" s="55">
        <f t="shared" si="60"/>
        <v>6.0284578289361783E-2</v>
      </c>
      <c r="BC95" s="55">
        <f t="shared" si="61"/>
        <v>-18.509301695242669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 t="str">
        <f>IF(BC95&gt;=BH$4,AD95,"")</f>
        <v/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10013.978032372672</v>
      </c>
      <c r="AC96" s="71">
        <f t="shared" si="49"/>
        <v>-13.978032372671805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6.3000000000000007</v>
      </c>
      <c r="AG96" s="74">
        <f t="shared" si="68"/>
        <v>200</v>
      </c>
      <c r="AH96" s="60">
        <f t="shared" si="68"/>
        <v>50</v>
      </c>
      <c r="AI96" s="60">
        <f t="shared" si="68"/>
        <v>315.00000000000006</v>
      </c>
      <c r="AJ96" s="60">
        <f t="shared" si="68"/>
        <v>10315</v>
      </c>
      <c r="AK96" s="60">
        <f t="shared" si="68"/>
        <v>374.52562889855147</v>
      </c>
      <c r="AL96" s="60">
        <f t="shared" si="68"/>
        <v>7.4905125779710291</v>
      </c>
      <c r="AM96" s="60">
        <f t="shared" si="68"/>
        <v>-198.09678456376878</v>
      </c>
      <c r="AN96" s="60">
        <f t="shared" si="68"/>
        <v>-198.09678456376878</v>
      </c>
      <c r="AO96" s="60">
        <f t="shared" si="68"/>
        <v>198.09678456376878</v>
      </c>
      <c r="AP96" s="61" t="str">
        <f t="shared" si="50"/>
        <v/>
      </c>
      <c r="AQ96" s="62">
        <f t="shared" si="46"/>
        <v>35</v>
      </c>
      <c r="AR96" s="63">
        <f t="shared" si="51"/>
        <v>1.7312957658902728</v>
      </c>
      <c r="AS96" s="63">
        <f t="shared" si="52"/>
        <v>86.564788294513633</v>
      </c>
      <c r="AT96" s="63">
        <f t="shared" si="53"/>
        <v>173.12957658902727</v>
      </c>
      <c r="AU96" s="63">
        <f t="shared" si="47"/>
        <v>-86.564788294513633</v>
      </c>
      <c r="AV96" s="68">
        <f t="shared" si="54"/>
        <v>0.1</v>
      </c>
      <c r="AW96" s="63">
        <f t="shared" si="55"/>
        <v>432.82394147256815</v>
      </c>
      <c r="AX96" s="63">
        <f t="shared" si="56"/>
        <v>-173.12957658902727</v>
      </c>
      <c r="AY96" s="64">
        <f t="shared" si="57"/>
        <v>259.69436488354086</v>
      </c>
      <c r="AZ96" s="65">
        <f t="shared" si="58"/>
        <v>273.67239725621266</v>
      </c>
      <c r="BA96" s="51">
        <f t="shared" si="59"/>
        <v>605.95351806159545</v>
      </c>
      <c r="BB96" s="55">
        <f t="shared" si="60"/>
        <v>6.0510769656444238E-2</v>
      </c>
      <c r="BC96" s="55">
        <f t="shared" si="61"/>
        <v>-18.578749709527397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 t="str">
        <f>IF(BC96&gt;=BH$4,AD96,"")</f>
        <v/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10013.978032372672</v>
      </c>
      <c r="AC97" s="71">
        <f t="shared" si="49"/>
        <v>-13.978032372671805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6.3000000000000007</v>
      </c>
      <c r="AG97" s="74">
        <f t="shared" si="68"/>
        <v>200</v>
      </c>
      <c r="AH97" s="60">
        <f t="shared" si="68"/>
        <v>50</v>
      </c>
      <c r="AI97" s="60">
        <f t="shared" si="68"/>
        <v>315.00000000000006</v>
      </c>
      <c r="AJ97" s="60">
        <f t="shared" si="68"/>
        <v>10315</v>
      </c>
      <c r="AK97" s="60">
        <f t="shared" si="68"/>
        <v>374.52562889855147</v>
      </c>
      <c r="AL97" s="60">
        <f t="shared" si="68"/>
        <v>7.4905125779710291</v>
      </c>
      <c r="AM97" s="60">
        <f t="shared" si="68"/>
        <v>-198.09678456376878</v>
      </c>
      <c r="AN97" s="60">
        <f t="shared" si="68"/>
        <v>-198.09678456376878</v>
      </c>
      <c r="AO97" s="60">
        <f t="shared" si="68"/>
        <v>198.09678456376878</v>
      </c>
      <c r="AP97" s="61" t="str">
        <f t="shared" si="50"/>
        <v/>
      </c>
      <c r="AQ97" s="62">
        <f t="shared" si="46"/>
        <v>35</v>
      </c>
      <c r="AR97" s="63">
        <f t="shared" si="51"/>
        <v>1.7378840160334286</v>
      </c>
      <c r="AS97" s="63">
        <f t="shared" si="52"/>
        <v>86.894200801671431</v>
      </c>
      <c r="AT97" s="63">
        <f t="shared" si="53"/>
        <v>173.78840160334286</v>
      </c>
      <c r="AU97" s="63">
        <f t="shared" si="47"/>
        <v>-86.894200801671431</v>
      </c>
      <c r="AV97" s="68">
        <f t="shared" si="54"/>
        <v>0.1</v>
      </c>
      <c r="AW97" s="63">
        <f t="shared" si="55"/>
        <v>434.47100400835717</v>
      </c>
      <c r="AX97" s="63">
        <f t="shared" si="56"/>
        <v>-173.78840160334286</v>
      </c>
      <c r="AY97" s="64">
        <f t="shared" si="57"/>
        <v>260.68260240501434</v>
      </c>
      <c r="AZ97" s="65">
        <f t="shared" si="58"/>
        <v>274.66063477768614</v>
      </c>
      <c r="BA97" s="51">
        <f t="shared" si="59"/>
        <v>608.2594056117</v>
      </c>
      <c r="BB97" s="55">
        <f t="shared" si="60"/>
        <v>6.0741036543654314E-2</v>
      </c>
      <c r="BC97" s="55">
        <f t="shared" si="61"/>
        <v>-18.649449039384837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 t="str">
        <f>IF(BC97&gt;=BH$4,AD97,"")</f>
        <v/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10013.978032372672</v>
      </c>
      <c r="AC98" s="71">
        <f t="shared" si="49"/>
        <v>-13.978032372671805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6.3000000000000007</v>
      </c>
      <c r="AG98" s="74">
        <f t="shared" si="68"/>
        <v>200</v>
      </c>
      <c r="AH98" s="60">
        <f t="shared" si="68"/>
        <v>50</v>
      </c>
      <c r="AI98" s="60">
        <f t="shared" si="68"/>
        <v>315.00000000000006</v>
      </c>
      <c r="AJ98" s="60">
        <f t="shared" si="68"/>
        <v>10315</v>
      </c>
      <c r="AK98" s="60">
        <f t="shared" si="68"/>
        <v>374.52562889855147</v>
      </c>
      <c r="AL98" s="60">
        <f t="shared" si="68"/>
        <v>7.4905125779710291</v>
      </c>
      <c r="AM98" s="60">
        <f t="shared" si="68"/>
        <v>-198.09678456376878</v>
      </c>
      <c r="AN98" s="60">
        <f t="shared" si="68"/>
        <v>-198.09678456376878</v>
      </c>
      <c r="AO98" s="60">
        <f t="shared" si="68"/>
        <v>198.09678456376878</v>
      </c>
      <c r="AP98" s="61" t="str">
        <f t="shared" si="50"/>
        <v/>
      </c>
      <c r="AQ98" s="62">
        <f t="shared" si="46"/>
        <v>35</v>
      </c>
      <c r="AR98" s="63">
        <f t="shared" si="51"/>
        <v>1.7445920525428233</v>
      </c>
      <c r="AS98" s="63">
        <f t="shared" si="52"/>
        <v>87.229602627141162</v>
      </c>
      <c r="AT98" s="63">
        <f t="shared" si="53"/>
        <v>174.45920525428232</v>
      </c>
      <c r="AU98" s="63">
        <f t="shared" si="47"/>
        <v>-87.229602627141162</v>
      </c>
      <c r="AV98" s="68">
        <f t="shared" si="54"/>
        <v>0.1</v>
      </c>
      <c r="AW98" s="63">
        <f t="shared" si="55"/>
        <v>436.14801313570581</v>
      </c>
      <c r="AX98" s="63">
        <f t="shared" si="56"/>
        <v>-174.45920525428232</v>
      </c>
      <c r="AY98" s="64">
        <f t="shared" si="57"/>
        <v>261.68880788142349</v>
      </c>
      <c r="AZ98" s="65">
        <f t="shared" si="58"/>
        <v>275.66684025409529</v>
      </c>
      <c r="BA98" s="51">
        <f t="shared" si="59"/>
        <v>610.60721838998813</v>
      </c>
      <c r="BB98" s="55">
        <f t="shared" si="60"/>
        <v>6.0975490101540929E-2</v>
      </c>
      <c r="BC98" s="55">
        <f t="shared" si="61"/>
        <v>-18.721433811603305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 t="str">
        <f>IF(BC98&gt;=BH$4,AD98,"")</f>
        <v/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10013.978032372672</v>
      </c>
      <c r="AC99" s="71">
        <f t="shared" si="49"/>
        <v>-13.978032372671805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6.3000000000000007</v>
      </c>
      <c r="AG99" s="74">
        <f t="shared" si="68"/>
        <v>200</v>
      </c>
      <c r="AH99" s="60">
        <f t="shared" si="68"/>
        <v>50</v>
      </c>
      <c r="AI99" s="60">
        <f t="shared" si="68"/>
        <v>315.00000000000006</v>
      </c>
      <c r="AJ99" s="60">
        <f t="shared" si="68"/>
        <v>10315</v>
      </c>
      <c r="AK99" s="60">
        <f t="shared" si="68"/>
        <v>374.52562889855147</v>
      </c>
      <c r="AL99" s="60">
        <f t="shared" si="68"/>
        <v>7.4905125779710291</v>
      </c>
      <c r="AM99" s="60">
        <f t="shared" si="68"/>
        <v>-198.09678456376878</v>
      </c>
      <c r="AN99" s="60">
        <f t="shared" si="68"/>
        <v>-198.09678456376878</v>
      </c>
      <c r="AO99" s="60">
        <f t="shared" si="68"/>
        <v>198.09678456376878</v>
      </c>
      <c r="AP99" s="61" t="str">
        <f t="shared" si="50"/>
        <v/>
      </c>
      <c r="AQ99" s="62">
        <f t="shared" si="46"/>
        <v>35</v>
      </c>
      <c r="AR99" s="63">
        <f t="shared" si="51"/>
        <v>1.7514231722909228</v>
      </c>
      <c r="AS99" s="63">
        <f t="shared" si="52"/>
        <v>87.571158614546135</v>
      </c>
      <c r="AT99" s="63">
        <f t="shared" si="53"/>
        <v>175.14231722909227</v>
      </c>
      <c r="AU99" s="63">
        <f t="shared" si="47"/>
        <v>-87.571158614546135</v>
      </c>
      <c r="AV99" s="68">
        <f t="shared" si="54"/>
        <v>0.1</v>
      </c>
      <c r="AW99" s="63">
        <f t="shared" si="55"/>
        <v>437.85579307273065</v>
      </c>
      <c r="AX99" s="63">
        <f t="shared" si="56"/>
        <v>-175.14231722909227</v>
      </c>
      <c r="AY99" s="64">
        <f t="shared" si="57"/>
        <v>262.71347584363838</v>
      </c>
      <c r="AZ99" s="65">
        <f t="shared" si="58"/>
        <v>276.69150821631018</v>
      </c>
      <c r="BA99" s="51">
        <f t="shared" si="59"/>
        <v>612.99811030182298</v>
      </c>
      <c r="BB99" s="55">
        <f t="shared" si="60"/>
        <v>6.1214245559572257E-2</v>
      </c>
      <c r="BC99" s="55">
        <f t="shared" si="61"/>
        <v>-18.794739405330372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 t="str">
        <f>IF(BC99&gt;=BH$4,AD99,"")</f>
        <v/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10013.978032372672</v>
      </c>
      <c r="AC100" s="71">
        <f t="shared" si="49"/>
        <v>-13.978032372671805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6.3000000000000007</v>
      </c>
      <c r="AG100" s="74">
        <f t="shared" si="68"/>
        <v>200</v>
      </c>
      <c r="AH100" s="60">
        <f t="shared" si="68"/>
        <v>50</v>
      </c>
      <c r="AI100" s="60">
        <f t="shared" si="68"/>
        <v>315.00000000000006</v>
      </c>
      <c r="AJ100" s="60">
        <f t="shared" si="68"/>
        <v>10315</v>
      </c>
      <c r="AK100" s="60">
        <f t="shared" si="68"/>
        <v>374.52562889855147</v>
      </c>
      <c r="AL100" s="60">
        <f t="shared" si="68"/>
        <v>7.4905125779710291</v>
      </c>
      <c r="AM100" s="60">
        <f t="shared" si="68"/>
        <v>-198.09678456376878</v>
      </c>
      <c r="AN100" s="60">
        <f t="shared" si="68"/>
        <v>-198.09678456376878</v>
      </c>
      <c r="AO100" s="60">
        <f t="shared" si="68"/>
        <v>198.09678456376878</v>
      </c>
      <c r="AP100" s="61" t="str">
        <f t="shared" si="50"/>
        <v/>
      </c>
      <c r="AQ100" s="62">
        <f t="shared" si="46"/>
        <v>35</v>
      </c>
      <c r="AR100" s="63">
        <f t="shared" si="51"/>
        <v>1.7583807942565794</v>
      </c>
      <c r="AS100" s="63">
        <f t="shared" si="52"/>
        <v>87.919039712828976</v>
      </c>
      <c r="AT100" s="63">
        <f t="shared" si="53"/>
        <v>175.83807942565795</v>
      </c>
      <c r="AU100" s="63">
        <f t="shared" si="47"/>
        <v>-87.919039712828976</v>
      </c>
      <c r="AV100" s="68">
        <f t="shared" si="54"/>
        <v>0.1</v>
      </c>
      <c r="AW100" s="63">
        <f t="shared" si="55"/>
        <v>439.59519856414488</v>
      </c>
      <c r="AX100" s="63">
        <f t="shared" si="56"/>
        <v>-175.83807942565795</v>
      </c>
      <c r="AY100" s="64">
        <f t="shared" si="57"/>
        <v>263.75711913848693</v>
      </c>
      <c r="AZ100" s="65">
        <f t="shared" si="58"/>
        <v>277.73515151115873</v>
      </c>
      <c r="BA100" s="51">
        <f t="shared" si="59"/>
        <v>615.43327798980283</v>
      </c>
      <c r="BB100" s="55">
        <f t="shared" si="60"/>
        <v>6.1457422414974539E-2</v>
      </c>
      <c r="BC100" s="55">
        <f t="shared" si="61"/>
        <v>-18.869402510052389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 t="str">
        <f>IF(BC100&gt;=BH$4,AD100,"")</f>
        <v/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10013.978032372672</v>
      </c>
      <c r="AC101" s="71">
        <f t="shared" si="49"/>
        <v>-13.978032372671805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6.3000000000000007</v>
      </c>
      <c r="AG101" s="74">
        <f t="shared" si="68"/>
        <v>200</v>
      </c>
      <c r="AH101" s="60">
        <f t="shared" si="68"/>
        <v>50</v>
      </c>
      <c r="AI101" s="60">
        <f t="shared" si="68"/>
        <v>315.00000000000006</v>
      </c>
      <c r="AJ101" s="60">
        <f t="shared" si="68"/>
        <v>10315</v>
      </c>
      <c r="AK101" s="60">
        <f t="shared" si="68"/>
        <v>374.52562889855147</v>
      </c>
      <c r="AL101" s="60">
        <f t="shared" si="68"/>
        <v>7.4905125779710291</v>
      </c>
      <c r="AM101" s="60">
        <f t="shared" si="68"/>
        <v>-198.09678456376878</v>
      </c>
      <c r="AN101" s="60">
        <f t="shared" si="68"/>
        <v>-198.09678456376878</v>
      </c>
      <c r="AO101" s="60">
        <f t="shared" si="68"/>
        <v>198.09678456376878</v>
      </c>
      <c r="AP101" s="61" t="str">
        <f t="shared" si="50"/>
        <v/>
      </c>
      <c r="AQ101" s="62">
        <f t="shared" si="46"/>
        <v>35</v>
      </c>
      <c r="AR101" s="63">
        <f t="shared" si="51"/>
        <v>1.7654684652309398</v>
      </c>
      <c r="AS101" s="63">
        <f t="shared" si="52"/>
        <v>88.273423261546995</v>
      </c>
      <c r="AT101" s="63">
        <f t="shared" si="53"/>
        <v>176.54684652309399</v>
      </c>
      <c r="AU101" s="63">
        <f t="shared" si="47"/>
        <v>-88.273423261546995</v>
      </c>
      <c r="AV101" s="68">
        <f t="shared" si="54"/>
        <v>0.1</v>
      </c>
      <c r="AW101" s="63">
        <f t="shared" si="55"/>
        <v>441.36711630773499</v>
      </c>
      <c r="AX101" s="63">
        <f t="shared" si="56"/>
        <v>-176.54684652309399</v>
      </c>
      <c r="AY101" s="64">
        <f t="shared" si="57"/>
        <v>264.82026978464103</v>
      </c>
      <c r="AZ101" s="65">
        <f t="shared" si="58"/>
        <v>278.79830215731283</v>
      </c>
      <c r="BA101" s="51">
        <f t="shared" si="59"/>
        <v>617.91396283082895</v>
      </c>
      <c r="BB101" s="55">
        <f t="shared" si="60"/>
        <v>6.1705144632160022E-2</v>
      </c>
      <c r="BC101" s="55">
        <f t="shared" si="61"/>
        <v>-18.945461186825284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 t="str">
        <f>IF(BC101&gt;=BH$4,AD101,"")</f>
        <v/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10013.978032372672</v>
      </c>
      <c r="AC102" s="71">
        <f t="shared" si="49"/>
        <v>-13.978032372671805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6.3000000000000007</v>
      </c>
      <c r="AG102" s="74">
        <f t="shared" si="68"/>
        <v>200</v>
      </c>
      <c r="AH102" s="60">
        <f t="shared" si="68"/>
        <v>50</v>
      </c>
      <c r="AI102" s="60">
        <f t="shared" si="68"/>
        <v>315.00000000000006</v>
      </c>
      <c r="AJ102" s="60">
        <f t="shared" si="68"/>
        <v>10315</v>
      </c>
      <c r="AK102" s="60">
        <f t="shared" si="68"/>
        <v>374.52562889855147</v>
      </c>
      <c r="AL102" s="60">
        <f t="shared" si="68"/>
        <v>7.4905125779710291</v>
      </c>
      <c r="AM102" s="60">
        <f t="shared" si="68"/>
        <v>-198.09678456376878</v>
      </c>
      <c r="AN102" s="60">
        <f t="shared" si="68"/>
        <v>-198.09678456376878</v>
      </c>
      <c r="AO102" s="60">
        <f t="shared" si="68"/>
        <v>198.09678456376878</v>
      </c>
      <c r="AP102" s="61" t="str">
        <f t="shared" si="50"/>
        <v/>
      </c>
      <c r="AQ102" s="62">
        <f t="shared" si="46"/>
        <v>35</v>
      </c>
      <c r="AR102" s="63">
        <f t="shared" si="51"/>
        <v>1.7726898658463262</v>
      </c>
      <c r="AS102" s="63">
        <f t="shared" si="52"/>
        <v>88.634493292316307</v>
      </c>
      <c r="AT102" s="63">
        <f t="shared" si="53"/>
        <v>177.26898658463261</v>
      </c>
      <c r="AU102" s="63">
        <f t="shared" si="47"/>
        <v>-88.634493292316307</v>
      </c>
      <c r="AV102" s="68">
        <f t="shared" si="54"/>
        <v>0.1</v>
      </c>
      <c r="AW102" s="63">
        <f t="shared" si="55"/>
        <v>443.17246646158151</v>
      </c>
      <c r="AX102" s="63">
        <f t="shared" si="56"/>
        <v>-177.26898658463261</v>
      </c>
      <c r="AY102" s="64">
        <f t="shared" si="57"/>
        <v>265.90347987694889</v>
      </c>
      <c r="AZ102" s="65">
        <f t="shared" si="58"/>
        <v>279.8815122496207</v>
      </c>
      <c r="BA102" s="51">
        <f t="shared" si="59"/>
        <v>620.44145304621418</v>
      </c>
      <c r="BB102" s="55">
        <f t="shared" si="60"/>
        <v>6.1957540853443363E-2</v>
      </c>
      <c r="BC102" s="55">
        <f t="shared" si="61"/>
        <v>-19.022954932971246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 t="str">
        <f>IF(BC102&gt;=BH$4,AD102,"")</f>
        <v/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10013.978032372672</v>
      </c>
      <c r="AC103" s="71">
        <f t="shared" si="49"/>
        <v>-13.978032372671805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6.3000000000000007</v>
      </c>
      <c r="AG103" s="74">
        <f t="shared" si="68"/>
        <v>200</v>
      </c>
      <c r="AH103" s="60">
        <f t="shared" si="68"/>
        <v>50</v>
      </c>
      <c r="AI103" s="60">
        <f t="shared" si="68"/>
        <v>315.00000000000006</v>
      </c>
      <c r="AJ103" s="60">
        <f t="shared" si="68"/>
        <v>10315</v>
      </c>
      <c r="AK103" s="60">
        <f t="shared" si="68"/>
        <v>374.52562889855147</v>
      </c>
      <c r="AL103" s="60">
        <f t="shared" si="68"/>
        <v>7.4905125779710291</v>
      </c>
      <c r="AM103" s="60">
        <f t="shared" si="68"/>
        <v>-198.09678456376878</v>
      </c>
      <c r="AN103" s="60">
        <f t="shared" si="68"/>
        <v>-198.09678456376878</v>
      </c>
      <c r="AO103" s="60">
        <f t="shared" si="68"/>
        <v>198.09678456376878</v>
      </c>
      <c r="AP103" s="61" t="str">
        <f t="shared" si="50"/>
        <v/>
      </c>
      <c r="AQ103" s="62">
        <f t="shared" si="46"/>
        <v>35</v>
      </c>
      <c r="AR103" s="63">
        <f t="shared" si="51"/>
        <v>1.7800488169496245</v>
      </c>
      <c r="AS103" s="63">
        <f t="shared" si="52"/>
        <v>89.002440847481225</v>
      </c>
      <c r="AT103" s="63">
        <f t="shared" si="53"/>
        <v>178.00488169496245</v>
      </c>
      <c r="AU103" s="63">
        <f t="shared" si="47"/>
        <v>-89.002440847481225</v>
      </c>
      <c r="AV103" s="68">
        <f t="shared" si="54"/>
        <v>0.1</v>
      </c>
      <c r="AW103" s="63">
        <f t="shared" si="55"/>
        <v>445.01220423740614</v>
      </c>
      <c r="AX103" s="63">
        <f t="shared" si="56"/>
        <v>-178.00488169496245</v>
      </c>
      <c r="AY103" s="64">
        <f t="shared" si="57"/>
        <v>267.00732254244372</v>
      </c>
      <c r="AZ103" s="65">
        <f t="shared" si="58"/>
        <v>280.98535491511552</v>
      </c>
      <c r="BA103" s="51">
        <f t="shared" si="59"/>
        <v>623.01708593236856</v>
      </c>
      <c r="BB103" s="55">
        <f t="shared" si="60"/>
        <v>6.2214744621798754E-2</v>
      </c>
      <c r="BC103" s="55">
        <f t="shared" si="61"/>
        <v>-19.101924750472378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 t="str">
        <f>IF(BC103&gt;=BH$4,AD103,"")</f>
        <v/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10013.978032372672</v>
      </c>
      <c r="AC104" s="71">
        <f t="shared" si="49"/>
        <v>-13.978032372671805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6.3000000000000007</v>
      </c>
      <c r="AG104" s="74">
        <f t="shared" si="68"/>
        <v>200</v>
      </c>
      <c r="AH104" s="60">
        <f t="shared" si="68"/>
        <v>50</v>
      </c>
      <c r="AI104" s="60">
        <f t="shared" si="68"/>
        <v>315.00000000000006</v>
      </c>
      <c r="AJ104" s="60">
        <f t="shared" si="68"/>
        <v>10315</v>
      </c>
      <c r="AK104" s="60">
        <f t="shared" si="68"/>
        <v>374.52562889855147</v>
      </c>
      <c r="AL104" s="60">
        <f t="shared" si="68"/>
        <v>7.4905125779710291</v>
      </c>
      <c r="AM104" s="60">
        <f t="shared" si="68"/>
        <v>-198.09678456376878</v>
      </c>
      <c r="AN104" s="60">
        <f t="shared" si="68"/>
        <v>-198.09678456376878</v>
      </c>
      <c r="AO104" s="60">
        <f t="shared" si="68"/>
        <v>198.09678456376878</v>
      </c>
      <c r="AP104" s="61" t="str">
        <f t="shared" si="50"/>
        <v/>
      </c>
      <c r="AQ104" s="62">
        <f t="shared" si="46"/>
        <v>35</v>
      </c>
      <c r="AR104" s="63">
        <f t="shared" si="51"/>
        <v>1.7875492863433708</v>
      </c>
      <c r="AS104" s="63">
        <f t="shared" si="52"/>
        <v>89.377464317168545</v>
      </c>
      <c r="AT104" s="63">
        <f t="shared" si="53"/>
        <v>178.75492863433709</v>
      </c>
      <c r="AU104" s="63">
        <f t="shared" si="47"/>
        <v>-89.377464317168545</v>
      </c>
      <c r="AV104" s="68">
        <f t="shared" si="54"/>
        <v>0.1</v>
      </c>
      <c r="AW104" s="63">
        <f t="shared" si="55"/>
        <v>446.88732158584276</v>
      </c>
      <c r="AX104" s="63">
        <f t="shared" si="56"/>
        <v>-178.75492863433709</v>
      </c>
      <c r="AY104" s="64">
        <f t="shared" si="57"/>
        <v>268.13239295150566</v>
      </c>
      <c r="AZ104" s="65">
        <f t="shared" si="58"/>
        <v>282.11042532417747</v>
      </c>
      <c r="BA104" s="51">
        <f t="shared" si="59"/>
        <v>625.64225022017979</v>
      </c>
      <c r="BB104" s="55">
        <f t="shared" si="60"/>
        <v>6.247689461646868E-2</v>
      </c>
      <c r="BC104" s="55">
        <f t="shared" si="61"/>
        <v>-19.182413218310067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 t="str">
        <f>IF(BC104&gt;=BH$4,AD104,"")</f>
        <v/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10013.978032372672</v>
      </c>
      <c r="AC105" s="71">
        <f t="shared" si="49"/>
        <v>-13.978032372671805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6.3000000000000007</v>
      </c>
      <c r="AG105" s="74">
        <f t="shared" si="68"/>
        <v>200</v>
      </c>
      <c r="AH105" s="60">
        <f t="shared" si="68"/>
        <v>50</v>
      </c>
      <c r="AI105" s="60">
        <f t="shared" si="68"/>
        <v>315.00000000000006</v>
      </c>
      <c r="AJ105" s="60">
        <f t="shared" si="68"/>
        <v>10315</v>
      </c>
      <c r="AK105" s="60">
        <f t="shared" si="68"/>
        <v>374.52562889855147</v>
      </c>
      <c r="AL105" s="60">
        <f t="shared" si="68"/>
        <v>7.4905125779710291</v>
      </c>
      <c r="AM105" s="60">
        <f t="shared" si="68"/>
        <v>-198.09678456376878</v>
      </c>
      <c r="AN105" s="60">
        <f t="shared" si="68"/>
        <v>-198.09678456376878</v>
      </c>
      <c r="AO105" s="60">
        <f t="shared" si="68"/>
        <v>198.09678456376878</v>
      </c>
      <c r="AP105" s="61" t="str">
        <f t="shared" si="50"/>
        <v/>
      </c>
      <c r="AQ105" s="62">
        <f t="shared" si="46"/>
        <v>35</v>
      </c>
      <c r="AR105" s="63">
        <f t="shared" si="51"/>
        <v>1.7951953959195199</v>
      </c>
      <c r="AS105" s="63">
        <f t="shared" si="52"/>
        <v>89.759769795975998</v>
      </c>
      <c r="AT105" s="63">
        <f t="shared" si="53"/>
        <v>179.519539591952</v>
      </c>
      <c r="AU105" s="63">
        <f t="shared" si="47"/>
        <v>-89.759769795975998</v>
      </c>
      <c r="AV105" s="68">
        <f t="shared" si="54"/>
        <v>0.1</v>
      </c>
      <c r="AW105" s="63">
        <f t="shared" si="55"/>
        <v>448.79884897988001</v>
      </c>
      <c r="AX105" s="63">
        <f t="shared" si="56"/>
        <v>-179.519539591952</v>
      </c>
      <c r="AY105" s="64">
        <f t="shared" si="57"/>
        <v>269.27930938792804</v>
      </c>
      <c r="AZ105" s="65">
        <f t="shared" si="58"/>
        <v>283.25734176059984</v>
      </c>
      <c r="BA105" s="51">
        <f t="shared" si="59"/>
        <v>628.31838857183197</v>
      </c>
      <c r="BB105" s="55">
        <f t="shared" si="60"/>
        <v>6.2744134902297244E-2</v>
      </c>
      <c r="BC105" s="55">
        <f t="shared" si="61"/>
        <v>-19.26446456901839</v>
      </c>
      <c r="BE105" s="52">
        <f>IF(((AS105-T105)/T105)&gt;=BE$4,AD105,"")</f>
        <v>10.299999999999965</v>
      </c>
      <c r="BF105" s="52" t="str">
        <f t="shared" si="62"/>
        <v/>
      </c>
      <c r="BG105" s="52">
        <f>IF(BB105&lt;=BG$4,AD105,"")</f>
        <v>10.299999999999965</v>
      </c>
      <c r="BH105" s="52" t="str">
        <f>IF(BC105&gt;=BH$4,AD105,"")</f>
        <v/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10013.978032372672</v>
      </c>
      <c r="AC106" s="71">
        <f t="shared" si="49"/>
        <v>-13.978032372671805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6.3000000000000007</v>
      </c>
      <c r="AG106" s="74">
        <f t="shared" si="71"/>
        <v>200</v>
      </c>
      <c r="AH106" s="60">
        <f t="shared" si="71"/>
        <v>50</v>
      </c>
      <c r="AI106" s="60">
        <f t="shared" si="71"/>
        <v>315.00000000000006</v>
      </c>
      <c r="AJ106" s="60">
        <f t="shared" si="71"/>
        <v>10315</v>
      </c>
      <c r="AK106" s="60">
        <f t="shared" si="71"/>
        <v>374.52562889855147</v>
      </c>
      <c r="AL106" s="60">
        <f t="shared" si="71"/>
        <v>7.4905125779710291</v>
      </c>
      <c r="AM106" s="60">
        <f t="shared" si="71"/>
        <v>-198.09678456376878</v>
      </c>
      <c r="AN106" s="60">
        <f t="shared" si="71"/>
        <v>-198.09678456376878</v>
      </c>
      <c r="AO106" s="60">
        <f t="shared" si="71"/>
        <v>198.09678456376878</v>
      </c>
      <c r="AP106" s="61" t="str">
        <f t="shared" si="50"/>
        <v/>
      </c>
      <c r="AQ106" s="62">
        <f t="shared" si="46"/>
        <v>35</v>
      </c>
      <c r="AR106" s="63">
        <f t="shared" si="51"/>
        <v>1.8029914292128488</v>
      </c>
      <c r="AS106" s="63">
        <f t="shared" si="52"/>
        <v>90.149571460642449</v>
      </c>
      <c r="AT106" s="63">
        <f t="shared" si="53"/>
        <v>180.2991429212849</v>
      </c>
      <c r="AU106" s="63">
        <f t="shared" si="47"/>
        <v>-90.149571460642449</v>
      </c>
      <c r="AV106" s="68">
        <f t="shared" si="54"/>
        <v>0.1</v>
      </c>
      <c r="AW106" s="63">
        <f t="shared" si="55"/>
        <v>450.74785730321224</v>
      </c>
      <c r="AX106" s="63">
        <f t="shared" si="56"/>
        <v>-180.2991429212849</v>
      </c>
      <c r="AY106" s="64">
        <f t="shared" si="57"/>
        <v>270.44871438192735</v>
      </c>
      <c r="AZ106" s="65">
        <f t="shared" si="58"/>
        <v>284.42674675459915</v>
      </c>
      <c r="BA106" s="51">
        <f t="shared" si="59"/>
        <v>631.0470002244972</v>
      </c>
      <c r="BB106" s="55">
        <f t="shared" si="60"/>
        <v>6.3016615193730308E-2</v>
      </c>
      <c r="BC106" s="55">
        <f t="shared" si="61"/>
        <v>-19.3481247697406</v>
      </c>
      <c r="BE106" s="52">
        <f>IF(((AS106-T106)/T106)&gt;=BE$4,AD106,"")</f>
        <v>10.199999999999966</v>
      </c>
      <c r="BF106" s="52" t="str">
        <f t="shared" si="62"/>
        <v/>
      </c>
      <c r="BG106" s="52">
        <f>IF(BB106&lt;=BG$4,AD106,"")</f>
        <v>10.199999999999966</v>
      </c>
      <c r="BH106" s="52" t="str">
        <f>IF(BC106&gt;=BH$4,AD106,"")</f>
        <v/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10013.978032372672</v>
      </c>
      <c r="AC107" s="71">
        <f t="shared" si="49"/>
        <v>-13.978032372671805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6.3000000000000007</v>
      </c>
      <c r="AG107" s="74">
        <f t="shared" si="71"/>
        <v>200</v>
      </c>
      <c r="AH107" s="60">
        <f t="shared" si="71"/>
        <v>50</v>
      </c>
      <c r="AI107" s="60">
        <f t="shared" si="71"/>
        <v>315.00000000000006</v>
      </c>
      <c r="AJ107" s="60">
        <f t="shared" si="71"/>
        <v>10315</v>
      </c>
      <c r="AK107" s="60">
        <f t="shared" si="71"/>
        <v>374.52562889855147</v>
      </c>
      <c r="AL107" s="60">
        <f t="shared" si="71"/>
        <v>7.4905125779710291</v>
      </c>
      <c r="AM107" s="60">
        <f t="shared" si="71"/>
        <v>-198.09678456376878</v>
      </c>
      <c r="AN107" s="60">
        <f t="shared" si="71"/>
        <v>-198.09678456376878</v>
      </c>
      <c r="AO107" s="60">
        <f t="shared" si="71"/>
        <v>198.09678456376878</v>
      </c>
      <c r="AP107" s="61" t="str">
        <f t="shared" si="50"/>
        <v/>
      </c>
      <c r="AQ107" s="62">
        <f t="shared" si="46"/>
        <v>35</v>
      </c>
      <c r="AR107" s="63">
        <f t="shared" si="51"/>
        <v>1.810941839403075</v>
      </c>
      <c r="AS107" s="63">
        <f t="shared" si="52"/>
        <v>90.547091970153744</v>
      </c>
      <c r="AT107" s="63">
        <f t="shared" si="53"/>
        <v>181.09418394030749</v>
      </c>
      <c r="AU107" s="63">
        <f t="shared" si="47"/>
        <v>-90.547091970153744</v>
      </c>
      <c r="AV107" s="68">
        <f t="shared" si="54"/>
        <v>0.1</v>
      </c>
      <c r="AW107" s="63">
        <f t="shared" si="55"/>
        <v>452.73545985076873</v>
      </c>
      <c r="AX107" s="63">
        <f t="shared" si="56"/>
        <v>-181.09418394030749</v>
      </c>
      <c r="AY107" s="64">
        <f t="shared" si="57"/>
        <v>271.64127591046122</v>
      </c>
      <c r="AZ107" s="65">
        <f t="shared" si="58"/>
        <v>285.61930828313302</v>
      </c>
      <c r="BA107" s="51">
        <f t="shared" si="59"/>
        <v>633.82964379107625</v>
      </c>
      <c r="BB107" s="55">
        <f t="shared" si="60"/>
        <v>6.3294491134498643E-2</v>
      </c>
      <c r="BC107" s="55">
        <f t="shared" si="61"/>
        <v>-19.433441608100871</v>
      </c>
      <c r="BE107" s="52">
        <f>IF(((AS107-T107)/T107)&gt;=BE$4,AD107,"")</f>
        <v>10.099999999999966</v>
      </c>
      <c r="BF107" s="52" t="str">
        <f t="shared" si="62"/>
        <v/>
      </c>
      <c r="BG107" s="52">
        <f>IF(BB107&lt;=BG$4,AD107,"")</f>
        <v>10.099999999999966</v>
      </c>
      <c r="BH107" s="52" t="str">
        <f>IF(BC107&gt;=BH$4,AD107,"")</f>
        <v/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10013.978032372672</v>
      </c>
      <c r="AC108" s="71">
        <f t="shared" si="49"/>
        <v>-13.978032372671805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6.3000000000000007</v>
      </c>
      <c r="AG108" s="74">
        <f t="shared" si="71"/>
        <v>200</v>
      </c>
      <c r="AH108" s="60">
        <f t="shared" si="71"/>
        <v>50</v>
      </c>
      <c r="AI108" s="60">
        <f t="shared" si="71"/>
        <v>315.00000000000006</v>
      </c>
      <c r="AJ108" s="60">
        <f t="shared" si="71"/>
        <v>10315</v>
      </c>
      <c r="AK108" s="60">
        <f t="shared" si="71"/>
        <v>374.52562889855147</v>
      </c>
      <c r="AL108" s="60">
        <f t="shared" si="71"/>
        <v>7.4905125779710291</v>
      </c>
      <c r="AM108" s="60">
        <f t="shared" si="71"/>
        <v>-198.09678456376878</v>
      </c>
      <c r="AN108" s="60">
        <f t="shared" si="71"/>
        <v>-198.09678456376878</v>
      </c>
      <c r="AO108" s="60">
        <f t="shared" si="71"/>
        <v>198.09678456376878</v>
      </c>
      <c r="AP108" s="61" t="str">
        <f t="shared" si="50"/>
        <v/>
      </c>
      <c r="AQ108" s="62">
        <f t="shared" si="46"/>
        <v>35</v>
      </c>
      <c r="AR108" s="63">
        <f t="shared" si="51"/>
        <v>1.8190512577971056</v>
      </c>
      <c r="AS108" s="63">
        <f t="shared" si="52"/>
        <v>90.952562889855287</v>
      </c>
      <c r="AT108" s="63">
        <f t="shared" si="53"/>
        <v>181.90512577971057</v>
      </c>
      <c r="AU108" s="63">
        <f t="shared" si="47"/>
        <v>-90.952562889855287</v>
      </c>
      <c r="AV108" s="68">
        <f t="shared" si="54"/>
        <v>0.1</v>
      </c>
      <c r="AW108" s="63">
        <f t="shared" si="55"/>
        <v>454.76281444927645</v>
      </c>
      <c r="AX108" s="63">
        <f t="shared" si="56"/>
        <v>-181.90512577971057</v>
      </c>
      <c r="AY108" s="64">
        <f t="shared" si="57"/>
        <v>272.85768866956585</v>
      </c>
      <c r="AZ108" s="65">
        <f t="shared" si="58"/>
        <v>286.83572104223765</v>
      </c>
      <c r="BA108" s="51">
        <f t="shared" si="59"/>
        <v>636.66794022898705</v>
      </c>
      <c r="BB108" s="55">
        <f t="shared" si="60"/>
        <v>6.3577924594082375E-2</v>
      </c>
      <c r="BC108" s="55">
        <f t="shared" si="61"/>
        <v>-19.520464783228356</v>
      </c>
      <c r="BE108" s="52">
        <f>IF(((AS108-T108)/T108)&gt;=BE$4,AD108,"")</f>
        <v>9.9999999999999662</v>
      </c>
      <c r="BF108" s="52" t="str">
        <f t="shared" si="62"/>
        <v/>
      </c>
      <c r="BG108" s="52">
        <f>IF(BB108&lt;=BG$4,AD108,"")</f>
        <v>9.9999999999999662</v>
      </c>
      <c r="BH108" s="52" t="str">
        <f>IF(BC108&gt;=BH$4,AD108,"")</f>
        <v/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10013.978032372672</v>
      </c>
      <c r="AC109" s="71">
        <f t="shared" si="49"/>
        <v>-13.978032372671805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6.3000000000000007</v>
      </c>
      <c r="AG109" s="74">
        <f t="shared" si="71"/>
        <v>200</v>
      </c>
      <c r="AH109" s="60">
        <f t="shared" si="71"/>
        <v>50</v>
      </c>
      <c r="AI109" s="60">
        <f t="shared" si="71"/>
        <v>315.00000000000006</v>
      </c>
      <c r="AJ109" s="60">
        <f t="shared" si="71"/>
        <v>10315</v>
      </c>
      <c r="AK109" s="60">
        <f t="shared" si="71"/>
        <v>374.52562889855147</v>
      </c>
      <c r="AL109" s="60">
        <f t="shared" si="71"/>
        <v>7.4905125779710291</v>
      </c>
      <c r="AM109" s="60">
        <f t="shared" si="71"/>
        <v>-198.09678456376878</v>
      </c>
      <c r="AN109" s="60">
        <f t="shared" si="71"/>
        <v>-198.09678456376878</v>
      </c>
      <c r="AO109" s="60">
        <f t="shared" si="71"/>
        <v>198.09678456376878</v>
      </c>
      <c r="AP109" s="61" t="str">
        <f t="shared" si="50"/>
        <v/>
      </c>
      <c r="AQ109" s="62">
        <f t="shared" si="46"/>
        <v>35</v>
      </c>
      <c r="AR109" s="63">
        <f t="shared" si="51"/>
        <v>1.8273245028253593</v>
      </c>
      <c r="AS109" s="63">
        <f t="shared" si="52"/>
        <v>91.366225141267961</v>
      </c>
      <c r="AT109" s="63">
        <f t="shared" si="53"/>
        <v>182.73245028253592</v>
      </c>
      <c r="AU109" s="63">
        <f t="shared" si="47"/>
        <v>-91.366225141267961</v>
      </c>
      <c r="AV109" s="68">
        <f t="shared" si="54"/>
        <v>0.1</v>
      </c>
      <c r="AW109" s="63">
        <f t="shared" si="55"/>
        <v>456.83112570633978</v>
      </c>
      <c r="AX109" s="63">
        <f t="shared" si="56"/>
        <v>-182.73245028253592</v>
      </c>
      <c r="AY109" s="64">
        <f t="shared" si="57"/>
        <v>274.09867542380385</v>
      </c>
      <c r="AZ109" s="65">
        <f t="shared" si="58"/>
        <v>288.07670779647566</v>
      </c>
      <c r="BA109" s="51">
        <f t="shared" si="59"/>
        <v>639.56357598887575</v>
      </c>
      <c r="BB109" s="55">
        <f t="shared" si="60"/>
        <v>6.3867083982142525E-2</v>
      </c>
      <c r="BC109" s="55">
        <f t="shared" si="61"/>
        <v>-19.609246002297802</v>
      </c>
      <c r="BE109" s="52">
        <f>IF(((AS109-T109)/T109)&gt;=BE$4,AD109,"")</f>
        <v>9.8999999999999666</v>
      </c>
      <c r="BF109" s="52" t="str">
        <f t="shared" si="62"/>
        <v/>
      </c>
      <c r="BG109" s="52">
        <f>IF(BB109&lt;=BG$4,AD109,"")</f>
        <v>9.8999999999999666</v>
      </c>
      <c r="BH109" s="52" t="str">
        <f>IF(BC109&gt;=BH$4,AD109,"")</f>
        <v/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10013.978032372672</v>
      </c>
      <c r="AC110" s="71">
        <f t="shared" si="49"/>
        <v>-13.978032372671805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6.3000000000000007</v>
      </c>
      <c r="AG110" s="74">
        <f t="shared" si="71"/>
        <v>200</v>
      </c>
      <c r="AH110" s="60">
        <f t="shared" si="71"/>
        <v>50</v>
      </c>
      <c r="AI110" s="60">
        <f t="shared" si="71"/>
        <v>315.00000000000006</v>
      </c>
      <c r="AJ110" s="60">
        <f t="shared" si="71"/>
        <v>10315</v>
      </c>
      <c r="AK110" s="60">
        <f t="shared" si="71"/>
        <v>374.52562889855147</v>
      </c>
      <c r="AL110" s="60">
        <f t="shared" si="71"/>
        <v>7.4905125779710291</v>
      </c>
      <c r="AM110" s="60">
        <f t="shared" si="71"/>
        <v>-198.09678456376878</v>
      </c>
      <c r="AN110" s="60">
        <f t="shared" si="71"/>
        <v>-198.09678456376878</v>
      </c>
      <c r="AO110" s="60">
        <f t="shared" si="71"/>
        <v>198.09678456376878</v>
      </c>
      <c r="AP110" s="61" t="str">
        <f t="shared" si="50"/>
        <v/>
      </c>
      <c r="AQ110" s="62">
        <f t="shared" si="46"/>
        <v>35</v>
      </c>
      <c r="AR110" s="63">
        <f t="shared" si="51"/>
        <v>1.8357665895888835</v>
      </c>
      <c r="AS110" s="63">
        <f t="shared" si="52"/>
        <v>91.788329479444172</v>
      </c>
      <c r="AT110" s="63">
        <f t="shared" si="53"/>
        <v>183.57665895888834</v>
      </c>
      <c r="AU110" s="63">
        <f t="shared" si="47"/>
        <v>-91.788329479444172</v>
      </c>
      <c r="AV110" s="68">
        <f t="shared" si="54"/>
        <v>0.1</v>
      </c>
      <c r="AW110" s="63">
        <f t="shared" si="55"/>
        <v>458.94164739722089</v>
      </c>
      <c r="AX110" s="63">
        <f t="shared" si="56"/>
        <v>-183.57665895888834</v>
      </c>
      <c r="AY110" s="64">
        <f t="shared" si="57"/>
        <v>275.36498843833255</v>
      </c>
      <c r="AZ110" s="65">
        <f t="shared" si="58"/>
        <v>289.34302081100435</v>
      </c>
      <c r="BA110" s="51">
        <f t="shared" si="59"/>
        <v>642.51830635610918</v>
      </c>
      <c r="BB110" s="55">
        <f t="shared" si="60"/>
        <v>6.4162144582203914E-2</v>
      </c>
      <c r="BC110" s="55">
        <f t="shared" si="61"/>
        <v>-19.699839082980919</v>
      </c>
      <c r="BE110" s="52">
        <f>IF(((AS110-T110)/T110)&gt;=BE$4,AD110,"")</f>
        <v>9.799999999999967</v>
      </c>
      <c r="BF110" s="52" t="str">
        <f t="shared" si="62"/>
        <v/>
      </c>
      <c r="BG110" s="52">
        <f>IF(BB110&lt;=BG$4,AD110,"")</f>
        <v>9.799999999999967</v>
      </c>
      <c r="BH110" s="52" t="str">
        <f>IF(BC110&gt;=BH$4,AD110,"")</f>
        <v/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10013.978032372672</v>
      </c>
      <c r="AC111" s="71">
        <f t="shared" si="49"/>
        <v>-13.978032372671805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6.3000000000000007</v>
      </c>
      <c r="AG111" s="74">
        <f t="shared" si="71"/>
        <v>200</v>
      </c>
      <c r="AH111" s="60">
        <f t="shared" si="71"/>
        <v>50</v>
      </c>
      <c r="AI111" s="60">
        <f t="shared" si="71"/>
        <v>315.00000000000006</v>
      </c>
      <c r="AJ111" s="60">
        <f t="shared" si="71"/>
        <v>10315</v>
      </c>
      <c r="AK111" s="60">
        <f t="shared" si="71"/>
        <v>374.52562889855147</v>
      </c>
      <c r="AL111" s="60">
        <f t="shared" si="71"/>
        <v>7.4905125779710291</v>
      </c>
      <c r="AM111" s="60">
        <f t="shared" si="71"/>
        <v>-198.09678456376878</v>
      </c>
      <c r="AN111" s="60">
        <f t="shared" si="71"/>
        <v>-198.09678456376878</v>
      </c>
      <c r="AO111" s="60">
        <f t="shared" si="71"/>
        <v>198.09678456376878</v>
      </c>
      <c r="AP111" s="61" t="str">
        <f t="shared" si="50"/>
        <v/>
      </c>
      <c r="AQ111" s="62">
        <f t="shared" si="46"/>
        <v>35</v>
      </c>
      <c r="AR111" s="63">
        <f t="shared" si="51"/>
        <v>1.8443827399970161</v>
      </c>
      <c r="AS111" s="63">
        <f t="shared" si="52"/>
        <v>92.219136999850804</v>
      </c>
      <c r="AT111" s="63">
        <f t="shared" si="53"/>
        <v>184.43827399970161</v>
      </c>
      <c r="AU111" s="63">
        <f t="shared" si="47"/>
        <v>-92.219136999850804</v>
      </c>
      <c r="AV111" s="68">
        <f t="shared" si="54"/>
        <v>0.1</v>
      </c>
      <c r="AW111" s="63">
        <f t="shared" si="55"/>
        <v>461.09568499925399</v>
      </c>
      <c r="AX111" s="63">
        <f t="shared" si="56"/>
        <v>-184.43827399970161</v>
      </c>
      <c r="AY111" s="64">
        <f t="shared" si="57"/>
        <v>276.65741099955238</v>
      </c>
      <c r="AZ111" s="65">
        <f t="shared" si="58"/>
        <v>290.63544337222419</v>
      </c>
      <c r="BA111" s="51">
        <f t="shared" si="59"/>
        <v>645.53395899895565</v>
      </c>
      <c r="BB111" s="55">
        <f t="shared" si="60"/>
        <v>6.4463288905977897E-2</v>
      </c>
      <c r="BC111" s="55">
        <f t="shared" si="61"/>
        <v>-19.792300062234812</v>
      </c>
      <c r="BE111" s="52">
        <f>IF(((AS111-T111)/T111)&gt;=BE$4,AD111,"")</f>
        <v>9.6999999999999673</v>
      </c>
      <c r="BF111" s="52" t="str">
        <f t="shared" si="62"/>
        <v/>
      </c>
      <c r="BG111" s="52">
        <f>IF(BB111&lt;=BG$4,AD111,"")</f>
        <v>9.6999999999999673</v>
      </c>
      <c r="BH111" s="52" t="str">
        <f>IF(BC111&gt;=BH$4,AD111,"")</f>
        <v/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10013.978032372672</v>
      </c>
      <c r="AC112" s="71">
        <f t="shared" si="49"/>
        <v>-13.978032372671805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6.3000000000000007</v>
      </c>
      <c r="AG112" s="74">
        <f t="shared" si="71"/>
        <v>200</v>
      </c>
      <c r="AH112" s="60">
        <f t="shared" si="71"/>
        <v>50</v>
      </c>
      <c r="AI112" s="60">
        <f t="shared" si="71"/>
        <v>315.00000000000006</v>
      </c>
      <c r="AJ112" s="60">
        <f t="shared" si="71"/>
        <v>10315</v>
      </c>
      <c r="AK112" s="60">
        <f t="shared" si="71"/>
        <v>374.52562889855147</v>
      </c>
      <c r="AL112" s="60">
        <f t="shared" si="71"/>
        <v>7.4905125779710291</v>
      </c>
      <c r="AM112" s="60">
        <f t="shared" si="71"/>
        <v>-198.09678456376878</v>
      </c>
      <c r="AN112" s="60">
        <f t="shared" si="71"/>
        <v>-198.09678456376878</v>
      </c>
      <c r="AO112" s="60">
        <f t="shared" si="71"/>
        <v>198.09678456376878</v>
      </c>
      <c r="AP112" s="61" t="str">
        <f t="shared" si="50"/>
        <v/>
      </c>
      <c r="AQ112" s="62">
        <f t="shared" si="46"/>
        <v>35</v>
      </c>
      <c r="AR112" s="63">
        <f t="shared" si="51"/>
        <v>1.8531783935386517</v>
      </c>
      <c r="AS112" s="63">
        <f t="shared" si="52"/>
        <v>92.658919676932584</v>
      </c>
      <c r="AT112" s="63">
        <f t="shared" si="53"/>
        <v>185.31783935386517</v>
      </c>
      <c r="AU112" s="63">
        <f t="shared" si="47"/>
        <v>-92.658919676932584</v>
      </c>
      <c r="AV112" s="68">
        <f t="shared" si="54"/>
        <v>0.1</v>
      </c>
      <c r="AW112" s="63">
        <f t="shared" si="55"/>
        <v>463.29459838466289</v>
      </c>
      <c r="AX112" s="63">
        <f t="shared" si="56"/>
        <v>-185.31783935386517</v>
      </c>
      <c r="AY112" s="64">
        <f t="shared" si="57"/>
        <v>277.97675903079772</v>
      </c>
      <c r="AZ112" s="65">
        <f t="shared" si="58"/>
        <v>291.95479140346953</v>
      </c>
      <c r="BA112" s="51">
        <f t="shared" si="59"/>
        <v>648.61243773852812</v>
      </c>
      <c r="BB112" s="55">
        <f t="shared" si="60"/>
        <v>6.4770707069830513E-2</v>
      </c>
      <c r="BC112" s="55">
        <f t="shared" si="61"/>
        <v>-19.886687311889833</v>
      </c>
      <c r="BE112" s="52">
        <f>IF(((AS112-T112)/T112)&gt;=BE$4,AD112,"")</f>
        <v>9.5999999999999677</v>
      </c>
      <c r="BF112" s="52" t="str">
        <f t="shared" si="62"/>
        <v/>
      </c>
      <c r="BG112" s="52">
        <f>IF(BB112&lt;=BG$4,AD112,"")</f>
        <v>9.5999999999999677</v>
      </c>
      <c r="BH112" s="52" t="str">
        <f>IF(BC112&gt;=BH$4,AD112,"")</f>
        <v/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10013.978032372672</v>
      </c>
      <c r="AC113" s="71">
        <f t="shared" si="49"/>
        <v>-13.978032372671805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6.3000000000000007</v>
      </c>
      <c r="AG113" s="74">
        <f t="shared" si="71"/>
        <v>200</v>
      </c>
      <c r="AH113" s="60">
        <f t="shared" si="71"/>
        <v>50</v>
      </c>
      <c r="AI113" s="60">
        <f t="shared" si="71"/>
        <v>315.00000000000006</v>
      </c>
      <c r="AJ113" s="60">
        <f t="shared" si="71"/>
        <v>10315</v>
      </c>
      <c r="AK113" s="60">
        <f t="shared" si="71"/>
        <v>374.52562889855147</v>
      </c>
      <c r="AL113" s="60">
        <f t="shared" si="71"/>
        <v>7.4905125779710291</v>
      </c>
      <c r="AM113" s="60">
        <f t="shared" si="71"/>
        <v>-198.09678456376878</v>
      </c>
      <c r="AN113" s="60">
        <f t="shared" si="71"/>
        <v>-198.09678456376878</v>
      </c>
      <c r="AO113" s="60">
        <f t="shared" si="71"/>
        <v>198.09678456376878</v>
      </c>
      <c r="AP113" s="61" t="str">
        <f t="shared" si="50"/>
        <v/>
      </c>
      <c r="AQ113" s="62">
        <f t="shared" si="46"/>
        <v>35</v>
      </c>
      <c r="AR113" s="63">
        <f t="shared" si="51"/>
        <v>1.8621592187337954</v>
      </c>
      <c r="AS113" s="63">
        <f t="shared" si="52"/>
        <v>93.107960936689764</v>
      </c>
      <c r="AT113" s="63">
        <f t="shared" si="53"/>
        <v>186.21592187337953</v>
      </c>
      <c r="AU113" s="63">
        <f t="shared" si="47"/>
        <v>-93.107960936689764</v>
      </c>
      <c r="AV113" s="68">
        <f t="shared" si="54"/>
        <v>0.1</v>
      </c>
      <c r="AW113" s="63">
        <f t="shared" si="55"/>
        <v>465.53980468344884</v>
      </c>
      <c r="AX113" s="63">
        <f t="shared" si="56"/>
        <v>-186.21592187337953</v>
      </c>
      <c r="AY113" s="64">
        <f t="shared" si="57"/>
        <v>279.32388281006934</v>
      </c>
      <c r="AZ113" s="65">
        <f t="shared" si="58"/>
        <v>293.30191518274114</v>
      </c>
      <c r="BA113" s="51">
        <f t="shared" si="59"/>
        <v>651.75572655682834</v>
      </c>
      <c r="BB113" s="55">
        <f t="shared" si="60"/>
        <v>6.5084597195027391E-2</v>
      </c>
      <c r="BC113" s="55">
        <f t="shared" si="61"/>
        <v>-19.983061661537594</v>
      </c>
      <c r="BE113" s="52">
        <f>IF(((AS113-T113)/T113)&gt;=BE$4,AD113,"")</f>
        <v>9.499999999999968</v>
      </c>
      <c r="BF113" s="52" t="str">
        <f t="shared" si="62"/>
        <v/>
      </c>
      <c r="BG113" s="52">
        <f>IF(BB113&lt;=BG$4,AD113,"")</f>
        <v>9.499999999999968</v>
      </c>
      <c r="BH113" s="52" t="str">
        <f>IF(BC113&gt;=BH$4,AD113,"")</f>
        <v/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10013.978032372672</v>
      </c>
      <c r="AC114" s="71">
        <f t="shared" si="49"/>
        <v>-13.978032372671805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6.3000000000000007</v>
      </c>
      <c r="AG114" s="74">
        <f t="shared" si="71"/>
        <v>200</v>
      </c>
      <c r="AH114" s="60">
        <f t="shared" si="71"/>
        <v>50</v>
      </c>
      <c r="AI114" s="60">
        <f t="shared" si="71"/>
        <v>315.00000000000006</v>
      </c>
      <c r="AJ114" s="60">
        <f t="shared" si="71"/>
        <v>10315</v>
      </c>
      <c r="AK114" s="60">
        <f t="shared" si="71"/>
        <v>374.52562889855147</v>
      </c>
      <c r="AL114" s="60">
        <f t="shared" si="71"/>
        <v>7.4905125779710291</v>
      </c>
      <c r="AM114" s="60">
        <f t="shared" si="71"/>
        <v>-198.09678456376878</v>
      </c>
      <c r="AN114" s="60">
        <f t="shared" si="71"/>
        <v>-198.09678456376878</v>
      </c>
      <c r="AO114" s="60">
        <f t="shared" si="71"/>
        <v>198.09678456376878</v>
      </c>
      <c r="AP114" s="61" t="str">
        <f t="shared" si="50"/>
        <v/>
      </c>
      <c r="AQ114" s="62">
        <f t="shared" si="46"/>
        <v>35</v>
      </c>
      <c r="AR114" s="63">
        <f t="shared" si="51"/>
        <v>1.8713311253160698</v>
      </c>
      <c r="AS114" s="63">
        <f t="shared" si="52"/>
        <v>93.566556265803484</v>
      </c>
      <c r="AT114" s="63">
        <f t="shared" si="53"/>
        <v>187.13311253160697</v>
      </c>
      <c r="AU114" s="63">
        <f t="shared" si="47"/>
        <v>-93.566556265803484</v>
      </c>
      <c r="AV114" s="68">
        <f t="shared" si="54"/>
        <v>0.1</v>
      </c>
      <c r="AW114" s="63">
        <f t="shared" si="55"/>
        <v>467.83278132901739</v>
      </c>
      <c r="AX114" s="63">
        <f t="shared" si="56"/>
        <v>-187.13311253160697</v>
      </c>
      <c r="AY114" s="64">
        <f t="shared" si="57"/>
        <v>280.69966879741042</v>
      </c>
      <c r="AZ114" s="65">
        <f t="shared" si="58"/>
        <v>294.67770117008223</v>
      </c>
      <c r="BA114" s="51">
        <f t="shared" si="59"/>
        <v>654.96589386062442</v>
      </c>
      <c r="BB114" s="55">
        <f t="shared" si="60"/>
        <v>6.5405165833526346E-2</v>
      </c>
      <c r="BC114" s="55">
        <f t="shared" si="61"/>
        <v>-20.081486529262961</v>
      </c>
      <c r="BE114" s="52">
        <f>IF(((AS114-T114)/T114)&gt;=BE$4,AD114,"")</f>
        <v>9.3999999999999684</v>
      </c>
      <c r="BF114" s="52" t="str">
        <f t="shared" si="62"/>
        <v/>
      </c>
      <c r="BG114" s="52">
        <f>IF(BB114&lt;=BG$4,AD114,"")</f>
        <v>9.3999999999999684</v>
      </c>
      <c r="BH114" s="52" t="str">
        <f>IF(BC114&gt;=BH$4,AD114,"")</f>
        <v/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10013.978032372672</v>
      </c>
      <c r="AC115" s="71">
        <f t="shared" si="49"/>
        <v>-13.978032372671805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6.3000000000000007</v>
      </c>
      <c r="AG115" s="74">
        <f t="shared" si="71"/>
        <v>200</v>
      </c>
      <c r="AH115" s="60">
        <f t="shared" si="71"/>
        <v>50</v>
      </c>
      <c r="AI115" s="60">
        <f t="shared" si="71"/>
        <v>315.00000000000006</v>
      </c>
      <c r="AJ115" s="60">
        <f t="shared" si="71"/>
        <v>10315</v>
      </c>
      <c r="AK115" s="60">
        <f t="shared" si="71"/>
        <v>374.52562889855147</v>
      </c>
      <c r="AL115" s="60">
        <f t="shared" si="71"/>
        <v>7.4905125779710291</v>
      </c>
      <c r="AM115" s="60">
        <f t="shared" si="71"/>
        <v>-198.09678456376878</v>
      </c>
      <c r="AN115" s="60">
        <f t="shared" si="71"/>
        <v>-198.09678456376878</v>
      </c>
      <c r="AO115" s="60">
        <f t="shared" si="71"/>
        <v>198.09678456376878</v>
      </c>
      <c r="AP115" s="61" t="str">
        <f t="shared" si="50"/>
        <v/>
      </c>
      <c r="AQ115" s="62">
        <f t="shared" si="46"/>
        <v>35</v>
      </c>
      <c r="AR115" s="63">
        <f t="shared" si="51"/>
        <v>1.8807002772011889</v>
      </c>
      <c r="AS115" s="63">
        <f t="shared" si="52"/>
        <v>94.035013860059451</v>
      </c>
      <c r="AT115" s="63">
        <f t="shared" si="53"/>
        <v>188.0700277201189</v>
      </c>
      <c r="AU115" s="63">
        <f t="shared" si="47"/>
        <v>-94.035013860059451</v>
      </c>
      <c r="AV115" s="68">
        <f t="shared" si="54"/>
        <v>0.1</v>
      </c>
      <c r="AW115" s="63">
        <f t="shared" si="55"/>
        <v>470.17506930029725</v>
      </c>
      <c r="AX115" s="63">
        <f t="shared" si="56"/>
        <v>-188.0700277201189</v>
      </c>
      <c r="AY115" s="64">
        <f t="shared" si="57"/>
        <v>282.10504158017835</v>
      </c>
      <c r="AZ115" s="65">
        <f t="shared" si="58"/>
        <v>296.08307395285016</v>
      </c>
      <c r="BA115" s="51">
        <f t="shared" si="59"/>
        <v>658.2450970204161</v>
      </c>
      <c r="BB115" s="55">
        <f t="shared" si="60"/>
        <v>6.5732628421240322E-2</v>
      </c>
      <c r="BC115" s="55">
        <f t="shared" si="61"/>
        <v>-20.182028060810385</v>
      </c>
      <c r="BE115" s="52">
        <f>IF(((AS115-T115)/T115)&gt;=BE$4,AD115,"")</f>
        <v>9.2999999999999687</v>
      </c>
      <c r="BF115" s="52" t="str">
        <f t="shared" si="62"/>
        <v/>
      </c>
      <c r="BG115" s="52">
        <f>IF(BB115&lt;=BG$4,AD115,"")</f>
        <v>9.2999999999999687</v>
      </c>
      <c r="BH115" s="52" t="str">
        <f>IF(BC115&gt;=BH$4,AD115,"")</f>
        <v/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10013.978032372672</v>
      </c>
      <c r="AC116" s="71">
        <f t="shared" si="49"/>
        <v>-13.978032372671805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6.3000000000000007</v>
      </c>
      <c r="AG116" s="74">
        <f t="shared" si="71"/>
        <v>200</v>
      </c>
      <c r="AH116" s="60">
        <f t="shared" si="71"/>
        <v>50</v>
      </c>
      <c r="AI116" s="60">
        <f t="shared" si="71"/>
        <v>315.00000000000006</v>
      </c>
      <c r="AJ116" s="60">
        <f t="shared" si="71"/>
        <v>10315</v>
      </c>
      <c r="AK116" s="60">
        <f t="shared" si="71"/>
        <v>374.52562889855147</v>
      </c>
      <c r="AL116" s="60">
        <f t="shared" si="71"/>
        <v>7.4905125779710291</v>
      </c>
      <c r="AM116" s="60">
        <f t="shared" si="71"/>
        <v>-198.09678456376878</v>
      </c>
      <c r="AN116" s="60">
        <f t="shared" si="71"/>
        <v>-198.09678456376878</v>
      </c>
      <c r="AO116" s="60">
        <f t="shared" si="71"/>
        <v>198.09678456376878</v>
      </c>
      <c r="AP116" s="61" t="str">
        <f t="shared" si="50"/>
        <v/>
      </c>
      <c r="AQ116" s="62">
        <f t="shared" si="46"/>
        <v>35</v>
      </c>
      <c r="AR116" s="63">
        <f t="shared" si="51"/>
        <v>1.8902731063012017</v>
      </c>
      <c r="AS116" s="63">
        <f t="shared" si="52"/>
        <v>94.513655315060092</v>
      </c>
      <c r="AT116" s="63">
        <f t="shared" si="53"/>
        <v>189.02731063012018</v>
      </c>
      <c r="AU116" s="63">
        <f t="shared" si="47"/>
        <v>-94.513655315060092</v>
      </c>
      <c r="AV116" s="68">
        <f t="shared" si="54"/>
        <v>0.1</v>
      </c>
      <c r="AW116" s="63">
        <f t="shared" si="55"/>
        <v>472.56827657530044</v>
      </c>
      <c r="AX116" s="63">
        <f t="shared" si="56"/>
        <v>-189.02731063012018</v>
      </c>
      <c r="AY116" s="64">
        <f t="shared" si="57"/>
        <v>283.54096594518023</v>
      </c>
      <c r="AZ116" s="65">
        <f t="shared" si="58"/>
        <v>297.51899831785204</v>
      </c>
      <c r="BA116" s="51">
        <f t="shared" si="59"/>
        <v>661.59558720542066</v>
      </c>
      <c r="BB116" s="55">
        <f t="shared" si="60"/>
        <v>6.6067209760861126E-2</v>
      </c>
      <c r="BC116" s="55">
        <f t="shared" si="61"/>
        <v>-20.284755277826225</v>
      </c>
      <c r="BE116" s="52">
        <f>IF(((AS116-T116)/T116)&gt;=BE$4,AD116,"")</f>
        <v>9.1999999999999691</v>
      </c>
      <c r="BF116" s="52" t="str">
        <f t="shared" si="62"/>
        <v/>
      </c>
      <c r="BG116" s="52">
        <f>IF(BB116&lt;=BG$4,AD116,"")</f>
        <v>9.1999999999999691</v>
      </c>
      <c r="BH116" s="52" t="str">
        <f>IF(BC116&gt;=BH$4,AD116,"")</f>
        <v/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10013.978032372672</v>
      </c>
      <c r="AC117" s="71">
        <f t="shared" si="49"/>
        <v>-13.978032372671805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6.3000000000000007</v>
      </c>
      <c r="AG117" s="74">
        <f t="shared" si="71"/>
        <v>200</v>
      </c>
      <c r="AH117" s="60">
        <f t="shared" si="71"/>
        <v>50</v>
      </c>
      <c r="AI117" s="60">
        <f t="shared" si="71"/>
        <v>315.00000000000006</v>
      </c>
      <c r="AJ117" s="60">
        <f t="shared" si="71"/>
        <v>10315</v>
      </c>
      <c r="AK117" s="60">
        <f t="shared" si="71"/>
        <v>374.52562889855147</v>
      </c>
      <c r="AL117" s="60">
        <f t="shared" si="71"/>
        <v>7.4905125779710291</v>
      </c>
      <c r="AM117" s="60">
        <f t="shared" si="71"/>
        <v>-198.09678456376878</v>
      </c>
      <c r="AN117" s="60">
        <f t="shared" si="71"/>
        <v>-198.09678456376878</v>
      </c>
      <c r="AO117" s="60">
        <f t="shared" si="71"/>
        <v>198.09678456376878</v>
      </c>
      <c r="AP117" s="61" t="str">
        <f t="shared" si="50"/>
        <v/>
      </c>
      <c r="AQ117" s="62">
        <f t="shared" si="46"/>
        <v>35</v>
      </c>
      <c r="AR117" s="63">
        <f t="shared" si="51"/>
        <v>1.9000563272495667</v>
      </c>
      <c r="AS117" s="63">
        <f t="shared" si="52"/>
        <v>95.002816362478342</v>
      </c>
      <c r="AT117" s="63">
        <f t="shared" si="53"/>
        <v>190.00563272495668</v>
      </c>
      <c r="AU117" s="63">
        <f t="shared" si="47"/>
        <v>-95.002816362478342</v>
      </c>
      <c r="AV117" s="68">
        <f t="shared" si="54"/>
        <v>0.1</v>
      </c>
      <c r="AW117" s="63">
        <f t="shared" si="55"/>
        <v>475.01408181239174</v>
      </c>
      <c r="AX117" s="63">
        <f t="shared" si="56"/>
        <v>-190.00563272495668</v>
      </c>
      <c r="AY117" s="64">
        <f t="shared" si="57"/>
        <v>285.00844908743505</v>
      </c>
      <c r="AZ117" s="65">
        <f t="shared" si="58"/>
        <v>298.98648146010686</v>
      </c>
      <c r="BA117" s="51">
        <f t="shared" si="59"/>
        <v>665.01971453734836</v>
      </c>
      <c r="BB117" s="55">
        <f t="shared" si="60"/>
        <v>6.6409144536517542E-2</v>
      </c>
      <c r="BC117" s="55">
        <f t="shared" si="61"/>
        <v>-20.38974023587539</v>
      </c>
      <c r="BE117" s="52">
        <f>IF(((AS117-T117)/T117)&gt;=BE$4,AD117,"")</f>
        <v>9.0999999999999694</v>
      </c>
      <c r="BF117" s="52" t="str">
        <f t="shared" si="62"/>
        <v/>
      </c>
      <c r="BG117" s="52">
        <f>IF(BB117&lt;=BG$4,AD117,"")</f>
        <v>9.0999999999999694</v>
      </c>
      <c r="BH117" s="52" t="str">
        <f>IF(BC117&gt;=BH$4,AD117,"")</f>
        <v/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10013.978032372672</v>
      </c>
      <c r="AC118" s="71">
        <f t="shared" si="49"/>
        <v>-13.978032372671805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6.3000000000000007</v>
      </c>
      <c r="AG118" s="74">
        <f t="shared" si="71"/>
        <v>200</v>
      </c>
      <c r="AH118" s="60">
        <f t="shared" si="71"/>
        <v>50</v>
      </c>
      <c r="AI118" s="60">
        <f t="shared" si="71"/>
        <v>315.00000000000006</v>
      </c>
      <c r="AJ118" s="60">
        <f t="shared" si="71"/>
        <v>10315</v>
      </c>
      <c r="AK118" s="60">
        <f t="shared" si="71"/>
        <v>374.52562889855147</v>
      </c>
      <c r="AL118" s="60">
        <f t="shared" si="71"/>
        <v>7.4905125779710291</v>
      </c>
      <c r="AM118" s="60">
        <f t="shared" si="71"/>
        <v>-198.09678456376878</v>
      </c>
      <c r="AN118" s="60">
        <f t="shared" si="71"/>
        <v>-198.09678456376878</v>
      </c>
      <c r="AO118" s="60">
        <f t="shared" si="71"/>
        <v>198.09678456376878</v>
      </c>
      <c r="AP118" s="61" t="str">
        <f t="shared" si="50"/>
        <v/>
      </c>
      <c r="AQ118" s="62">
        <f t="shared" si="46"/>
        <v>35</v>
      </c>
      <c r="AR118" s="63">
        <f t="shared" si="51"/>
        <v>1.9100569531078953</v>
      </c>
      <c r="AS118" s="63">
        <f t="shared" si="52"/>
        <v>95.50284765539476</v>
      </c>
      <c r="AT118" s="63">
        <f t="shared" si="53"/>
        <v>191.00569531078952</v>
      </c>
      <c r="AU118" s="63">
        <f t="shared" si="47"/>
        <v>-95.50284765539476</v>
      </c>
      <c r="AV118" s="68">
        <f t="shared" si="54"/>
        <v>0.1</v>
      </c>
      <c r="AW118" s="63">
        <f t="shared" si="55"/>
        <v>477.5142382769738</v>
      </c>
      <c r="AX118" s="63">
        <f t="shared" si="56"/>
        <v>-191.00569531078952</v>
      </c>
      <c r="AY118" s="64">
        <f t="shared" si="57"/>
        <v>286.50854296618428</v>
      </c>
      <c r="AZ118" s="65">
        <f t="shared" si="58"/>
        <v>300.48657533885608</v>
      </c>
      <c r="BA118" s="51">
        <f t="shared" si="59"/>
        <v>668.51993358776326</v>
      </c>
      <c r="BB118" s="55">
        <f t="shared" si="60"/>
        <v>6.6758677862744101E-2</v>
      </c>
      <c r="BC118" s="55">
        <f t="shared" si="61"/>
        <v>-20.497058192992306</v>
      </c>
      <c r="BE118" s="52">
        <f>IF(((AS118-T118)/T118)&gt;=BE$4,AD118,"")</f>
        <v>8.9999999999999698</v>
      </c>
      <c r="BF118" s="52" t="str">
        <f t="shared" si="62"/>
        <v/>
      </c>
      <c r="BG118" s="52">
        <f>IF(BB118&lt;=BG$4,AD118,"")</f>
        <v>8.9999999999999698</v>
      </c>
      <c r="BH118" s="52" t="str">
        <f>IF(BC118&gt;=BH$4,AD118,"")</f>
        <v/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10013.978032372672</v>
      </c>
      <c r="AC119" s="71">
        <f t="shared" si="49"/>
        <v>-13.978032372671805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6.3000000000000007</v>
      </c>
      <c r="AG119" s="74">
        <f t="shared" si="71"/>
        <v>200</v>
      </c>
      <c r="AH119" s="60">
        <f t="shared" si="71"/>
        <v>50</v>
      </c>
      <c r="AI119" s="60">
        <f t="shared" si="71"/>
        <v>315.00000000000006</v>
      </c>
      <c r="AJ119" s="60">
        <f t="shared" si="71"/>
        <v>10315</v>
      </c>
      <c r="AK119" s="60">
        <f t="shared" si="71"/>
        <v>374.52562889855147</v>
      </c>
      <c r="AL119" s="60">
        <f t="shared" si="71"/>
        <v>7.4905125779710291</v>
      </c>
      <c r="AM119" s="60">
        <f t="shared" si="71"/>
        <v>-198.09678456376878</v>
      </c>
      <c r="AN119" s="60">
        <f t="shared" si="71"/>
        <v>-198.09678456376878</v>
      </c>
      <c r="AO119" s="60">
        <f t="shared" si="71"/>
        <v>198.09678456376878</v>
      </c>
      <c r="AP119" s="61" t="str">
        <f t="shared" si="50"/>
        <v/>
      </c>
      <c r="AQ119" s="62">
        <f t="shared" si="46"/>
        <v>35</v>
      </c>
      <c r="AR119" s="63">
        <f t="shared" si="51"/>
        <v>1.9202823121315795</v>
      </c>
      <c r="AS119" s="63">
        <f t="shared" si="52"/>
        <v>96.014115606578969</v>
      </c>
      <c r="AT119" s="63">
        <f t="shared" si="53"/>
        <v>192.02823121315794</v>
      </c>
      <c r="AU119" s="63">
        <f t="shared" si="47"/>
        <v>-96.014115606578969</v>
      </c>
      <c r="AV119" s="68">
        <f t="shared" si="54"/>
        <v>0.1</v>
      </c>
      <c r="AW119" s="63">
        <f t="shared" si="55"/>
        <v>480.07057803289484</v>
      </c>
      <c r="AX119" s="63">
        <f t="shared" si="56"/>
        <v>-192.02823121315794</v>
      </c>
      <c r="AY119" s="64">
        <f t="shared" si="57"/>
        <v>288.04234681973691</v>
      </c>
      <c r="AZ119" s="65">
        <f t="shared" si="58"/>
        <v>302.02037919240871</v>
      </c>
      <c r="BA119" s="51">
        <f t="shared" si="59"/>
        <v>672.09880924605272</v>
      </c>
      <c r="BB119" s="55">
        <f t="shared" si="60"/>
        <v>6.7116065870458902E-2</v>
      </c>
      <c r="BC119" s="55">
        <f t="shared" si="61"/>
        <v>-20.606787789594996</v>
      </c>
      <c r="BE119" s="52">
        <f>IF(((AS119-T119)/T119)&gt;=BE$4,AD119,"")</f>
        <v>8.8999999999999702</v>
      </c>
      <c r="BF119" s="52" t="str">
        <f t="shared" si="62"/>
        <v/>
      </c>
      <c r="BG119" s="52">
        <f>IF(BB119&lt;=BG$4,AD119,"")</f>
        <v>8.8999999999999702</v>
      </c>
      <c r="BH119" s="52" t="str">
        <f>IF(BC119&gt;=BH$4,AD119,"")</f>
        <v/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10013.978032372672</v>
      </c>
      <c r="AC120" s="71">
        <f t="shared" si="49"/>
        <v>-13.978032372671805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6.3000000000000007</v>
      </c>
      <c r="AG120" s="74">
        <f t="shared" si="71"/>
        <v>200</v>
      </c>
      <c r="AH120" s="60">
        <f t="shared" si="71"/>
        <v>50</v>
      </c>
      <c r="AI120" s="60">
        <f t="shared" si="71"/>
        <v>315.00000000000006</v>
      </c>
      <c r="AJ120" s="60">
        <f t="shared" si="71"/>
        <v>10315</v>
      </c>
      <c r="AK120" s="60">
        <f t="shared" si="71"/>
        <v>374.52562889855147</v>
      </c>
      <c r="AL120" s="60">
        <f t="shared" si="71"/>
        <v>7.4905125779710291</v>
      </c>
      <c r="AM120" s="60">
        <f t="shared" si="71"/>
        <v>-198.09678456376878</v>
      </c>
      <c r="AN120" s="60">
        <f t="shared" si="71"/>
        <v>-198.09678456376878</v>
      </c>
      <c r="AO120" s="60">
        <f t="shared" si="71"/>
        <v>198.09678456376878</v>
      </c>
      <c r="AP120" s="61" t="str">
        <f t="shared" si="50"/>
        <v/>
      </c>
      <c r="AQ120" s="62">
        <f t="shared" si="46"/>
        <v>35</v>
      </c>
      <c r="AR120" s="63">
        <f t="shared" si="51"/>
        <v>1.9307400656785292</v>
      </c>
      <c r="AS120" s="63">
        <f t="shared" si="52"/>
        <v>96.537003283926452</v>
      </c>
      <c r="AT120" s="63">
        <f t="shared" si="53"/>
        <v>193.0740065678529</v>
      </c>
      <c r="AU120" s="63">
        <f t="shared" si="47"/>
        <v>-96.537003283926452</v>
      </c>
      <c r="AV120" s="68">
        <f t="shared" si="54"/>
        <v>0.1</v>
      </c>
      <c r="AW120" s="63">
        <f t="shared" si="55"/>
        <v>482.68501641963223</v>
      </c>
      <c r="AX120" s="63">
        <f t="shared" si="56"/>
        <v>-193.0740065678529</v>
      </c>
      <c r="AY120" s="64">
        <f t="shared" si="57"/>
        <v>289.61100985177933</v>
      </c>
      <c r="AZ120" s="65">
        <f t="shared" si="58"/>
        <v>303.58904222445113</v>
      </c>
      <c r="BA120" s="51">
        <f t="shared" si="59"/>
        <v>675.7590229874852</v>
      </c>
      <c r="BB120" s="55">
        <f t="shared" si="60"/>
        <v>6.7481576332894505E-2</v>
      </c>
      <c r="BC120" s="55">
        <f t="shared" si="61"/>
        <v>-20.719011240665925</v>
      </c>
      <c r="BE120" s="52">
        <f>IF(((AS120-T120)/T120)&gt;=BE$4,AD120,"")</f>
        <v>8.7999999999999705</v>
      </c>
      <c r="BF120" s="52" t="str">
        <f t="shared" si="62"/>
        <v/>
      </c>
      <c r="BG120" s="52">
        <f>IF(BB120&lt;=BG$4,AD120,"")</f>
        <v>8.7999999999999705</v>
      </c>
      <c r="BH120" s="52" t="str">
        <f>IF(BC120&gt;=BH$4,AD120,"")</f>
        <v/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10013.978032372672</v>
      </c>
      <c r="AC121" s="71">
        <f t="shared" si="49"/>
        <v>-13.978032372671805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6.3000000000000007</v>
      </c>
      <c r="AG121" s="74">
        <f t="shared" si="71"/>
        <v>200</v>
      </c>
      <c r="AH121" s="60">
        <f t="shared" si="71"/>
        <v>50</v>
      </c>
      <c r="AI121" s="60">
        <f t="shared" si="71"/>
        <v>315.00000000000006</v>
      </c>
      <c r="AJ121" s="60">
        <f t="shared" si="71"/>
        <v>10315</v>
      </c>
      <c r="AK121" s="60">
        <f t="shared" si="71"/>
        <v>374.52562889855147</v>
      </c>
      <c r="AL121" s="60">
        <f t="shared" si="71"/>
        <v>7.4905125779710291</v>
      </c>
      <c r="AM121" s="60">
        <f t="shared" si="71"/>
        <v>-198.09678456376878</v>
      </c>
      <c r="AN121" s="60">
        <f t="shared" si="71"/>
        <v>-198.09678456376878</v>
      </c>
      <c r="AO121" s="60">
        <f t="shared" si="71"/>
        <v>198.09678456376878</v>
      </c>
      <c r="AP121" s="61" t="str">
        <f t="shared" si="50"/>
        <v/>
      </c>
      <c r="AQ121" s="62">
        <f t="shared" si="46"/>
        <v>35</v>
      </c>
      <c r="AR121" s="63">
        <f t="shared" si="51"/>
        <v>1.9414382273529949</v>
      </c>
      <c r="AS121" s="63">
        <f t="shared" si="52"/>
        <v>97.071911367649747</v>
      </c>
      <c r="AT121" s="63">
        <f t="shared" si="53"/>
        <v>194.14382273529949</v>
      </c>
      <c r="AU121" s="63">
        <f t="shared" si="47"/>
        <v>-97.071911367649747</v>
      </c>
      <c r="AV121" s="68">
        <f t="shared" si="54"/>
        <v>0.1</v>
      </c>
      <c r="AW121" s="63">
        <f t="shared" si="55"/>
        <v>485.35955683824875</v>
      </c>
      <c r="AX121" s="63">
        <f t="shared" si="56"/>
        <v>-194.14382273529949</v>
      </c>
      <c r="AY121" s="64">
        <f t="shared" si="57"/>
        <v>291.21573410294923</v>
      </c>
      <c r="AZ121" s="65">
        <f t="shared" si="58"/>
        <v>305.19376647562103</v>
      </c>
      <c r="BA121" s="51">
        <f t="shared" si="59"/>
        <v>679.50337957354827</v>
      </c>
      <c r="BB121" s="55">
        <f t="shared" si="60"/>
        <v>6.7855489334696442E-2</v>
      </c>
      <c r="BC121" s="55">
        <f t="shared" si="61"/>
        <v>-20.833814541186769</v>
      </c>
      <c r="BE121" s="52">
        <f>IF(((AS121-T121)/T121)&gt;=BE$4,AD121,"")</f>
        <v>8.6999999999999709</v>
      </c>
      <c r="BF121" s="52" t="str">
        <f t="shared" si="62"/>
        <v/>
      </c>
      <c r="BG121" s="52">
        <f>IF(BB121&lt;=BG$4,AD121,"")</f>
        <v>8.6999999999999709</v>
      </c>
      <c r="BH121" s="52" t="str">
        <f>IF(BC121&gt;=BH$4,AD121,"")</f>
        <v/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10013.978032372672</v>
      </c>
      <c r="AC122" s="71">
        <f t="shared" si="49"/>
        <v>-13.978032372671805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6.3000000000000007</v>
      </c>
      <c r="AG122" s="74">
        <f t="shared" si="74"/>
        <v>200</v>
      </c>
      <c r="AH122" s="60">
        <f t="shared" si="74"/>
        <v>50</v>
      </c>
      <c r="AI122" s="60">
        <f t="shared" si="74"/>
        <v>315.00000000000006</v>
      </c>
      <c r="AJ122" s="60">
        <f t="shared" si="74"/>
        <v>10315</v>
      </c>
      <c r="AK122" s="60">
        <f t="shared" si="74"/>
        <v>374.52562889855147</v>
      </c>
      <c r="AL122" s="60">
        <f t="shared" si="74"/>
        <v>7.4905125779710291</v>
      </c>
      <c r="AM122" s="60">
        <f t="shared" si="74"/>
        <v>-198.09678456376878</v>
      </c>
      <c r="AN122" s="60">
        <f t="shared" si="74"/>
        <v>-198.09678456376878</v>
      </c>
      <c r="AO122" s="60">
        <f t="shared" si="74"/>
        <v>198.09678456376878</v>
      </c>
      <c r="AP122" s="61" t="str">
        <f t="shared" si="50"/>
        <v/>
      </c>
      <c r="AQ122" s="62">
        <f t="shared" si="46"/>
        <v>35</v>
      </c>
      <c r="AR122" s="63">
        <f t="shared" si="51"/>
        <v>1.9523851834850066</v>
      </c>
      <c r="AS122" s="63">
        <f t="shared" si="52"/>
        <v>97.619259174250331</v>
      </c>
      <c r="AT122" s="63">
        <f t="shared" si="53"/>
        <v>195.23851834850066</v>
      </c>
      <c r="AU122" s="63">
        <f t="shared" si="47"/>
        <v>-97.619259174250331</v>
      </c>
      <c r="AV122" s="68">
        <f t="shared" si="54"/>
        <v>0.1</v>
      </c>
      <c r="AW122" s="63">
        <f t="shared" si="55"/>
        <v>488.09629587125164</v>
      </c>
      <c r="AX122" s="63">
        <f t="shared" si="56"/>
        <v>-195.23851834850066</v>
      </c>
      <c r="AY122" s="64">
        <f t="shared" si="57"/>
        <v>292.85777752275101</v>
      </c>
      <c r="AZ122" s="65">
        <f t="shared" si="58"/>
        <v>306.83580989542281</v>
      </c>
      <c r="BA122" s="51">
        <f t="shared" si="59"/>
        <v>683.33481421975227</v>
      </c>
      <c r="BB122" s="55">
        <f t="shared" si="60"/>
        <v>6.8238097987703056E-2</v>
      </c>
      <c r="BC122" s="55">
        <f t="shared" si="61"/>
        <v>-20.951287685905768</v>
      </c>
      <c r="BE122" s="52">
        <f>IF(((AS122-T122)/T122)&gt;=BE$4,AD122,"")</f>
        <v>8.5999999999999712</v>
      </c>
      <c r="BF122" s="52" t="str">
        <f t="shared" si="62"/>
        <v/>
      </c>
      <c r="BG122" s="52">
        <f>IF(BB122&lt;=BG$4,AD122,"")</f>
        <v>8.5999999999999712</v>
      </c>
      <c r="BH122" s="52" t="str">
        <f>IF(BC122&gt;=BH$4,AD122,"")</f>
        <v/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10013.978032372672</v>
      </c>
      <c r="AC123" s="71">
        <f t="shared" si="49"/>
        <v>-13.978032372671805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6.3000000000000007</v>
      </c>
      <c r="AG123" s="74">
        <f t="shared" si="74"/>
        <v>200</v>
      </c>
      <c r="AH123" s="60">
        <f t="shared" si="74"/>
        <v>50</v>
      </c>
      <c r="AI123" s="60">
        <f t="shared" si="74"/>
        <v>315.00000000000006</v>
      </c>
      <c r="AJ123" s="60">
        <f t="shared" si="74"/>
        <v>10315</v>
      </c>
      <c r="AK123" s="60">
        <f t="shared" si="74"/>
        <v>374.52562889855147</v>
      </c>
      <c r="AL123" s="60">
        <f t="shared" si="74"/>
        <v>7.4905125779710291</v>
      </c>
      <c r="AM123" s="60">
        <f t="shared" si="74"/>
        <v>-198.09678456376878</v>
      </c>
      <c r="AN123" s="60">
        <f t="shared" si="74"/>
        <v>-198.09678456376878</v>
      </c>
      <c r="AO123" s="60">
        <f t="shared" si="74"/>
        <v>198.09678456376878</v>
      </c>
      <c r="AP123" s="61" t="str">
        <f t="shared" si="50"/>
        <v/>
      </c>
      <c r="AQ123" s="62">
        <f t="shared" si="46"/>
        <v>35</v>
      </c>
      <c r="AR123" s="63">
        <f t="shared" si="51"/>
        <v>1.9635897150554185</v>
      </c>
      <c r="AS123" s="63">
        <f t="shared" si="52"/>
        <v>98.17948575277093</v>
      </c>
      <c r="AT123" s="63">
        <f t="shared" si="53"/>
        <v>196.35897150554186</v>
      </c>
      <c r="AU123" s="63">
        <f t="shared" si="47"/>
        <v>-98.17948575277093</v>
      </c>
      <c r="AV123" s="68">
        <f t="shared" si="54"/>
        <v>0.1</v>
      </c>
      <c r="AW123" s="63">
        <f t="shared" si="55"/>
        <v>490.89742876385463</v>
      </c>
      <c r="AX123" s="63">
        <f t="shared" si="56"/>
        <v>-196.35897150554186</v>
      </c>
      <c r="AY123" s="64">
        <f t="shared" si="57"/>
        <v>294.53845725831275</v>
      </c>
      <c r="AZ123" s="65">
        <f t="shared" si="58"/>
        <v>308.51648963098455</v>
      </c>
      <c r="BA123" s="51">
        <f t="shared" si="59"/>
        <v>687.25640026939652</v>
      </c>
      <c r="BB123" s="55">
        <f t="shared" si="60"/>
        <v>6.8629709197251032E-2</v>
      </c>
      <c r="BC123" s="55">
        <f t="shared" si="61"/>
        <v>-21.071524904618155</v>
      </c>
      <c r="BE123" s="52">
        <f>IF(((AS123-T123)/T123)&gt;=BE$4,AD123,"")</f>
        <v>8.4999999999999716</v>
      </c>
      <c r="BF123" s="52" t="str">
        <f t="shared" si="62"/>
        <v/>
      </c>
      <c r="BG123" s="52">
        <f>IF(BB123&lt;=BG$4,AD123,"")</f>
        <v>8.4999999999999716</v>
      </c>
      <c r="BH123" s="52" t="str">
        <f>IF(BC123&gt;=BH$4,AD123,"")</f>
        <v/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10013.978032372672</v>
      </c>
      <c r="AC124" s="71">
        <f t="shared" si="49"/>
        <v>-13.978032372671805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6.3000000000000007</v>
      </c>
      <c r="AG124" s="74">
        <f t="shared" si="74"/>
        <v>200</v>
      </c>
      <c r="AH124" s="60">
        <f t="shared" si="74"/>
        <v>50</v>
      </c>
      <c r="AI124" s="60">
        <f t="shared" si="74"/>
        <v>315.00000000000006</v>
      </c>
      <c r="AJ124" s="60">
        <f t="shared" si="74"/>
        <v>10315</v>
      </c>
      <c r="AK124" s="60">
        <f t="shared" si="74"/>
        <v>374.52562889855147</v>
      </c>
      <c r="AL124" s="60">
        <f t="shared" si="74"/>
        <v>7.4905125779710291</v>
      </c>
      <c r="AM124" s="60">
        <f t="shared" si="74"/>
        <v>-198.09678456376878</v>
      </c>
      <c r="AN124" s="60">
        <f t="shared" si="74"/>
        <v>-198.09678456376878</v>
      </c>
      <c r="AO124" s="60">
        <f t="shared" si="74"/>
        <v>198.09678456376878</v>
      </c>
      <c r="AP124" s="61" t="str">
        <f t="shared" si="50"/>
        <v/>
      </c>
      <c r="AQ124" s="62">
        <f t="shared" si="46"/>
        <v>35</v>
      </c>
      <c r="AR124" s="63">
        <f t="shared" si="51"/>
        <v>1.9750610211870305</v>
      </c>
      <c r="AS124" s="63">
        <f t="shared" si="52"/>
        <v>98.75305105935152</v>
      </c>
      <c r="AT124" s="63">
        <f t="shared" si="53"/>
        <v>197.50610211870304</v>
      </c>
      <c r="AU124" s="63">
        <f t="shared" si="47"/>
        <v>-98.75305105935152</v>
      </c>
      <c r="AV124" s="68">
        <f t="shared" si="54"/>
        <v>0.1</v>
      </c>
      <c r="AW124" s="63">
        <f t="shared" si="55"/>
        <v>493.76525529675757</v>
      </c>
      <c r="AX124" s="63">
        <f t="shared" si="56"/>
        <v>-197.50610211870304</v>
      </c>
      <c r="AY124" s="64">
        <f t="shared" si="57"/>
        <v>296.25915317805453</v>
      </c>
      <c r="AZ124" s="65">
        <f t="shared" si="58"/>
        <v>310.23718555072634</v>
      </c>
      <c r="BA124" s="51">
        <f t="shared" si="59"/>
        <v>691.27135741546067</v>
      </c>
      <c r="BB124" s="55">
        <f t="shared" si="60"/>
        <v>6.9030644483216788E-2</v>
      </c>
      <c r="BC124" s="55">
        <f t="shared" si="61"/>
        <v>-21.194624914252262</v>
      </c>
      <c r="BE124" s="52">
        <f>IF(((AS124-T124)/T124)&gt;=BE$4,AD124,"")</f>
        <v>8.3999999999999719</v>
      </c>
      <c r="BF124" s="52" t="str">
        <f t="shared" si="62"/>
        <v/>
      </c>
      <c r="BG124" s="52">
        <f>IF(BB124&lt;=BG$4,AD124,"")</f>
        <v>8.3999999999999719</v>
      </c>
      <c r="BH124" s="52" t="str">
        <f>IF(BC124&gt;=BH$4,AD124,"")</f>
        <v/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10013.978032372672</v>
      </c>
      <c r="AC125" s="71">
        <f t="shared" si="49"/>
        <v>-13.978032372671805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6.3000000000000007</v>
      </c>
      <c r="AG125" s="74">
        <f t="shared" si="74"/>
        <v>200</v>
      </c>
      <c r="AH125" s="60">
        <f t="shared" si="74"/>
        <v>50</v>
      </c>
      <c r="AI125" s="60">
        <f t="shared" si="74"/>
        <v>315.00000000000006</v>
      </c>
      <c r="AJ125" s="60">
        <f t="shared" si="74"/>
        <v>10315</v>
      </c>
      <c r="AK125" s="60">
        <f t="shared" si="74"/>
        <v>374.52562889855147</v>
      </c>
      <c r="AL125" s="60">
        <f t="shared" si="74"/>
        <v>7.4905125779710291</v>
      </c>
      <c r="AM125" s="60">
        <f t="shared" si="74"/>
        <v>-198.09678456376878</v>
      </c>
      <c r="AN125" s="60">
        <f t="shared" si="74"/>
        <v>-198.09678456376878</v>
      </c>
      <c r="AO125" s="60">
        <f t="shared" si="74"/>
        <v>198.09678456376878</v>
      </c>
      <c r="AP125" s="61" t="str">
        <f t="shared" si="50"/>
        <v/>
      </c>
      <c r="AQ125" s="62">
        <f t="shared" si="46"/>
        <v>35</v>
      </c>
      <c r="AR125" s="63">
        <f t="shared" si="51"/>
        <v>1.9868087443338622</v>
      </c>
      <c r="AS125" s="63">
        <f t="shared" si="52"/>
        <v>99.340437216693118</v>
      </c>
      <c r="AT125" s="63">
        <f t="shared" si="53"/>
        <v>198.68087443338624</v>
      </c>
      <c r="AU125" s="63">
        <f t="shared" si="47"/>
        <v>-99.340437216693118</v>
      </c>
      <c r="AV125" s="68">
        <f t="shared" si="54"/>
        <v>0.1</v>
      </c>
      <c r="AW125" s="63">
        <f t="shared" si="55"/>
        <v>496.70218608346556</v>
      </c>
      <c r="AX125" s="63">
        <f t="shared" si="56"/>
        <v>-198.68087443338624</v>
      </c>
      <c r="AY125" s="64">
        <f t="shared" si="57"/>
        <v>298.02131165007933</v>
      </c>
      <c r="AZ125" s="65">
        <f t="shared" si="58"/>
        <v>311.99934402275113</v>
      </c>
      <c r="BA125" s="51">
        <f t="shared" si="59"/>
        <v>695.38306051685186</v>
      </c>
      <c r="BB125" s="55">
        <f t="shared" si="60"/>
        <v>6.9441240860410647E-2</v>
      </c>
      <c r="BC125" s="55">
        <f t="shared" si="61"/>
        <v>-21.320691189178767</v>
      </c>
      <c r="BE125" s="52">
        <f>IF(((AS125-T125)/T125)&gt;=BE$4,AD125,"")</f>
        <v>8.2999999999999723</v>
      </c>
      <c r="BF125" s="52" t="str">
        <f t="shared" si="62"/>
        <v/>
      </c>
      <c r="BG125" s="52">
        <f>IF(BB125&lt;=BG$4,AD125,"")</f>
        <v>8.2999999999999723</v>
      </c>
      <c r="BH125" s="52" t="str">
        <f>IF(BC125&gt;=BH$4,AD125,"")</f>
        <v/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10013.978032372672</v>
      </c>
      <c r="AC126" s="71">
        <f t="shared" si="49"/>
        <v>-13.978032372671805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6.3000000000000007</v>
      </c>
      <c r="AG126" s="74">
        <f t="shared" si="74"/>
        <v>200</v>
      </c>
      <c r="AH126" s="60">
        <f t="shared" si="74"/>
        <v>50</v>
      </c>
      <c r="AI126" s="60">
        <f t="shared" si="74"/>
        <v>315.00000000000006</v>
      </c>
      <c r="AJ126" s="60">
        <f t="shared" si="74"/>
        <v>10315</v>
      </c>
      <c r="AK126" s="60">
        <f t="shared" si="74"/>
        <v>374.52562889855147</v>
      </c>
      <c r="AL126" s="60">
        <f t="shared" si="74"/>
        <v>7.4905125779710291</v>
      </c>
      <c r="AM126" s="60">
        <f t="shared" si="74"/>
        <v>-198.09678456376878</v>
      </c>
      <c r="AN126" s="60">
        <f t="shared" si="74"/>
        <v>-198.09678456376878</v>
      </c>
      <c r="AO126" s="60">
        <f t="shared" si="74"/>
        <v>198.09678456376878</v>
      </c>
      <c r="AP126" s="61" t="str">
        <f t="shared" si="50"/>
        <v/>
      </c>
      <c r="AQ126" s="62">
        <f t="shared" si="46"/>
        <v>35</v>
      </c>
      <c r="AR126" s="63">
        <f t="shared" si="51"/>
        <v>1.9988429973135435</v>
      </c>
      <c r="AS126" s="63">
        <f t="shared" si="52"/>
        <v>99.94214986567718</v>
      </c>
      <c r="AT126" s="63">
        <f t="shared" si="53"/>
        <v>199.88429973135436</v>
      </c>
      <c r="AU126" s="63">
        <f t="shared" si="47"/>
        <v>-99.94214986567718</v>
      </c>
      <c r="AV126" s="68">
        <f t="shared" si="54"/>
        <v>0.1</v>
      </c>
      <c r="AW126" s="63">
        <f t="shared" si="55"/>
        <v>499.71074932838587</v>
      </c>
      <c r="AX126" s="63">
        <f t="shared" si="56"/>
        <v>-199.88429973135436</v>
      </c>
      <c r="AY126" s="64">
        <f t="shared" si="57"/>
        <v>299.82644959703151</v>
      </c>
      <c r="AZ126" s="65">
        <f t="shared" si="58"/>
        <v>313.80448196970332</v>
      </c>
      <c r="BA126" s="51">
        <f t="shared" si="59"/>
        <v>699.59504905974029</v>
      </c>
      <c r="BB126" s="55">
        <f t="shared" si="60"/>
        <v>6.9861851783389731E-2</v>
      </c>
      <c r="BC126" s="55">
        <f t="shared" si="61"/>
        <v>-21.449832251298595</v>
      </c>
      <c r="BE126" s="52">
        <f>IF(((AS126-T126)/T126)&gt;=BE$4,AD126,"")</f>
        <v>8.1999999999999726</v>
      </c>
      <c r="BF126" s="52" t="str">
        <f t="shared" si="62"/>
        <v/>
      </c>
      <c r="BG126" s="52">
        <f>IF(BB126&lt;=BG$4,AD126,"")</f>
        <v>8.1999999999999726</v>
      </c>
      <c r="BH126" s="52" t="str">
        <f>IF(BC126&gt;=BH$4,AD126,"")</f>
        <v/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10013.978032372672</v>
      </c>
      <c r="AC127" s="71">
        <f t="shared" si="49"/>
        <v>-13.978032372671805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6.3000000000000007</v>
      </c>
      <c r="AG127" s="74">
        <f t="shared" si="74"/>
        <v>200</v>
      </c>
      <c r="AH127" s="60">
        <f t="shared" si="74"/>
        <v>50</v>
      </c>
      <c r="AI127" s="60">
        <f t="shared" si="74"/>
        <v>315.00000000000006</v>
      </c>
      <c r="AJ127" s="60">
        <f t="shared" si="74"/>
        <v>10315</v>
      </c>
      <c r="AK127" s="60">
        <f t="shared" si="74"/>
        <v>374.52562889855147</v>
      </c>
      <c r="AL127" s="60">
        <f t="shared" si="74"/>
        <v>7.4905125779710291</v>
      </c>
      <c r="AM127" s="60">
        <f t="shared" si="74"/>
        <v>-198.09678456376878</v>
      </c>
      <c r="AN127" s="60">
        <f t="shared" si="74"/>
        <v>-198.09678456376878</v>
      </c>
      <c r="AO127" s="60">
        <f t="shared" si="74"/>
        <v>198.09678456376878</v>
      </c>
      <c r="AP127" s="61" t="str">
        <f t="shared" si="50"/>
        <v>VINTO</v>
      </c>
      <c r="AQ127" s="62">
        <f t="shared" si="46"/>
        <v>35</v>
      </c>
      <c r="AR127" s="63">
        <f t="shared" si="51"/>
        <v>2.0111743923421059</v>
      </c>
      <c r="AS127" s="63">
        <f t="shared" si="52"/>
        <v>100.5587196171053</v>
      </c>
      <c r="AT127" s="63">
        <f t="shared" si="53"/>
        <v>201.11743923421059</v>
      </c>
      <c r="AU127" s="63">
        <f t="shared" si="47"/>
        <v>-100.5587196171053</v>
      </c>
      <c r="AV127" s="68">
        <f t="shared" si="54"/>
        <v>0.1</v>
      </c>
      <c r="AW127" s="63">
        <f t="shared" si="55"/>
        <v>502.79359808552647</v>
      </c>
      <c r="AX127" s="63">
        <f t="shared" si="56"/>
        <v>-201.11743923421059</v>
      </c>
      <c r="AY127" s="64">
        <f t="shared" si="57"/>
        <v>301.6761588513159</v>
      </c>
      <c r="AZ127" s="65">
        <f t="shared" si="58"/>
        <v>315.65419122398771</v>
      </c>
      <c r="BA127" s="51">
        <f t="shared" si="59"/>
        <v>703.91103731973703</v>
      </c>
      <c r="BB127" s="55">
        <f t="shared" si="60"/>
        <v>7.0292848161257165E-2</v>
      </c>
      <c r="BC127" s="55">
        <f t="shared" si="61"/>
        <v>-21.582161981618917</v>
      </c>
      <c r="BE127" s="52">
        <f>IF(((AS127-T127)/T127)&gt;=BE$4,AD127,"")</f>
        <v>8.099999999999973</v>
      </c>
      <c r="BF127" s="52">
        <f t="shared" si="62"/>
        <v>8.099999999999973</v>
      </c>
      <c r="BG127" s="52">
        <f>IF(BB127&lt;=BG$4,AD127,"")</f>
        <v>8.099999999999973</v>
      </c>
      <c r="BH127" s="52" t="str">
        <f>IF(BC127&gt;=BH$4,AD127,"")</f>
        <v/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10013.978032372672</v>
      </c>
      <c r="AC128" s="71">
        <f t="shared" si="49"/>
        <v>-13.978032372671805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6.3000000000000007</v>
      </c>
      <c r="AG128" s="74">
        <f t="shared" si="74"/>
        <v>200</v>
      </c>
      <c r="AH128" s="60">
        <f t="shared" si="74"/>
        <v>50</v>
      </c>
      <c r="AI128" s="60">
        <f t="shared" si="74"/>
        <v>315.00000000000006</v>
      </c>
      <c r="AJ128" s="60">
        <f t="shared" si="74"/>
        <v>10315</v>
      </c>
      <c r="AK128" s="60">
        <f t="shared" si="74"/>
        <v>374.52562889855147</v>
      </c>
      <c r="AL128" s="60">
        <f t="shared" si="74"/>
        <v>7.4905125779710291</v>
      </c>
      <c r="AM128" s="60">
        <f t="shared" si="74"/>
        <v>-198.09678456376878</v>
      </c>
      <c r="AN128" s="60">
        <f t="shared" si="74"/>
        <v>-198.09678456376878</v>
      </c>
      <c r="AO128" s="60">
        <f t="shared" si="74"/>
        <v>198.09678456376878</v>
      </c>
      <c r="AP128" s="61" t="str">
        <f t="shared" si="50"/>
        <v>VINTO</v>
      </c>
      <c r="AQ128" s="62">
        <f t="shared" si="46"/>
        <v>35</v>
      </c>
      <c r="AR128" s="63">
        <f t="shared" si="51"/>
        <v>2.023814072246382</v>
      </c>
      <c r="AS128" s="63">
        <f t="shared" si="52"/>
        <v>101.1907036123191</v>
      </c>
      <c r="AT128" s="63">
        <f t="shared" si="53"/>
        <v>202.3814072246382</v>
      </c>
      <c r="AU128" s="63">
        <f t="shared" si="47"/>
        <v>-101.1907036123191</v>
      </c>
      <c r="AV128" s="68">
        <f t="shared" si="54"/>
        <v>0.1</v>
      </c>
      <c r="AW128" s="63">
        <f t="shared" si="55"/>
        <v>505.9535180615955</v>
      </c>
      <c r="AX128" s="63">
        <f t="shared" si="56"/>
        <v>-202.3814072246382</v>
      </c>
      <c r="AY128" s="64">
        <f t="shared" si="57"/>
        <v>303.57211083695734</v>
      </c>
      <c r="AZ128" s="65">
        <f t="shared" si="58"/>
        <v>317.55014320962914</v>
      </c>
      <c r="BA128" s="51">
        <f t="shared" si="59"/>
        <v>708.33492528623367</v>
      </c>
      <c r="BB128" s="55">
        <f t="shared" si="60"/>
        <v>7.073461944857129E-2</v>
      </c>
      <c r="BC128" s="55">
        <f t="shared" si="61"/>
        <v>-21.717799955197243</v>
      </c>
      <c r="BE128" s="52">
        <f>IF(((AS128-T128)/T128)&gt;=BE$4,AD128,"")</f>
        <v>7.9999999999999734</v>
      </c>
      <c r="BF128" s="52">
        <f t="shared" si="62"/>
        <v>7.9999999999999734</v>
      </c>
      <c r="BG128" s="52">
        <f>IF(BB128&lt;=BG$4,AD128,"")</f>
        <v>7.9999999999999734</v>
      </c>
      <c r="BH128" s="52" t="str">
        <f>IF(BC128&gt;=BH$4,AD128,"")</f>
        <v/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10013.978032372672</v>
      </c>
      <c r="AC129" s="71">
        <f t="shared" si="49"/>
        <v>-13.978032372671805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6.3000000000000007</v>
      </c>
      <c r="AG129" s="74">
        <f t="shared" si="74"/>
        <v>200</v>
      </c>
      <c r="AH129" s="60">
        <f t="shared" si="74"/>
        <v>50</v>
      </c>
      <c r="AI129" s="60">
        <f t="shared" si="74"/>
        <v>315.00000000000006</v>
      </c>
      <c r="AJ129" s="60">
        <f t="shared" si="74"/>
        <v>10315</v>
      </c>
      <c r="AK129" s="60">
        <f t="shared" si="74"/>
        <v>374.52562889855147</v>
      </c>
      <c r="AL129" s="60">
        <f t="shared" si="74"/>
        <v>7.4905125779710291</v>
      </c>
      <c r="AM129" s="60">
        <f t="shared" si="74"/>
        <v>-198.09678456376878</v>
      </c>
      <c r="AN129" s="60">
        <f t="shared" si="74"/>
        <v>-198.09678456376878</v>
      </c>
      <c r="AO129" s="60">
        <f t="shared" si="74"/>
        <v>198.09678456376878</v>
      </c>
      <c r="AP129" s="61" t="str">
        <f t="shared" si="50"/>
        <v>VINTO</v>
      </c>
      <c r="AQ129" s="62">
        <f t="shared" si="46"/>
        <v>35</v>
      </c>
      <c r="AR129" s="63">
        <f t="shared" si="51"/>
        <v>2.0367737440469691</v>
      </c>
      <c r="AS129" s="63">
        <f t="shared" si="52"/>
        <v>101.83868720234845</v>
      </c>
      <c r="AT129" s="63">
        <f t="shared" si="53"/>
        <v>203.67737440469691</v>
      </c>
      <c r="AU129" s="63">
        <f t="shared" si="47"/>
        <v>-101.83868720234845</v>
      </c>
      <c r="AV129" s="68">
        <f t="shared" si="54"/>
        <v>0.1</v>
      </c>
      <c r="AW129" s="63">
        <f t="shared" si="55"/>
        <v>509.19343601174228</v>
      </c>
      <c r="AX129" s="63">
        <f t="shared" si="56"/>
        <v>-203.67737440469691</v>
      </c>
      <c r="AY129" s="64">
        <f t="shared" si="57"/>
        <v>305.51606160704534</v>
      </c>
      <c r="AZ129" s="65">
        <f t="shared" si="58"/>
        <v>319.49409397971715</v>
      </c>
      <c r="BA129" s="51">
        <f t="shared" si="59"/>
        <v>712.87081041643921</v>
      </c>
      <c r="BB129" s="55">
        <f t="shared" si="60"/>
        <v>7.1187574819108576E-2</v>
      </c>
      <c r="BC129" s="55">
        <f t="shared" si="61"/>
        <v>-21.856871801524385</v>
      </c>
      <c r="BE129" s="52">
        <f>IF(((AS129-T129)/T129)&gt;=BE$4,AD129,"")</f>
        <v>7.8999999999999737</v>
      </c>
      <c r="BF129" s="52">
        <f t="shared" si="62"/>
        <v>7.8999999999999737</v>
      </c>
      <c r="BG129" s="52">
        <f>IF(BB129&lt;=BG$4,AD129,"")</f>
        <v>7.8999999999999737</v>
      </c>
      <c r="BH129" s="52" t="str">
        <f>IF(BC129&gt;=BH$4,AD129,"")</f>
        <v/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10013.978032372672</v>
      </c>
      <c r="AC130" s="71">
        <f t="shared" si="49"/>
        <v>-13.978032372671805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6.3000000000000007</v>
      </c>
      <c r="AG130" s="74">
        <f t="shared" si="74"/>
        <v>200</v>
      </c>
      <c r="AH130" s="60">
        <f t="shared" si="74"/>
        <v>50</v>
      </c>
      <c r="AI130" s="60">
        <f t="shared" si="74"/>
        <v>315.00000000000006</v>
      </c>
      <c r="AJ130" s="60">
        <f t="shared" si="74"/>
        <v>10315</v>
      </c>
      <c r="AK130" s="60">
        <f t="shared" si="74"/>
        <v>374.52562889855147</v>
      </c>
      <c r="AL130" s="60">
        <f t="shared" si="74"/>
        <v>7.4905125779710291</v>
      </c>
      <c r="AM130" s="60">
        <f t="shared" si="74"/>
        <v>-198.09678456376878</v>
      </c>
      <c r="AN130" s="60">
        <f t="shared" si="74"/>
        <v>-198.09678456376878</v>
      </c>
      <c r="AO130" s="60">
        <f t="shared" si="74"/>
        <v>198.09678456376878</v>
      </c>
      <c r="AP130" s="61" t="str">
        <f t="shared" si="50"/>
        <v>VINTO</v>
      </c>
      <c r="AQ130" s="62">
        <f t="shared" si="46"/>
        <v>35</v>
      </c>
      <c r="AR130" s="63">
        <f t="shared" si="51"/>
        <v>2.0500657151244943</v>
      </c>
      <c r="AS130" s="63">
        <f t="shared" si="52"/>
        <v>102.50328575622471</v>
      </c>
      <c r="AT130" s="63">
        <f t="shared" si="53"/>
        <v>205.00657151244943</v>
      </c>
      <c r="AU130" s="63">
        <f t="shared" si="47"/>
        <v>-102.50328575622471</v>
      </c>
      <c r="AV130" s="68">
        <f t="shared" si="54"/>
        <v>0.1</v>
      </c>
      <c r="AW130" s="63">
        <f t="shared" si="55"/>
        <v>512.51642878112352</v>
      </c>
      <c r="AX130" s="63">
        <f t="shared" si="56"/>
        <v>-205.00657151244943</v>
      </c>
      <c r="AY130" s="64">
        <f t="shared" si="57"/>
        <v>307.50985726867407</v>
      </c>
      <c r="AZ130" s="65">
        <f t="shared" si="58"/>
        <v>321.48788964134587</v>
      </c>
      <c r="BA130" s="51">
        <f t="shared" si="59"/>
        <v>717.52300029357298</v>
      </c>
      <c r="BB130" s="55">
        <f t="shared" si="60"/>
        <v>7.165214442991602E-2</v>
      </c>
      <c r="BC130" s="55">
        <f t="shared" si="61"/>
        <v>-21.999509592629142</v>
      </c>
      <c r="BE130" s="52">
        <f>IF(((AS130-T130)/T130)&gt;=BE$4,AD130,"")</f>
        <v>7.7999999999999741</v>
      </c>
      <c r="BF130" s="52">
        <f t="shared" si="62"/>
        <v>7.7999999999999741</v>
      </c>
      <c r="BG130" s="52">
        <f>IF(BB130&lt;=BG$4,AD130,"")</f>
        <v>7.7999999999999741</v>
      </c>
      <c r="BH130" s="52" t="str">
        <f>IF(BC130&gt;=BH$4,AD130,"")</f>
        <v/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10013.978032372672</v>
      </c>
      <c r="AC131" s="71">
        <f t="shared" si="49"/>
        <v>-13.978032372671805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6.3000000000000007</v>
      </c>
      <c r="AG131" s="74">
        <f t="shared" si="74"/>
        <v>200</v>
      </c>
      <c r="AH131" s="60">
        <f t="shared" si="74"/>
        <v>50</v>
      </c>
      <c r="AI131" s="60">
        <f t="shared" si="74"/>
        <v>315.00000000000006</v>
      </c>
      <c r="AJ131" s="60">
        <f t="shared" si="74"/>
        <v>10315</v>
      </c>
      <c r="AK131" s="60">
        <f t="shared" si="74"/>
        <v>374.52562889855147</v>
      </c>
      <c r="AL131" s="60">
        <f t="shared" si="74"/>
        <v>7.4905125779710291</v>
      </c>
      <c r="AM131" s="60">
        <f t="shared" si="74"/>
        <v>-198.09678456376878</v>
      </c>
      <c r="AN131" s="60">
        <f t="shared" si="74"/>
        <v>-198.09678456376878</v>
      </c>
      <c r="AO131" s="60">
        <f t="shared" si="74"/>
        <v>198.09678456376878</v>
      </c>
      <c r="AP131" s="61" t="str">
        <f t="shared" si="50"/>
        <v>VINTO</v>
      </c>
      <c r="AQ131" s="62">
        <f t="shared" si="46"/>
        <v>35</v>
      </c>
      <c r="AR131" s="63">
        <f t="shared" si="51"/>
        <v>2.0637029322040332</v>
      </c>
      <c r="AS131" s="63">
        <f t="shared" si="52"/>
        <v>103.18514661020166</v>
      </c>
      <c r="AT131" s="63">
        <f t="shared" si="53"/>
        <v>206.37029322040331</v>
      </c>
      <c r="AU131" s="63">
        <f t="shared" si="47"/>
        <v>-103.18514661020166</v>
      </c>
      <c r="AV131" s="68">
        <f t="shared" si="54"/>
        <v>0.1</v>
      </c>
      <c r="AW131" s="63">
        <f t="shared" si="55"/>
        <v>515.92573305100825</v>
      </c>
      <c r="AX131" s="63">
        <f t="shared" si="56"/>
        <v>-206.37029322040331</v>
      </c>
      <c r="AY131" s="64">
        <f t="shared" si="57"/>
        <v>309.55543983060494</v>
      </c>
      <c r="AZ131" s="65">
        <f t="shared" si="58"/>
        <v>323.53347220327674</v>
      </c>
      <c r="BA131" s="51">
        <f t="shared" si="59"/>
        <v>722.29602627141162</v>
      </c>
      <c r="BB131" s="55">
        <f t="shared" si="60"/>
        <v>7.212878078386134E-2</v>
      </c>
      <c r="BC131" s="55">
        <f t="shared" si="61"/>
        <v>-22.145852261424942</v>
      </c>
      <c r="BE131" s="52">
        <f>IF(((AS131-T131)/T131)&gt;=BE$4,AD131,"")</f>
        <v>7.6999999999999744</v>
      </c>
      <c r="BF131" s="52">
        <f t="shared" si="62"/>
        <v>7.6999999999999744</v>
      </c>
      <c r="BG131" s="52">
        <f>IF(BB131&lt;=BG$4,AD131,"")</f>
        <v>7.6999999999999744</v>
      </c>
      <c r="BH131" s="52" t="str">
        <f>IF(BC131&gt;=BH$4,AD131,"")</f>
        <v/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10013.978032372672</v>
      </c>
      <c r="AC132" s="71">
        <f t="shared" si="49"/>
        <v>-13.978032372671805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6.3000000000000007</v>
      </c>
      <c r="AG132" s="74">
        <f t="shared" si="74"/>
        <v>200</v>
      </c>
      <c r="AH132" s="60">
        <f t="shared" si="74"/>
        <v>50</v>
      </c>
      <c r="AI132" s="60">
        <f t="shared" si="74"/>
        <v>315.00000000000006</v>
      </c>
      <c r="AJ132" s="60">
        <f t="shared" si="74"/>
        <v>10315</v>
      </c>
      <c r="AK132" s="60">
        <f t="shared" si="74"/>
        <v>374.52562889855147</v>
      </c>
      <c r="AL132" s="60">
        <f t="shared" si="74"/>
        <v>7.4905125779710291</v>
      </c>
      <c r="AM132" s="60">
        <f t="shared" si="74"/>
        <v>-198.09678456376878</v>
      </c>
      <c r="AN132" s="60">
        <f t="shared" si="74"/>
        <v>-198.09678456376878</v>
      </c>
      <c r="AO132" s="60">
        <f t="shared" si="74"/>
        <v>198.09678456376878</v>
      </c>
      <c r="AP132" s="61" t="str">
        <f t="shared" si="50"/>
        <v>VINTO</v>
      </c>
      <c r="AQ132" s="62">
        <f t="shared" si="46"/>
        <v>35</v>
      </c>
      <c r="AR132" s="63">
        <f t="shared" si="51"/>
        <v>2.0776990234172441</v>
      </c>
      <c r="AS132" s="63">
        <f t="shared" si="52"/>
        <v>103.88495117086221</v>
      </c>
      <c r="AT132" s="63">
        <f t="shared" si="53"/>
        <v>207.76990234172442</v>
      </c>
      <c r="AU132" s="63">
        <f t="shared" si="47"/>
        <v>-103.88495117086221</v>
      </c>
      <c r="AV132" s="68">
        <f t="shared" si="54"/>
        <v>0.1</v>
      </c>
      <c r="AW132" s="63">
        <f t="shared" si="55"/>
        <v>519.424755854311</v>
      </c>
      <c r="AX132" s="63">
        <f t="shared" si="56"/>
        <v>-207.76990234172442</v>
      </c>
      <c r="AY132" s="64">
        <f t="shared" si="57"/>
        <v>311.65485351258656</v>
      </c>
      <c r="AZ132" s="65">
        <f t="shared" si="58"/>
        <v>325.63288588525836</v>
      </c>
      <c r="BA132" s="51">
        <f t="shared" si="59"/>
        <v>727.19465819603545</v>
      </c>
      <c r="BB132" s="55">
        <f t="shared" si="60"/>
        <v>7.2617960199752585E-2</v>
      </c>
      <c r="BC132" s="55">
        <f t="shared" si="61"/>
        <v>-22.296046053083785</v>
      </c>
      <c r="BE132" s="52">
        <f>IF(((AS132-T132)/T132)&gt;=BE$4,AD132,"")</f>
        <v>7.5999999999999748</v>
      </c>
      <c r="BF132" s="52">
        <f t="shared" si="62"/>
        <v>7.5999999999999748</v>
      </c>
      <c r="BG132" s="52">
        <f>IF(BB132&lt;=BG$4,AD132,"")</f>
        <v>7.5999999999999748</v>
      </c>
      <c r="BH132" s="52" t="str">
        <f>IF(BC132&gt;=BH$4,AD132,"")</f>
        <v/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10013.978032372672</v>
      </c>
      <c r="AC133" s="71">
        <f t="shared" si="49"/>
        <v>-13.978032372671805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6.3000000000000007</v>
      </c>
      <c r="AG133" s="74">
        <f t="shared" si="74"/>
        <v>200</v>
      </c>
      <c r="AH133" s="60">
        <f t="shared" si="74"/>
        <v>50</v>
      </c>
      <c r="AI133" s="60">
        <f t="shared" si="74"/>
        <v>315.00000000000006</v>
      </c>
      <c r="AJ133" s="60">
        <f t="shared" si="74"/>
        <v>10315</v>
      </c>
      <c r="AK133" s="60">
        <f t="shared" si="74"/>
        <v>374.52562889855147</v>
      </c>
      <c r="AL133" s="60">
        <f t="shared" si="74"/>
        <v>7.4905125779710291</v>
      </c>
      <c r="AM133" s="60">
        <f t="shared" si="74"/>
        <v>-198.09678456376878</v>
      </c>
      <c r="AN133" s="60">
        <f t="shared" si="74"/>
        <v>-198.09678456376878</v>
      </c>
      <c r="AO133" s="60">
        <f t="shared" si="74"/>
        <v>198.09678456376878</v>
      </c>
      <c r="AP133" s="61" t="str">
        <f t="shared" si="50"/>
        <v>VINTO</v>
      </c>
      <c r="AQ133" s="62">
        <f t="shared" si="46"/>
        <v>35</v>
      </c>
      <c r="AR133" s="63">
        <f t="shared" si="51"/>
        <v>2.0920683437294745</v>
      </c>
      <c r="AS133" s="63">
        <f t="shared" si="52"/>
        <v>104.60341718647372</v>
      </c>
      <c r="AT133" s="63">
        <f t="shared" si="53"/>
        <v>209.20683437294744</v>
      </c>
      <c r="AU133" s="63">
        <f t="shared" si="47"/>
        <v>-104.60341718647372</v>
      </c>
      <c r="AV133" s="68">
        <f t="shared" si="54"/>
        <v>0.1</v>
      </c>
      <c r="AW133" s="63">
        <f t="shared" si="55"/>
        <v>523.01708593236856</v>
      </c>
      <c r="AX133" s="63">
        <f t="shared" si="56"/>
        <v>-209.20683437294744</v>
      </c>
      <c r="AY133" s="64">
        <f t="shared" si="57"/>
        <v>313.81025155942109</v>
      </c>
      <c r="AZ133" s="65">
        <f t="shared" si="58"/>
        <v>327.7882839320929</v>
      </c>
      <c r="BA133" s="51">
        <f t="shared" si="59"/>
        <v>732.22392030531603</v>
      </c>
      <c r="BB133" s="55">
        <f t="shared" si="60"/>
        <v>7.3120184400067609E-2</v>
      </c>
      <c r="BC133" s="55">
        <f t="shared" si="61"/>
        <v>-22.450245012520199</v>
      </c>
      <c r="BE133" s="52">
        <f>IF(((AS133-T133)/T133)&gt;=BE$4,AD133,"")</f>
        <v>7.4999999999999751</v>
      </c>
      <c r="BF133" s="52">
        <f t="shared" si="62"/>
        <v>7.4999999999999751</v>
      </c>
      <c r="BG133" s="52">
        <f>IF(BB133&lt;=BG$4,AD133,"")</f>
        <v>7.4999999999999751</v>
      </c>
      <c r="BH133" s="52" t="str">
        <f>IF(BC133&gt;=BH$4,AD133,"")</f>
        <v/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10013.978032372672</v>
      </c>
      <c r="AC134" s="71">
        <f t="shared" si="49"/>
        <v>-13.978032372671805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6.3000000000000007</v>
      </c>
      <c r="AG134" s="74">
        <f t="shared" si="74"/>
        <v>200</v>
      </c>
      <c r="AH134" s="60">
        <f t="shared" si="74"/>
        <v>50</v>
      </c>
      <c r="AI134" s="60">
        <f t="shared" si="74"/>
        <v>315.00000000000006</v>
      </c>
      <c r="AJ134" s="60">
        <f t="shared" si="74"/>
        <v>10315</v>
      </c>
      <c r="AK134" s="60">
        <f t="shared" si="74"/>
        <v>374.52562889855147</v>
      </c>
      <c r="AL134" s="60">
        <f t="shared" si="74"/>
        <v>7.4905125779710291</v>
      </c>
      <c r="AM134" s="60">
        <f t="shared" si="74"/>
        <v>-198.09678456376878</v>
      </c>
      <c r="AN134" s="60">
        <f t="shared" si="74"/>
        <v>-198.09678456376878</v>
      </c>
      <c r="AO134" s="60">
        <f t="shared" si="74"/>
        <v>198.09678456376878</v>
      </c>
      <c r="AP134" s="61" t="str">
        <f t="shared" si="50"/>
        <v>VINTO</v>
      </c>
      <c r="AQ134" s="62">
        <f t="shared" si="46"/>
        <v>35</v>
      </c>
      <c r="AR134" s="63">
        <f t="shared" si="51"/>
        <v>2.1068260240501431</v>
      </c>
      <c r="AS134" s="63">
        <f t="shared" si="52"/>
        <v>105.34130120250715</v>
      </c>
      <c r="AT134" s="63">
        <f t="shared" si="53"/>
        <v>210.68260240501431</v>
      </c>
      <c r="AU134" s="63">
        <f t="shared" si="47"/>
        <v>-105.34130120250715</v>
      </c>
      <c r="AV134" s="68">
        <f t="shared" si="54"/>
        <v>0.1</v>
      </c>
      <c r="AW134" s="63">
        <f t="shared" si="55"/>
        <v>526.70650601253578</v>
      </c>
      <c r="AX134" s="63">
        <f t="shared" si="56"/>
        <v>-210.68260240501431</v>
      </c>
      <c r="AY134" s="64">
        <f t="shared" si="57"/>
        <v>316.02390360752145</v>
      </c>
      <c r="AZ134" s="65">
        <f t="shared" si="58"/>
        <v>330.00193598019325</v>
      </c>
      <c r="BA134" s="51">
        <f t="shared" si="59"/>
        <v>737.38910841755012</v>
      </c>
      <c r="BB134" s="55">
        <f t="shared" si="60"/>
        <v>7.3635982227418184E-2</v>
      </c>
      <c r="BC134" s="55">
        <f t="shared" si="61"/>
        <v>-22.608611511400845</v>
      </c>
      <c r="BE134" s="52">
        <f>IF(((AS134-T134)/T134)&gt;=BE$4,AD134,"")</f>
        <v>7.3999999999999755</v>
      </c>
      <c r="BF134" s="52">
        <f t="shared" si="62"/>
        <v>7.3999999999999755</v>
      </c>
      <c r="BG134" s="52">
        <f>IF(BB134&lt;=BG$4,AD134,"")</f>
        <v>7.3999999999999755</v>
      </c>
      <c r="BH134" s="52" t="str">
        <f>IF(BC134&gt;=BH$4,AD134,"")</f>
        <v/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10013.978032372672</v>
      </c>
      <c r="AC135" s="71">
        <f t="shared" si="49"/>
        <v>-13.978032372671805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6.3000000000000007</v>
      </c>
      <c r="AG135" s="74">
        <f t="shared" si="74"/>
        <v>200</v>
      </c>
      <c r="AH135" s="60">
        <f t="shared" si="74"/>
        <v>50</v>
      </c>
      <c r="AI135" s="60">
        <f t="shared" si="74"/>
        <v>315.00000000000006</v>
      </c>
      <c r="AJ135" s="60">
        <f t="shared" si="74"/>
        <v>10315</v>
      </c>
      <c r="AK135" s="60">
        <f t="shared" si="74"/>
        <v>374.52562889855147</v>
      </c>
      <c r="AL135" s="60">
        <f t="shared" si="74"/>
        <v>7.4905125779710291</v>
      </c>
      <c r="AM135" s="60">
        <f t="shared" si="74"/>
        <v>-198.09678456376878</v>
      </c>
      <c r="AN135" s="60">
        <f t="shared" si="74"/>
        <v>-198.09678456376878</v>
      </c>
      <c r="AO135" s="60">
        <f t="shared" si="74"/>
        <v>198.09678456376878</v>
      </c>
      <c r="AP135" s="61" t="str">
        <f t="shared" si="50"/>
        <v>VINTO</v>
      </c>
      <c r="AQ135" s="62">
        <f t="shared" si="46"/>
        <v>35</v>
      </c>
      <c r="AR135" s="63">
        <f t="shared" si="51"/>
        <v>2.121988024379597</v>
      </c>
      <c r="AS135" s="63">
        <f t="shared" si="52"/>
        <v>106.09940121897985</v>
      </c>
      <c r="AT135" s="63">
        <f t="shared" si="53"/>
        <v>212.1988024379597</v>
      </c>
      <c r="AU135" s="63">
        <f t="shared" si="47"/>
        <v>-106.09940121897985</v>
      </c>
      <c r="AV135" s="68">
        <f t="shared" si="54"/>
        <v>0.1</v>
      </c>
      <c r="AW135" s="63">
        <f t="shared" si="55"/>
        <v>530.49700609489923</v>
      </c>
      <c r="AX135" s="63">
        <f t="shared" si="56"/>
        <v>-212.1988024379597</v>
      </c>
      <c r="AY135" s="64">
        <f t="shared" si="57"/>
        <v>318.29820365693956</v>
      </c>
      <c r="AZ135" s="65">
        <f t="shared" si="58"/>
        <v>332.27623602961137</v>
      </c>
      <c r="BA135" s="51">
        <f t="shared" si="59"/>
        <v>742.6958085328589</v>
      </c>
      <c r="BB135" s="55">
        <f t="shared" si="60"/>
        <v>7.4165911502093396E-2</v>
      </c>
      <c r="BC135" s="55">
        <f t="shared" si="61"/>
        <v>-22.771316818469998</v>
      </c>
      <c r="BE135" s="52">
        <f>IF(((AS135-T135)/T135)&gt;=BE$4,AD135,"")</f>
        <v>7.2999999999999758</v>
      </c>
      <c r="BF135" s="52">
        <f t="shared" si="62"/>
        <v>7.2999999999999758</v>
      </c>
      <c r="BG135" s="52">
        <f>IF(BB135&lt;=BG$4,AD135,"")</f>
        <v>7.2999999999999758</v>
      </c>
      <c r="BH135" s="52" t="str">
        <f>IF(BC135&gt;=BH$4,AD135,"")</f>
        <v/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10013.978032372672</v>
      </c>
      <c r="AC136" s="71">
        <f t="shared" si="49"/>
        <v>-13.978032372671805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6.3000000000000007</v>
      </c>
      <c r="AG136" s="74">
        <f t="shared" si="74"/>
        <v>200</v>
      </c>
      <c r="AH136" s="60">
        <f t="shared" si="74"/>
        <v>50</v>
      </c>
      <c r="AI136" s="60">
        <f t="shared" si="74"/>
        <v>315.00000000000006</v>
      </c>
      <c r="AJ136" s="60">
        <f t="shared" si="74"/>
        <v>10315</v>
      </c>
      <c r="AK136" s="60">
        <f t="shared" si="74"/>
        <v>374.52562889855147</v>
      </c>
      <c r="AL136" s="60">
        <f t="shared" si="74"/>
        <v>7.4905125779710291</v>
      </c>
      <c r="AM136" s="60">
        <f t="shared" si="74"/>
        <v>-198.09678456376878</v>
      </c>
      <c r="AN136" s="60">
        <f t="shared" si="74"/>
        <v>-198.09678456376878</v>
      </c>
      <c r="AO136" s="60">
        <f t="shared" si="74"/>
        <v>198.09678456376878</v>
      </c>
      <c r="AP136" s="61" t="str">
        <f t="shared" si="50"/>
        <v>VINTO</v>
      </c>
      <c r="AQ136" s="62">
        <f t="shared" ref="AQ136:AQ199" si="76">AE136*AH136</f>
        <v>35</v>
      </c>
      <c r="AR136" s="63">
        <f t="shared" si="51"/>
        <v>2.1375711913848692</v>
      </c>
      <c r="AS136" s="63">
        <f t="shared" si="52"/>
        <v>106.87855956924346</v>
      </c>
      <c r="AT136" s="63">
        <f t="shared" si="53"/>
        <v>213.75711913848693</v>
      </c>
      <c r="AU136" s="63">
        <f t="shared" ref="AU136:AU199" si="77">-AS136</f>
        <v>-106.87855956924346</v>
      </c>
      <c r="AV136" s="68">
        <f t="shared" si="54"/>
        <v>0.1</v>
      </c>
      <c r="AW136" s="63">
        <f t="shared" si="55"/>
        <v>534.39279784621726</v>
      </c>
      <c r="AX136" s="63">
        <f t="shared" si="56"/>
        <v>-213.75711913848693</v>
      </c>
      <c r="AY136" s="64">
        <f t="shared" si="57"/>
        <v>320.63567870773034</v>
      </c>
      <c r="AZ136" s="65">
        <f t="shared" si="58"/>
        <v>334.61371108040214</v>
      </c>
      <c r="BA136" s="51">
        <f t="shared" si="59"/>
        <v>748.1499169847043</v>
      </c>
      <c r="BB136" s="55">
        <f t="shared" si="60"/>
        <v>7.4710561034398507E-2</v>
      </c>
      <c r="BC136" s="55">
        <f t="shared" si="61"/>
        <v>-22.938541717402178</v>
      </c>
      <c r="BE136" s="52">
        <f>IF(((AS136-T136)/T136)&gt;=BE$4,AD136,"")</f>
        <v>7.1999999999999762</v>
      </c>
      <c r="BF136" s="52">
        <f t="shared" si="62"/>
        <v>7.1999999999999762</v>
      </c>
      <c r="BG136" s="52">
        <f>IF(BB136&lt;=BG$4,AD136,"")</f>
        <v>7.1999999999999762</v>
      </c>
      <c r="BH136" s="52" t="str">
        <f>IF(BC136&gt;=BH$4,AD136,"")</f>
        <v/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10013.978032372672</v>
      </c>
      <c r="AC137" s="71">
        <f t="shared" ref="AC137:AC200" si="79">AA137-AB137</f>
        <v>-13.978032372671805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6.3000000000000007</v>
      </c>
      <c r="AG137" s="74">
        <f t="shared" si="74"/>
        <v>200</v>
      </c>
      <c r="AH137" s="60">
        <f t="shared" si="74"/>
        <v>50</v>
      </c>
      <c r="AI137" s="60">
        <f t="shared" si="74"/>
        <v>315.00000000000006</v>
      </c>
      <c r="AJ137" s="60">
        <f t="shared" si="74"/>
        <v>10315</v>
      </c>
      <c r="AK137" s="60">
        <f t="shared" si="74"/>
        <v>374.52562889855147</v>
      </c>
      <c r="AL137" s="60">
        <f t="shared" si="74"/>
        <v>7.4905125779710291</v>
      </c>
      <c r="AM137" s="60">
        <f t="shared" si="74"/>
        <v>-198.09678456376878</v>
      </c>
      <c r="AN137" s="60">
        <f t="shared" si="74"/>
        <v>-198.09678456376878</v>
      </c>
      <c r="AO137" s="60">
        <f t="shared" si="74"/>
        <v>198.09678456376878</v>
      </c>
      <c r="AP137" s="61" t="str">
        <f t="shared" ref="AP137:AP200" si="80">IF(AB137+AY137&gt;AJ137,"VINTO","")</f>
        <v>VINTO</v>
      </c>
      <c r="AQ137" s="62">
        <f t="shared" si="76"/>
        <v>35</v>
      </c>
      <c r="AR137" s="63">
        <f t="shared" ref="AR137:AR200" si="81">IF(AL137=0,1,(1+(AL137+AE137)/(AD137*(U137-1))))</f>
        <v>2.1535933208409936</v>
      </c>
      <c r="AS137" s="63">
        <f t="shared" ref="AS137:AS200" si="82">IF(AR137&lt;=0,AH137,AR137*AH137)</f>
        <v>107.67966604204969</v>
      </c>
      <c r="AT137" s="63">
        <f t="shared" ref="AT137:AT200" si="83">(U137*AS137)</f>
        <v>215.35933208409938</v>
      </c>
      <c r="AU137" s="63">
        <f t="shared" si="77"/>
        <v>-107.67966604204969</v>
      </c>
      <c r="AV137" s="68">
        <f t="shared" ref="AV137:AV200" si="84">IFERROR(AE137/X137,0)</f>
        <v>0.1</v>
      </c>
      <c r="AW137" s="63">
        <f t="shared" ref="AW137:AW200" si="85">(AT137+AU137)*V137</f>
        <v>538.39833021024845</v>
      </c>
      <c r="AX137" s="63">
        <f t="shared" ref="AX137:AX200" si="86">AU137*W137</f>
        <v>-215.35933208409938</v>
      </c>
      <c r="AY137" s="64">
        <f t="shared" ref="AY137:AY200" si="87">SUM(AW137:AX137)</f>
        <v>323.03899812614907</v>
      </c>
      <c r="AZ137" s="65">
        <f t="shared" ref="AZ137:AZ200" si="88">AB137-AA137+AY137</f>
        <v>337.01703049882087</v>
      </c>
      <c r="BA137" s="51">
        <f t="shared" ref="BA137:BA200" si="89">AS137*X137</f>
        <v>753.75766229434782</v>
      </c>
      <c r="BB137" s="55">
        <f t="shared" ref="BB137:BB200" si="90">BA137/AB137</f>
        <v>7.5270552807050195E-2</v>
      </c>
      <c r="BC137" s="55">
        <f t="shared" ref="BC137:BC200" si="91">IFERROR(AY137/AC137,0)</f>
        <v>-23.110477176867661</v>
      </c>
      <c r="BE137" s="52">
        <f>IF(((AS137-T137)/T137)&gt;=BE$4,AD137,"")</f>
        <v>7.0999999999999766</v>
      </c>
      <c r="BF137" s="52">
        <f t="shared" ref="BF137:BF200" si="92">IF(AP137="","",AD137)</f>
        <v>7.0999999999999766</v>
      </c>
      <c r="BG137" s="52">
        <f>IF(BB137&lt;=BG$4,AD137,"")</f>
        <v>7.0999999999999766</v>
      </c>
      <c r="BH137" s="52" t="str">
        <f>IF(BC137&gt;=BH$4,AD137,"")</f>
        <v/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10013.978032372672</v>
      </c>
      <c r="AC138" s="71">
        <f t="shared" si="79"/>
        <v>-13.978032372671805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6.3000000000000007</v>
      </c>
      <c r="AG138" s="74">
        <f t="shared" si="95"/>
        <v>200</v>
      </c>
      <c r="AH138" s="60">
        <f t="shared" si="95"/>
        <v>50</v>
      </c>
      <c r="AI138" s="60">
        <f t="shared" si="95"/>
        <v>315.00000000000006</v>
      </c>
      <c r="AJ138" s="60">
        <f t="shared" si="95"/>
        <v>10315</v>
      </c>
      <c r="AK138" s="60">
        <f t="shared" si="95"/>
        <v>374.52562889855147</v>
      </c>
      <c r="AL138" s="60">
        <f t="shared" si="95"/>
        <v>7.4905125779710291</v>
      </c>
      <c r="AM138" s="60">
        <f t="shared" si="95"/>
        <v>-198.09678456376878</v>
      </c>
      <c r="AN138" s="60">
        <f t="shared" si="95"/>
        <v>-198.09678456376878</v>
      </c>
      <c r="AO138" s="60">
        <f t="shared" si="95"/>
        <v>198.09678456376878</v>
      </c>
      <c r="AP138" s="61" t="str">
        <f t="shared" si="80"/>
        <v>VINTO</v>
      </c>
      <c r="AQ138" s="62">
        <f t="shared" si="76"/>
        <v>35</v>
      </c>
      <c r="AR138" s="63">
        <f t="shared" si="81"/>
        <v>2.1700732254244368</v>
      </c>
      <c r="AS138" s="63">
        <f t="shared" si="82"/>
        <v>108.50366127122184</v>
      </c>
      <c r="AT138" s="63">
        <f t="shared" si="83"/>
        <v>217.00732254244369</v>
      </c>
      <c r="AU138" s="63">
        <f t="shared" si="77"/>
        <v>-108.50366127122184</v>
      </c>
      <c r="AV138" s="68">
        <f t="shared" si="84"/>
        <v>0.1</v>
      </c>
      <c r="AW138" s="63">
        <f t="shared" si="85"/>
        <v>542.51830635610918</v>
      </c>
      <c r="AX138" s="63">
        <f t="shared" si="86"/>
        <v>-217.00732254244369</v>
      </c>
      <c r="AY138" s="64">
        <f t="shared" si="87"/>
        <v>325.51098381366546</v>
      </c>
      <c r="AZ138" s="65">
        <f t="shared" si="88"/>
        <v>339.48901618633727</v>
      </c>
      <c r="BA138" s="51">
        <f t="shared" si="89"/>
        <v>759.5256288985529</v>
      </c>
      <c r="BB138" s="55">
        <f t="shared" si="90"/>
        <v>7.5846544344634836E-2</v>
      </c>
      <c r="BC138" s="55">
        <f t="shared" si="91"/>
        <v>-23.287325078032158</v>
      </c>
      <c r="BE138" s="52">
        <f>IF(((AS138-T138)/T138)&gt;=BE$4,AD138,"")</f>
        <v>6.9999999999999769</v>
      </c>
      <c r="BF138" s="52">
        <f t="shared" si="92"/>
        <v>6.9999999999999769</v>
      </c>
      <c r="BG138" s="52">
        <f>IF(BB138&lt;=BG$4,AD138,"")</f>
        <v>6.9999999999999769</v>
      </c>
      <c r="BH138" s="52" t="str">
        <f>IF(BC138&gt;=BH$4,AD138,"")</f>
        <v/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10013.978032372672</v>
      </c>
      <c r="AC139" s="71">
        <f t="shared" si="79"/>
        <v>-13.978032372671805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6.3000000000000007</v>
      </c>
      <c r="AG139" s="74">
        <f t="shared" si="95"/>
        <v>200</v>
      </c>
      <c r="AH139" s="60">
        <f t="shared" si="95"/>
        <v>50</v>
      </c>
      <c r="AI139" s="60">
        <f t="shared" si="95"/>
        <v>315.00000000000006</v>
      </c>
      <c r="AJ139" s="60">
        <f t="shared" si="95"/>
        <v>10315</v>
      </c>
      <c r="AK139" s="60">
        <f t="shared" si="95"/>
        <v>374.52562889855147</v>
      </c>
      <c r="AL139" s="60">
        <f t="shared" si="95"/>
        <v>7.4905125779710291</v>
      </c>
      <c r="AM139" s="60">
        <f t="shared" si="95"/>
        <v>-198.09678456376878</v>
      </c>
      <c r="AN139" s="60">
        <f t="shared" si="95"/>
        <v>-198.09678456376878</v>
      </c>
      <c r="AO139" s="60">
        <f t="shared" si="95"/>
        <v>198.09678456376878</v>
      </c>
      <c r="AP139" s="61" t="str">
        <f t="shared" si="80"/>
        <v>VINTO</v>
      </c>
      <c r="AQ139" s="62">
        <f t="shared" si="76"/>
        <v>35</v>
      </c>
      <c r="AR139" s="63">
        <f t="shared" si="81"/>
        <v>2.1870308084016026</v>
      </c>
      <c r="AS139" s="63">
        <f t="shared" si="82"/>
        <v>109.35154042008013</v>
      </c>
      <c r="AT139" s="63">
        <f t="shared" si="83"/>
        <v>218.70308084016025</v>
      </c>
      <c r="AU139" s="63">
        <f t="shared" si="77"/>
        <v>-109.35154042008013</v>
      </c>
      <c r="AV139" s="68">
        <f t="shared" si="84"/>
        <v>0.1</v>
      </c>
      <c r="AW139" s="63">
        <f t="shared" si="85"/>
        <v>546.75770210040059</v>
      </c>
      <c r="AX139" s="63">
        <f t="shared" si="86"/>
        <v>-218.70308084016025</v>
      </c>
      <c r="AY139" s="64">
        <f t="shared" si="87"/>
        <v>328.05462126024031</v>
      </c>
      <c r="AZ139" s="65">
        <f t="shared" si="88"/>
        <v>342.03265363291212</v>
      </c>
      <c r="BA139" s="51">
        <f t="shared" si="89"/>
        <v>765.46078294056088</v>
      </c>
      <c r="BB139" s="55">
        <f t="shared" si="90"/>
        <v>7.6439231289105958E-2</v>
      </c>
      <c r="BC139" s="55">
        <f t="shared" si="91"/>
        <v>-23.469299005317364</v>
      </c>
      <c r="BE139" s="52">
        <f>IF(((AS139-T139)/T139)&gt;=BE$4,AD139,"")</f>
        <v>6.8999999999999773</v>
      </c>
      <c r="BF139" s="52">
        <f t="shared" si="92"/>
        <v>6.8999999999999773</v>
      </c>
      <c r="BG139" s="52">
        <f>IF(BB139&lt;=BG$4,AD139,"")</f>
        <v>6.8999999999999773</v>
      </c>
      <c r="BH139" s="52" t="str">
        <f>IF(BC139&gt;=BH$4,AD139,"")</f>
        <v/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10013.978032372672</v>
      </c>
      <c r="AC140" s="71">
        <f t="shared" si="79"/>
        <v>-13.978032372671805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6.3000000000000007</v>
      </c>
      <c r="AG140" s="74">
        <f t="shared" si="95"/>
        <v>200</v>
      </c>
      <c r="AH140" s="60">
        <f t="shared" si="95"/>
        <v>50</v>
      </c>
      <c r="AI140" s="60">
        <f t="shared" si="95"/>
        <v>315.00000000000006</v>
      </c>
      <c r="AJ140" s="60">
        <f t="shared" si="95"/>
        <v>10315</v>
      </c>
      <c r="AK140" s="60">
        <f t="shared" si="95"/>
        <v>374.52562889855147</v>
      </c>
      <c r="AL140" s="60">
        <f t="shared" si="95"/>
        <v>7.4905125779710291</v>
      </c>
      <c r="AM140" s="60">
        <f t="shared" si="95"/>
        <v>-198.09678456376878</v>
      </c>
      <c r="AN140" s="60">
        <f t="shared" si="95"/>
        <v>-198.09678456376878</v>
      </c>
      <c r="AO140" s="60">
        <f t="shared" si="95"/>
        <v>198.09678456376878</v>
      </c>
      <c r="AP140" s="61" t="str">
        <f t="shared" si="80"/>
        <v>VINTO</v>
      </c>
      <c r="AQ140" s="62">
        <f t="shared" si="76"/>
        <v>35</v>
      </c>
      <c r="AR140" s="63">
        <f t="shared" si="81"/>
        <v>2.2044871438192732</v>
      </c>
      <c r="AS140" s="63">
        <f t="shared" si="82"/>
        <v>110.22435719096366</v>
      </c>
      <c r="AT140" s="63">
        <f t="shared" si="83"/>
        <v>220.44871438192732</v>
      </c>
      <c r="AU140" s="63">
        <f t="shared" si="77"/>
        <v>-110.22435719096366</v>
      </c>
      <c r="AV140" s="68">
        <f t="shared" si="84"/>
        <v>0.1</v>
      </c>
      <c r="AW140" s="63">
        <f t="shared" si="85"/>
        <v>551.12178595481828</v>
      </c>
      <c r="AX140" s="63">
        <f t="shared" si="86"/>
        <v>-220.44871438192732</v>
      </c>
      <c r="AY140" s="64">
        <f t="shared" si="87"/>
        <v>330.67307157289099</v>
      </c>
      <c r="AZ140" s="65">
        <f t="shared" si="88"/>
        <v>344.6511039455628</v>
      </c>
      <c r="BA140" s="51">
        <f t="shared" si="89"/>
        <v>771.57050033674557</v>
      </c>
      <c r="BB140" s="55">
        <f t="shared" si="90"/>
        <v>7.7049350202532119E-2</v>
      </c>
      <c r="BC140" s="55">
        <f t="shared" si="91"/>
        <v>-23.656625106934495</v>
      </c>
      <c r="BE140" s="52">
        <f>IF(((AS140-T140)/T140)&gt;=BE$4,AD140,"")</f>
        <v>6.7999999999999776</v>
      </c>
      <c r="BF140" s="52">
        <f t="shared" si="92"/>
        <v>6.7999999999999776</v>
      </c>
      <c r="BG140" s="52">
        <f>IF(BB140&lt;=BG$4,AD140,"")</f>
        <v>6.7999999999999776</v>
      </c>
      <c r="BH140" s="52" t="str">
        <f>IF(BC140&gt;=BH$4,AD140,"")</f>
        <v/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10013.978032372672</v>
      </c>
      <c r="AC141" s="71">
        <f t="shared" si="79"/>
        <v>-13.978032372671805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6.3000000000000007</v>
      </c>
      <c r="AG141" s="74">
        <f t="shared" si="95"/>
        <v>200</v>
      </c>
      <c r="AH141" s="60">
        <f t="shared" si="95"/>
        <v>50</v>
      </c>
      <c r="AI141" s="60">
        <f t="shared" si="95"/>
        <v>315.00000000000006</v>
      </c>
      <c r="AJ141" s="60">
        <f t="shared" si="95"/>
        <v>10315</v>
      </c>
      <c r="AK141" s="60">
        <f t="shared" si="95"/>
        <v>374.52562889855147</v>
      </c>
      <c r="AL141" s="60">
        <f t="shared" si="95"/>
        <v>7.4905125779710291</v>
      </c>
      <c r="AM141" s="60">
        <f t="shared" si="95"/>
        <v>-198.09678456376878</v>
      </c>
      <c r="AN141" s="60">
        <f t="shared" si="95"/>
        <v>-198.09678456376878</v>
      </c>
      <c r="AO141" s="60">
        <f t="shared" si="95"/>
        <v>198.09678456376878</v>
      </c>
      <c r="AP141" s="61" t="str">
        <f t="shared" si="80"/>
        <v>VINTO</v>
      </c>
      <c r="AQ141" s="62">
        <f t="shared" si="76"/>
        <v>35</v>
      </c>
      <c r="AR141" s="63">
        <f t="shared" si="81"/>
        <v>2.2224645638762768</v>
      </c>
      <c r="AS141" s="63">
        <f t="shared" si="82"/>
        <v>111.12322819381384</v>
      </c>
      <c r="AT141" s="63">
        <f t="shared" si="83"/>
        <v>222.24645638762769</v>
      </c>
      <c r="AU141" s="63">
        <f t="shared" si="77"/>
        <v>-111.12322819381384</v>
      </c>
      <c r="AV141" s="68">
        <f t="shared" si="84"/>
        <v>0.1</v>
      </c>
      <c r="AW141" s="63">
        <f t="shared" si="85"/>
        <v>555.61614096906919</v>
      </c>
      <c r="AX141" s="63">
        <f t="shared" si="86"/>
        <v>-222.24645638762769</v>
      </c>
      <c r="AY141" s="64">
        <f t="shared" si="87"/>
        <v>333.3696845814415</v>
      </c>
      <c r="AZ141" s="65">
        <f t="shared" si="88"/>
        <v>347.34771695411331</v>
      </c>
      <c r="BA141" s="51">
        <f t="shared" si="89"/>
        <v>777.86259735669694</v>
      </c>
      <c r="BB141" s="55">
        <f t="shared" si="90"/>
        <v>7.7677681620836672E-2</v>
      </c>
      <c r="BC141" s="55">
        <f t="shared" si="91"/>
        <v>-23.849543032480483</v>
      </c>
      <c r="BE141" s="52">
        <f>IF(((AS141-T141)/T141)&gt;=BE$4,AD141,"")</f>
        <v>6.699999999999978</v>
      </c>
      <c r="BF141" s="52">
        <f t="shared" si="92"/>
        <v>6.699999999999978</v>
      </c>
      <c r="BG141" s="52">
        <f>IF(BB141&lt;=BG$4,AD141,"")</f>
        <v>6.699999999999978</v>
      </c>
      <c r="BH141" s="52" t="str">
        <f>IF(BC141&gt;=BH$4,AD141,"")</f>
        <v/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10013.978032372672</v>
      </c>
      <c r="AC142" s="71">
        <f t="shared" si="79"/>
        <v>-13.978032372671805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6.3000000000000007</v>
      </c>
      <c r="AG142" s="74">
        <f t="shared" si="95"/>
        <v>200</v>
      </c>
      <c r="AH142" s="60">
        <f t="shared" si="95"/>
        <v>50</v>
      </c>
      <c r="AI142" s="60">
        <f t="shared" si="95"/>
        <v>315.00000000000006</v>
      </c>
      <c r="AJ142" s="60">
        <f t="shared" si="95"/>
        <v>10315</v>
      </c>
      <c r="AK142" s="60">
        <f t="shared" si="95"/>
        <v>374.52562889855147</v>
      </c>
      <c r="AL142" s="60">
        <f t="shared" si="95"/>
        <v>7.4905125779710291</v>
      </c>
      <c r="AM142" s="60">
        <f t="shared" si="95"/>
        <v>-198.09678456376878</v>
      </c>
      <c r="AN142" s="60">
        <f t="shared" si="95"/>
        <v>-198.09678456376878</v>
      </c>
      <c r="AO142" s="60">
        <f t="shared" si="95"/>
        <v>198.09678456376878</v>
      </c>
      <c r="AP142" s="61" t="str">
        <f t="shared" si="80"/>
        <v>VINTO</v>
      </c>
      <c r="AQ142" s="62">
        <f t="shared" si="76"/>
        <v>35</v>
      </c>
      <c r="AR142" s="63">
        <f t="shared" si="81"/>
        <v>2.2409867542380386</v>
      </c>
      <c r="AS142" s="63">
        <f t="shared" si="82"/>
        <v>112.04933771190193</v>
      </c>
      <c r="AT142" s="63">
        <f t="shared" si="83"/>
        <v>224.09867542380385</v>
      </c>
      <c r="AU142" s="63">
        <f t="shared" si="77"/>
        <v>-112.04933771190193</v>
      </c>
      <c r="AV142" s="68">
        <f t="shared" si="84"/>
        <v>0.1</v>
      </c>
      <c r="AW142" s="63">
        <f t="shared" si="85"/>
        <v>560.24668855950961</v>
      </c>
      <c r="AX142" s="63">
        <f t="shared" si="86"/>
        <v>-224.09867542380385</v>
      </c>
      <c r="AY142" s="64">
        <f t="shared" si="87"/>
        <v>336.14801313570575</v>
      </c>
      <c r="AZ142" s="65">
        <f t="shared" si="88"/>
        <v>350.12604550837756</v>
      </c>
      <c r="BA142" s="51">
        <f t="shared" si="89"/>
        <v>784.34536398331352</v>
      </c>
      <c r="BB142" s="55">
        <f t="shared" si="90"/>
        <v>7.8325053385150459E-2</v>
      </c>
      <c r="BC142" s="55">
        <f t="shared" si="91"/>
        <v>-24.048306955770297</v>
      </c>
      <c r="BE142" s="52">
        <f>IF(((AS142-T142)/T142)&gt;=BE$4,AD142,"")</f>
        <v>6.5999999999999783</v>
      </c>
      <c r="BF142" s="52">
        <f t="shared" si="92"/>
        <v>6.5999999999999783</v>
      </c>
      <c r="BG142" s="52">
        <f>IF(BB142&lt;=BG$4,AD142,"")</f>
        <v>6.5999999999999783</v>
      </c>
      <c r="BH142" s="52" t="str">
        <f>IF(BC142&gt;=BH$4,AD142,"")</f>
        <v/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10013.978032372672</v>
      </c>
      <c r="AC143" s="71">
        <f t="shared" si="79"/>
        <v>-13.978032372671805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6.3000000000000007</v>
      </c>
      <c r="AG143" s="74">
        <f t="shared" si="95"/>
        <v>200</v>
      </c>
      <c r="AH143" s="60">
        <f t="shared" si="95"/>
        <v>50</v>
      </c>
      <c r="AI143" s="60">
        <f t="shared" si="95"/>
        <v>315.00000000000006</v>
      </c>
      <c r="AJ143" s="60">
        <f t="shared" si="95"/>
        <v>10315</v>
      </c>
      <c r="AK143" s="60">
        <f t="shared" si="95"/>
        <v>374.52562889855147</v>
      </c>
      <c r="AL143" s="60">
        <f t="shared" si="95"/>
        <v>7.4905125779710291</v>
      </c>
      <c r="AM143" s="60">
        <f t="shared" si="95"/>
        <v>-198.09678456376878</v>
      </c>
      <c r="AN143" s="60">
        <f t="shared" si="95"/>
        <v>-198.09678456376878</v>
      </c>
      <c r="AO143" s="60">
        <f t="shared" si="95"/>
        <v>198.09678456376878</v>
      </c>
      <c r="AP143" s="61" t="str">
        <f t="shared" si="80"/>
        <v>VINTO</v>
      </c>
      <c r="AQ143" s="62">
        <f t="shared" si="76"/>
        <v>35</v>
      </c>
      <c r="AR143" s="63">
        <f t="shared" si="81"/>
        <v>2.2600788581493934</v>
      </c>
      <c r="AS143" s="63">
        <f t="shared" si="82"/>
        <v>113.00394290746966</v>
      </c>
      <c r="AT143" s="63">
        <f t="shared" si="83"/>
        <v>226.00788581493933</v>
      </c>
      <c r="AU143" s="63">
        <f t="shared" si="77"/>
        <v>-113.00394290746966</v>
      </c>
      <c r="AV143" s="68">
        <f t="shared" si="84"/>
        <v>0.1</v>
      </c>
      <c r="AW143" s="63">
        <f t="shared" si="85"/>
        <v>565.01971453734836</v>
      </c>
      <c r="AX143" s="63">
        <f t="shared" si="86"/>
        <v>-226.00788581493933</v>
      </c>
      <c r="AY143" s="64">
        <f t="shared" si="87"/>
        <v>339.01182872240906</v>
      </c>
      <c r="AZ143" s="65">
        <f t="shared" si="88"/>
        <v>352.98986109508087</v>
      </c>
      <c r="BA143" s="51">
        <f t="shared" si="89"/>
        <v>791.02760035228766</v>
      </c>
      <c r="BB143" s="55">
        <f t="shared" si="90"/>
        <v>7.8992344280673921E-2</v>
      </c>
      <c r="BC143" s="55">
        <f t="shared" si="91"/>
        <v>-24.253186692084423</v>
      </c>
      <c r="BE143" s="52">
        <f>IF(((AS143-T143)/T143)&gt;=BE$4,AD143,"")</f>
        <v>6.4999999999999787</v>
      </c>
      <c r="BF143" s="52">
        <f t="shared" si="92"/>
        <v>6.4999999999999787</v>
      </c>
      <c r="BG143" s="52">
        <f>IF(BB143&lt;=BG$4,AD143,"")</f>
        <v>6.4999999999999787</v>
      </c>
      <c r="BH143" s="52" t="str">
        <f>IF(BC143&gt;=BH$4,AD143,"")</f>
        <v/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10013.978032372672</v>
      </c>
      <c r="AC144" s="71">
        <f t="shared" si="79"/>
        <v>-13.978032372671805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6.3000000000000007</v>
      </c>
      <c r="AG144" s="74">
        <f t="shared" si="95"/>
        <v>200</v>
      </c>
      <c r="AH144" s="60">
        <f t="shared" si="95"/>
        <v>50</v>
      </c>
      <c r="AI144" s="60">
        <f t="shared" si="95"/>
        <v>315.00000000000006</v>
      </c>
      <c r="AJ144" s="60">
        <f t="shared" si="95"/>
        <v>10315</v>
      </c>
      <c r="AK144" s="60">
        <f t="shared" si="95"/>
        <v>374.52562889855147</v>
      </c>
      <c r="AL144" s="60">
        <f t="shared" si="95"/>
        <v>7.4905125779710291</v>
      </c>
      <c r="AM144" s="60">
        <f t="shared" si="95"/>
        <v>-198.09678456376878</v>
      </c>
      <c r="AN144" s="60">
        <f t="shared" si="95"/>
        <v>-198.09678456376878</v>
      </c>
      <c r="AO144" s="60">
        <f t="shared" si="95"/>
        <v>198.09678456376878</v>
      </c>
      <c r="AP144" s="61" t="str">
        <f t="shared" si="80"/>
        <v>VINTO</v>
      </c>
      <c r="AQ144" s="62">
        <f t="shared" si="76"/>
        <v>35</v>
      </c>
      <c r="AR144" s="63">
        <f t="shared" si="81"/>
        <v>2.2797675903079773</v>
      </c>
      <c r="AS144" s="63">
        <f t="shared" si="82"/>
        <v>113.98837951539886</v>
      </c>
      <c r="AT144" s="63">
        <f t="shared" si="83"/>
        <v>227.97675903079772</v>
      </c>
      <c r="AU144" s="63">
        <f t="shared" si="77"/>
        <v>-113.98837951539886</v>
      </c>
      <c r="AV144" s="68">
        <f t="shared" si="84"/>
        <v>0.1</v>
      </c>
      <c r="AW144" s="63">
        <f t="shared" si="85"/>
        <v>569.94189757699428</v>
      </c>
      <c r="AX144" s="63">
        <f t="shared" si="86"/>
        <v>-227.97675903079772</v>
      </c>
      <c r="AY144" s="64">
        <f t="shared" si="87"/>
        <v>341.96513854619656</v>
      </c>
      <c r="AZ144" s="65">
        <f t="shared" si="88"/>
        <v>355.94317091886836</v>
      </c>
      <c r="BA144" s="51">
        <f t="shared" si="89"/>
        <v>797.91865660779206</v>
      </c>
      <c r="BB144" s="55">
        <f t="shared" si="90"/>
        <v>7.9680488016682455E-2</v>
      </c>
      <c r="BC144" s="55">
        <f t="shared" si="91"/>
        <v>-24.464468920158343</v>
      </c>
      <c r="BE144" s="52">
        <f>IF(((AS144-T144)/T144)&gt;=BE$4,AD144,"")</f>
        <v>6.399999999999979</v>
      </c>
      <c r="BF144" s="52">
        <f t="shared" si="92"/>
        <v>6.399999999999979</v>
      </c>
      <c r="BG144" s="52">
        <f>IF(BB144&lt;=BG$4,AD144,"")</f>
        <v>6.399999999999979</v>
      </c>
      <c r="BH144" s="52" t="str">
        <f>IF(BC144&gt;=BH$4,AD144,"")</f>
        <v/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10013.978032372672</v>
      </c>
      <c r="AC145" s="71">
        <f t="shared" si="79"/>
        <v>-13.978032372671805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6.3000000000000007</v>
      </c>
      <c r="AG145" s="74">
        <f t="shared" si="95"/>
        <v>200</v>
      </c>
      <c r="AH145" s="60">
        <f t="shared" si="95"/>
        <v>50</v>
      </c>
      <c r="AI145" s="60">
        <f t="shared" si="95"/>
        <v>315.00000000000006</v>
      </c>
      <c r="AJ145" s="60">
        <f t="shared" si="95"/>
        <v>10315</v>
      </c>
      <c r="AK145" s="60">
        <f t="shared" si="95"/>
        <v>374.52562889855147</v>
      </c>
      <c r="AL145" s="60">
        <f t="shared" si="95"/>
        <v>7.4905125779710291</v>
      </c>
      <c r="AM145" s="60">
        <f t="shared" si="95"/>
        <v>-198.09678456376878</v>
      </c>
      <c r="AN145" s="60">
        <f t="shared" si="95"/>
        <v>-198.09678456376878</v>
      </c>
      <c r="AO145" s="60">
        <f t="shared" si="95"/>
        <v>198.09678456376878</v>
      </c>
      <c r="AP145" s="61" t="str">
        <f t="shared" si="80"/>
        <v>VINTO</v>
      </c>
      <c r="AQ145" s="62">
        <f t="shared" si="76"/>
        <v>35</v>
      </c>
      <c r="AR145" s="63">
        <f t="shared" si="81"/>
        <v>2.3000813615827074</v>
      </c>
      <c r="AS145" s="63">
        <f t="shared" si="82"/>
        <v>115.00406807913537</v>
      </c>
      <c r="AT145" s="63">
        <f t="shared" si="83"/>
        <v>230.00813615827073</v>
      </c>
      <c r="AU145" s="63">
        <f t="shared" si="77"/>
        <v>-115.00406807913537</v>
      </c>
      <c r="AV145" s="68">
        <f t="shared" si="84"/>
        <v>0.1</v>
      </c>
      <c r="AW145" s="63">
        <f t="shared" si="85"/>
        <v>575.02034039567684</v>
      </c>
      <c r="AX145" s="63">
        <f t="shared" si="86"/>
        <v>-230.00813615827073</v>
      </c>
      <c r="AY145" s="64">
        <f t="shared" si="87"/>
        <v>345.01220423740608</v>
      </c>
      <c r="AZ145" s="65">
        <f t="shared" si="88"/>
        <v>358.99023661007789</v>
      </c>
      <c r="BA145" s="51">
        <f t="shared" si="89"/>
        <v>805.0284765539476</v>
      </c>
      <c r="BB145" s="55">
        <f t="shared" si="90"/>
        <v>8.0390477585580183E-2</v>
      </c>
      <c r="BC145" s="55">
        <f t="shared" si="91"/>
        <v>-24.682458520552085</v>
      </c>
      <c r="BE145" s="52">
        <f>IF(((AS145-T145)/T145)&gt;=BE$4,AD145,"")</f>
        <v>6.2999999999999794</v>
      </c>
      <c r="BF145" s="52">
        <f t="shared" si="92"/>
        <v>6.2999999999999794</v>
      </c>
      <c r="BG145" s="52">
        <f>IF(BB145&lt;=BG$4,AD145,"")</f>
        <v>6.2999999999999794</v>
      </c>
      <c r="BH145" s="52" t="str">
        <f>IF(BC145&gt;=BH$4,AD145,"")</f>
        <v/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10013.978032372672</v>
      </c>
      <c r="AC146" s="71">
        <f t="shared" si="79"/>
        <v>-13.978032372671805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6.3000000000000007</v>
      </c>
      <c r="AG146" s="74">
        <f t="shared" si="95"/>
        <v>200</v>
      </c>
      <c r="AH146" s="60">
        <f t="shared" si="95"/>
        <v>50</v>
      </c>
      <c r="AI146" s="60">
        <f t="shared" si="95"/>
        <v>315.00000000000006</v>
      </c>
      <c r="AJ146" s="60">
        <f t="shared" si="95"/>
        <v>10315</v>
      </c>
      <c r="AK146" s="60">
        <f t="shared" si="95"/>
        <v>374.52562889855147</v>
      </c>
      <c r="AL146" s="60">
        <f t="shared" si="95"/>
        <v>7.4905125779710291</v>
      </c>
      <c r="AM146" s="60">
        <f t="shared" si="95"/>
        <v>-198.09678456376878</v>
      </c>
      <c r="AN146" s="60">
        <f t="shared" si="95"/>
        <v>-198.09678456376878</v>
      </c>
      <c r="AO146" s="60">
        <f t="shared" si="95"/>
        <v>198.09678456376878</v>
      </c>
      <c r="AP146" s="61" t="str">
        <f t="shared" si="80"/>
        <v>VINTO</v>
      </c>
      <c r="AQ146" s="62">
        <f t="shared" si="76"/>
        <v>35</v>
      </c>
      <c r="AR146" s="63">
        <f t="shared" si="81"/>
        <v>2.3210504158017833</v>
      </c>
      <c r="AS146" s="63">
        <f t="shared" si="82"/>
        <v>116.05252079008916</v>
      </c>
      <c r="AT146" s="63">
        <f t="shared" si="83"/>
        <v>232.10504158017832</v>
      </c>
      <c r="AU146" s="63">
        <f t="shared" si="77"/>
        <v>-116.05252079008916</v>
      </c>
      <c r="AV146" s="68">
        <f t="shared" si="84"/>
        <v>0.1</v>
      </c>
      <c r="AW146" s="63">
        <f t="shared" si="85"/>
        <v>580.26260395044585</v>
      </c>
      <c r="AX146" s="63">
        <f t="shared" si="86"/>
        <v>-232.10504158017832</v>
      </c>
      <c r="AY146" s="64">
        <f t="shared" si="87"/>
        <v>348.15756237026756</v>
      </c>
      <c r="AZ146" s="65">
        <f t="shared" si="88"/>
        <v>362.13559474293936</v>
      </c>
      <c r="BA146" s="51">
        <f t="shared" si="89"/>
        <v>812.36764553062415</v>
      </c>
      <c r="BB146" s="55">
        <f t="shared" si="90"/>
        <v>8.1123370043797174E-2</v>
      </c>
      <c r="BC146" s="55">
        <f t="shared" si="91"/>
        <v>-24.907480043539177</v>
      </c>
      <c r="BE146" s="52">
        <f>IF(((AS146-T146)/T146)&gt;=BE$4,AD146,"")</f>
        <v>6.1999999999999797</v>
      </c>
      <c r="BF146" s="52">
        <f t="shared" si="92"/>
        <v>6.1999999999999797</v>
      </c>
      <c r="BG146" s="52">
        <f>IF(BB146&lt;=BG$4,AD146,"")</f>
        <v>6.1999999999999797</v>
      </c>
      <c r="BH146" s="52" t="str">
        <f>IF(BC146&gt;=BH$4,AD146,"")</f>
        <v/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10013.978032372672</v>
      </c>
      <c r="AC147" s="71">
        <f t="shared" si="79"/>
        <v>-13.978032372671805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6.3000000000000007</v>
      </c>
      <c r="AG147" s="74">
        <f t="shared" si="95"/>
        <v>200</v>
      </c>
      <c r="AH147" s="60">
        <f t="shared" si="95"/>
        <v>50</v>
      </c>
      <c r="AI147" s="60">
        <f t="shared" si="95"/>
        <v>315.00000000000006</v>
      </c>
      <c r="AJ147" s="60">
        <f t="shared" si="95"/>
        <v>10315</v>
      </c>
      <c r="AK147" s="60">
        <f t="shared" si="95"/>
        <v>374.52562889855147</v>
      </c>
      <c r="AL147" s="60">
        <f t="shared" si="95"/>
        <v>7.4905125779710291</v>
      </c>
      <c r="AM147" s="60">
        <f t="shared" si="95"/>
        <v>-198.09678456376878</v>
      </c>
      <c r="AN147" s="60">
        <f t="shared" si="95"/>
        <v>-198.09678456376878</v>
      </c>
      <c r="AO147" s="60">
        <f t="shared" si="95"/>
        <v>198.09678456376878</v>
      </c>
      <c r="AP147" s="61" t="str">
        <f t="shared" si="80"/>
        <v>VINTO</v>
      </c>
      <c r="AQ147" s="62">
        <f t="shared" si="76"/>
        <v>35</v>
      </c>
      <c r="AR147" s="63">
        <f t="shared" si="81"/>
        <v>2.3427069799952553</v>
      </c>
      <c r="AS147" s="63">
        <f t="shared" si="82"/>
        <v>117.13534899976277</v>
      </c>
      <c r="AT147" s="63">
        <f t="shared" si="83"/>
        <v>234.27069799952554</v>
      </c>
      <c r="AU147" s="63">
        <f t="shared" si="77"/>
        <v>-117.13534899976277</v>
      </c>
      <c r="AV147" s="68">
        <f t="shared" si="84"/>
        <v>0.1</v>
      </c>
      <c r="AW147" s="63">
        <f t="shared" si="85"/>
        <v>585.67674499881389</v>
      </c>
      <c r="AX147" s="63">
        <f t="shared" si="86"/>
        <v>-234.27069799952554</v>
      </c>
      <c r="AY147" s="64">
        <f t="shared" si="87"/>
        <v>351.40604699928838</v>
      </c>
      <c r="AZ147" s="65">
        <f t="shared" si="88"/>
        <v>365.38407937196018</v>
      </c>
      <c r="BA147" s="51">
        <f t="shared" si="89"/>
        <v>819.9474429983394</v>
      </c>
      <c r="BB147" s="55">
        <f t="shared" si="90"/>
        <v>8.1880291762939317E-2</v>
      </c>
      <c r="BC147" s="55">
        <f t="shared" si="91"/>
        <v>-25.139879321378302</v>
      </c>
      <c r="BE147" s="52">
        <f>IF(((AS147-T147)/T147)&gt;=BE$4,AD147,"")</f>
        <v>6.0999999999999801</v>
      </c>
      <c r="BF147" s="52">
        <f t="shared" si="92"/>
        <v>6.0999999999999801</v>
      </c>
      <c r="BG147" s="52">
        <f>IF(BB147&lt;=BG$4,AD147,"")</f>
        <v>6.0999999999999801</v>
      </c>
      <c r="BH147" s="52" t="str">
        <f>IF(BC147&gt;=BH$4,AD147,"")</f>
        <v/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10013.978032372672</v>
      </c>
      <c r="AC148" s="71">
        <f t="shared" si="79"/>
        <v>-13.978032372671805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6.3000000000000007</v>
      </c>
      <c r="AG148" s="74">
        <f t="shared" si="95"/>
        <v>200</v>
      </c>
      <c r="AH148" s="60">
        <f t="shared" si="95"/>
        <v>50</v>
      </c>
      <c r="AI148" s="60">
        <f t="shared" si="95"/>
        <v>315.00000000000006</v>
      </c>
      <c r="AJ148" s="60">
        <f t="shared" si="95"/>
        <v>10315</v>
      </c>
      <c r="AK148" s="60">
        <f t="shared" si="95"/>
        <v>374.52562889855147</v>
      </c>
      <c r="AL148" s="60">
        <f t="shared" si="95"/>
        <v>7.4905125779710291</v>
      </c>
      <c r="AM148" s="60">
        <f t="shared" si="95"/>
        <v>-198.09678456376878</v>
      </c>
      <c r="AN148" s="60">
        <f t="shared" si="95"/>
        <v>-198.09678456376878</v>
      </c>
      <c r="AO148" s="60">
        <f t="shared" si="95"/>
        <v>198.09678456376878</v>
      </c>
      <c r="AP148" s="61" t="str">
        <f t="shared" si="80"/>
        <v>VINTO</v>
      </c>
      <c r="AQ148" s="62">
        <f t="shared" si="76"/>
        <v>35</v>
      </c>
      <c r="AR148" s="63">
        <f t="shared" si="81"/>
        <v>2.3650854296618427</v>
      </c>
      <c r="AS148" s="63">
        <f t="shared" si="82"/>
        <v>118.25427148309214</v>
      </c>
      <c r="AT148" s="63">
        <f t="shared" si="83"/>
        <v>236.50854296618428</v>
      </c>
      <c r="AU148" s="63">
        <f t="shared" si="77"/>
        <v>-118.25427148309214</v>
      </c>
      <c r="AV148" s="68">
        <f t="shared" si="84"/>
        <v>0.1</v>
      </c>
      <c r="AW148" s="63">
        <f t="shared" si="85"/>
        <v>591.27135741546067</v>
      </c>
      <c r="AX148" s="63">
        <f t="shared" si="86"/>
        <v>-236.50854296618428</v>
      </c>
      <c r="AY148" s="64">
        <f t="shared" si="87"/>
        <v>354.76281444927639</v>
      </c>
      <c r="AZ148" s="65">
        <f t="shared" si="88"/>
        <v>368.7408468219482</v>
      </c>
      <c r="BA148" s="51">
        <f t="shared" si="89"/>
        <v>827.77990038164501</v>
      </c>
      <c r="BB148" s="55">
        <f t="shared" si="90"/>
        <v>8.2662444206052857E-2</v>
      </c>
      <c r="BC148" s="55">
        <f t="shared" si="91"/>
        <v>-25.380025241812049</v>
      </c>
      <c r="BE148" s="52">
        <f>IF(((AS148-T148)/T148)&gt;=BE$4,AD148,"")</f>
        <v>5.9999999999999805</v>
      </c>
      <c r="BF148" s="52">
        <f t="shared" si="92"/>
        <v>5.9999999999999805</v>
      </c>
      <c r="BG148" s="52">
        <f>IF(BB148&lt;=BG$4,AD148,"")</f>
        <v>5.9999999999999805</v>
      </c>
      <c r="BH148" s="52" t="str">
        <f>IF(BC148&gt;=BH$4,AD148,"")</f>
        <v/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10013.978032372672</v>
      </c>
      <c r="AC149" s="71">
        <f t="shared" si="79"/>
        <v>-13.978032372671805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6.3000000000000007</v>
      </c>
      <c r="AG149" s="74">
        <f t="shared" si="95"/>
        <v>200</v>
      </c>
      <c r="AH149" s="60">
        <f t="shared" si="95"/>
        <v>50</v>
      </c>
      <c r="AI149" s="60">
        <f t="shared" si="95"/>
        <v>315.00000000000006</v>
      </c>
      <c r="AJ149" s="60">
        <f t="shared" si="95"/>
        <v>10315</v>
      </c>
      <c r="AK149" s="60">
        <f t="shared" si="95"/>
        <v>374.52562889855147</v>
      </c>
      <c r="AL149" s="60">
        <f t="shared" si="95"/>
        <v>7.4905125779710291</v>
      </c>
      <c r="AM149" s="60">
        <f t="shared" si="95"/>
        <v>-198.09678456376878</v>
      </c>
      <c r="AN149" s="60">
        <f t="shared" si="95"/>
        <v>-198.09678456376878</v>
      </c>
      <c r="AO149" s="60">
        <f t="shared" si="95"/>
        <v>198.09678456376878</v>
      </c>
      <c r="AP149" s="61" t="str">
        <f t="shared" si="80"/>
        <v>VINTO</v>
      </c>
      <c r="AQ149" s="62">
        <f t="shared" si="76"/>
        <v>35</v>
      </c>
      <c r="AR149" s="63">
        <f t="shared" si="81"/>
        <v>2.3882224708425519</v>
      </c>
      <c r="AS149" s="63">
        <f t="shared" si="82"/>
        <v>119.4111235421276</v>
      </c>
      <c r="AT149" s="63">
        <f t="shared" si="83"/>
        <v>238.8222470842552</v>
      </c>
      <c r="AU149" s="63">
        <f t="shared" si="77"/>
        <v>-119.4111235421276</v>
      </c>
      <c r="AV149" s="68">
        <f t="shared" si="84"/>
        <v>0.1</v>
      </c>
      <c r="AW149" s="63">
        <f t="shared" si="85"/>
        <v>597.05561771063799</v>
      </c>
      <c r="AX149" s="63">
        <f t="shared" si="86"/>
        <v>-238.8222470842552</v>
      </c>
      <c r="AY149" s="64">
        <f t="shared" si="87"/>
        <v>358.23337062638279</v>
      </c>
      <c r="AZ149" s="65">
        <f t="shared" si="88"/>
        <v>372.2114029990546</v>
      </c>
      <c r="BA149" s="51">
        <f t="shared" si="89"/>
        <v>835.87786479489318</v>
      </c>
      <c r="BB149" s="55">
        <f t="shared" si="90"/>
        <v>8.3471110291305842E-2</v>
      </c>
      <c r="BC149" s="55">
        <f t="shared" si="91"/>
        <v>-25.628311701921529</v>
      </c>
      <c r="BE149" s="52">
        <f>IF(((AS149-T149)/T149)&gt;=BE$4,AD149,"")</f>
        <v>5.8999999999999808</v>
      </c>
      <c r="BF149" s="52">
        <f t="shared" si="92"/>
        <v>5.8999999999999808</v>
      </c>
      <c r="BG149" s="52">
        <f>IF(BB149&lt;=BG$4,AD149,"")</f>
        <v>5.8999999999999808</v>
      </c>
      <c r="BH149" s="52" t="str">
        <f>IF(BC149&gt;=BH$4,AD149,"")</f>
        <v/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10013.978032372672</v>
      </c>
      <c r="AC150" s="71">
        <f t="shared" si="79"/>
        <v>-13.978032372671805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6.3000000000000007</v>
      </c>
      <c r="AG150" s="74">
        <f t="shared" si="95"/>
        <v>200</v>
      </c>
      <c r="AH150" s="60">
        <f t="shared" si="95"/>
        <v>50</v>
      </c>
      <c r="AI150" s="60">
        <f t="shared" si="95"/>
        <v>315.00000000000006</v>
      </c>
      <c r="AJ150" s="60">
        <f t="shared" si="95"/>
        <v>10315</v>
      </c>
      <c r="AK150" s="60">
        <f t="shared" si="95"/>
        <v>374.52562889855147</v>
      </c>
      <c r="AL150" s="60">
        <f t="shared" si="95"/>
        <v>7.4905125779710291</v>
      </c>
      <c r="AM150" s="60">
        <f t="shared" si="95"/>
        <v>-198.09678456376878</v>
      </c>
      <c r="AN150" s="60">
        <f t="shared" si="95"/>
        <v>-198.09678456376878</v>
      </c>
      <c r="AO150" s="60">
        <f t="shared" si="95"/>
        <v>198.09678456376878</v>
      </c>
      <c r="AP150" s="61" t="str">
        <f t="shared" si="80"/>
        <v>VINTO</v>
      </c>
      <c r="AQ150" s="62">
        <f t="shared" si="76"/>
        <v>35</v>
      </c>
      <c r="AR150" s="63">
        <f t="shared" si="81"/>
        <v>2.4121573410294923</v>
      </c>
      <c r="AS150" s="63">
        <f t="shared" si="82"/>
        <v>120.60786705147461</v>
      </c>
      <c r="AT150" s="63">
        <f t="shared" si="83"/>
        <v>241.21573410294923</v>
      </c>
      <c r="AU150" s="63">
        <f t="shared" si="77"/>
        <v>-120.60786705147461</v>
      </c>
      <c r="AV150" s="68">
        <f t="shared" si="84"/>
        <v>0.1</v>
      </c>
      <c r="AW150" s="63">
        <f t="shared" si="85"/>
        <v>603.03933525737307</v>
      </c>
      <c r="AX150" s="63">
        <f t="shared" si="86"/>
        <v>-241.21573410294923</v>
      </c>
      <c r="AY150" s="64">
        <f t="shared" si="87"/>
        <v>361.82360115442384</v>
      </c>
      <c r="AZ150" s="65">
        <f t="shared" si="88"/>
        <v>375.80163352709565</v>
      </c>
      <c r="BA150" s="51">
        <f t="shared" si="89"/>
        <v>844.2550693603223</v>
      </c>
      <c r="BB150" s="55">
        <f t="shared" si="90"/>
        <v>8.4307661413981341E-2</v>
      </c>
      <c r="BC150" s="55">
        <f t="shared" si="91"/>
        <v>-25.885159764103747</v>
      </c>
      <c r="BE150" s="52">
        <f>IF(((AS150-T150)/T150)&gt;=BE$4,AD150,"")</f>
        <v>5.7999999999999812</v>
      </c>
      <c r="BF150" s="52">
        <f t="shared" si="92"/>
        <v>5.7999999999999812</v>
      </c>
      <c r="BG150" s="52">
        <f>IF(BB150&lt;=BG$4,AD150,"")</f>
        <v>5.7999999999999812</v>
      </c>
      <c r="BH150" s="52" t="str">
        <f>IF(BC150&gt;=BH$4,AD150,"")</f>
        <v/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10013.978032372672</v>
      </c>
      <c r="AC151" s="71">
        <f t="shared" si="79"/>
        <v>-13.978032372671805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6.3000000000000007</v>
      </c>
      <c r="AG151" s="74">
        <f t="shared" si="95"/>
        <v>200</v>
      </c>
      <c r="AH151" s="60">
        <f t="shared" si="95"/>
        <v>50</v>
      </c>
      <c r="AI151" s="60">
        <f t="shared" si="95"/>
        <v>315.00000000000006</v>
      </c>
      <c r="AJ151" s="60">
        <f t="shared" si="95"/>
        <v>10315</v>
      </c>
      <c r="AK151" s="60">
        <f t="shared" si="95"/>
        <v>374.52562889855147</v>
      </c>
      <c r="AL151" s="60">
        <f t="shared" si="95"/>
        <v>7.4905125779710291</v>
      </c>
      <c r="AM151" s="60">
        <f t="shared" si="95"/>
        <v>-198.09678456376878</v>
      </c>
      <c r="AN151" s="60">
        <f t="shared" si="95"/>
        <v>-198.09678456376878</v>
      </c>
      <c r="AO151" s="60">
        <f t="shared" si="95"/>
        <v>198.09678456376878</v>
      </c>
      <c r="AP151" s="61" t="str">
        <f t="shared" si="80"/>
        <v>VINTO</v>
      </c>
      <c r="AQ151" s="62">
        <f t="shared" si="76"/>
        <v>35</v>
      </c>
      <c r="AR151" s="63">
        <f t="shared" si="81"/>
        <v>2.4369320312229923</v>
      </c>
      <c r="AS151" s="63">
        <f t="shared" si="82"/>
        <v>121.84660156114961</v>
      </c>
      <c r="AT151" s="63">
        <f t="shared" si="83"/>
        <v>243.69320312229922</v>
      </c>
      <c r="AU151" s="63">
        <f t="shared" si="77"/>
        <v>-121.84660156114961</v>
      </c>
      <c r="AV151" s="68">
        <f t="shared" si="84"/>
        <v>0.1</v>
      </c>
      <c r="AW151" s="63">
        <f t="shared" si="85"/>
        <v>609.233007805748</v>
      </c>
      <c r="AX151" s="63">
        <f t="shared" si="86"/>
        <v>-243.69320312229922</v>
      </c>
      <c r="AY151" s="64">
        <f t="shared" si="87"/>
        <v>365.53980468344878</v>
      </c>
      <c r="AZ151" s="65">
        <f t="shared" si="88"/>
        <v>379.51783705612058</v>
      </c>
      <c r="BA151" s="51">
        <f t="shared" si="89"/>
        <v>852.92621092804734</v>
      </c>
      <c r="BB151" s="55">
        <f t="shared" si="90"/>
        <v>8.5173565207627921E-2</v>
      </c>
      <c r="BC151" s="55">
        <f t="shared" si="91"/>
        <v>-26.151020038994112</v>
      </c>
      <c r="BE151" s="52">
        <f>IF(((AS151-T151)/T151)&gt;=BE$4,AD151,"")</f>
        <v>5.6999999999999815</v>
      </c>
      <c r="BF151" s="52">
        <f t="shared" si="92"/>
        <v>5.6999999999999815</v>
      </c>
      <c r="BG151" s="52">
        <f>IF(BB151&lt;=BG$4,AD151,"")</f>
        <v>5.6999999999999815</v>
      </c>
      <c r="BH151" s="52" t="str">
        <f>IF(BC151&gt;=BH$4,AD151,"")</f>
        <v/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10013.978032372672</v>
      </c>
      <c r="AC152" s="71">
        <f t="shared" si="79"/>
        <v>-13.978032372671805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6.3000000000000007</v>
      </c>
      <c r="AG152" s="74">
        <f t="shared" si="95"/>
        <v>200</v>
      </c>
      <c r="AH152" s="60">
        <f t="shared" si="95"/>
        <v>50</v>
      </c>
      <c r="AI152" s="60">
        <f t="shared" si="95"/>
        <v>315.00000000000006</v>
      </c>
      <c r="AJ152" s="60">
        <f t="shared" si="95"/>
        <v>10315</v>
      </c>
      <c r="AK152" s="60">
        <f t="shared" si="95"/>
        <v>374.52562889855147</v>
      </c>
      <c r="AL152" s="60">
        <f t="shared" si="95"/>
        <v>7.4905125779710291</v>
      </c>
      <c r="AM152" s="60">
        <f t="shared" si="95"/>
        <v>-198.09678456376878</v>
      </c>
      <c r="AN152" s="60">
        <f t="shared" si="95"/>
        <v>-198.09678456376878</v>
      </c>
      <c r="AO152" s="60">
        <f t="shared" si="95"/>
        <v>198.09678456376878</v>
      </c>
      <c r="AP152" s="61" t="str">
        <f t="shared" si="80"/>
        <v>VINTO</v>
      </c>
      <c r="AQ152" s="62">
        <f t="shared" si="76"/>
        <v>35</v>
      </c>
      <c r="AR152" s="63">
        <f t="shared" si="81"/>
        <v>2.4625915317805456</v>
      </c>
      <c r="AS152" s="63">
        <f t="shared" si="82"/>
        <v>123.12957658902728</v>
      </c>
      <c r="AT152" s="63">
        <f t="shared" si="83"/>
        <v>246.25915317805456</v>
      </c>
      <c r="AU152" s="63">
        <f t="shared" si="77"/>
        <v>-123.12957658902728</v>
      </c>
      <c r="AV152" s="68">
        <f t="shared" si="84"/>
        <v>0.1</v>
      </c>
      <c r="AW152" s="63">
        <f t="shared" si="85"/>
        <v>615.64788294513642</v>
      </c>
      <c r="AX152" s="63">
        <f t="shared" si="86"/>
        <v>-246.25915317805456</v>
      </c>
      <c r="AY152" s="64">
        <f t="shared" si="87"/>
        <v>369.38872976708183</v>
      </c>
      <c r="AZ152" s="65">
        <f t="shared" si="88"/>
        <v>383.36676213975363</v>
      </c>
      <c r="BA152" s="51">
        <f t="shared" si="89"/>
        <v>861.90703612319101</v>
      </c>
      <c r="BB152" s="55">
        <f t="shared" si="90"/>
        <v>8.6070394136761874E-2</v>
      </c>
      <c r="BC152" s="55">
        <f t="shared" si="91"/>
        <v>-26.426375323701993</v>
      </c>
      <c r="BE152" s="52">
        <f>IF(((AS152-T152)/T152)&gt;=BE$4,AD152,"")</f>
        <v>5.5999999999999819</v>
      </c>
      <c r="BF152" s="52">
        <f t="shared" si="92"/>
        <v>5.5999999999999819</v>
      </c>
      <c r="BG152" s="52">
        <f>IF(BB152&lt;=BG$4,AD152,"")</f>
        <v>5.5999999999999819</v>
      </c>
      <c r="BH152" s="52" t="str">
        <f>IF(BC152&gt;=BH$4,AD152,"")</f>
        <v/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10013.978032372672</v>
      </c>
      <c r="AC153" s="71">
        <f t="shared" si="79"/>
        <v>-13.978032372671805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6.3000000000000007</v>
      </c>
      <c r="AG153" s="74">
        <f t="shared" si="95"/>
        <v>200</v>
      </c>
      <c r="AH153" s="60">
        <f t="shared" si="95"/>
        <v>50</v>
      </c>
      <c r="AI153" s="60">
        <f t="shared" si="95"/>
        <v>315.00000000000006</v>
      </c>
      <c r="AJ153" s="60">
        <f t="shared" si="95"/>
        <v>10315</v>
      </c>
      <c r="AK153" s="60">
        <f t="shared" si="95"/>
        <v>374.52562889855147</v>
      </c>
      <c r="AL153" s="60">
        <f t="shared" si="95"/>
        <v>7.4905125779710291</v>
      </c>
      <c r="AM153" s="60">
        <f t="shared" si="95"/>
        <v>-198.09678456376878</v>
      </c>
      <c r="AN153" s="60">
        <f t="shared" si="95"/>
        <v>-198.09678456376878</v>
      </c>
      <c r="AO153" s="60">
        <f t="shared" si="95"/>
        <v>198.09678456376878</v>
      </c>
      <c r="AP153" s="61" t="str">
        <f t="shared" si="80"/>
        <v>VINTO</v>
      </c>
      <c r="AQ153" s="62">
        <f t="shared" si="76"/>
        <v>35</v>
      </c>
      <c r="AR153" s="63">
        <f t="shared" si="81"/>
        <v>2.4891841050856467</v>
      </c>
      <c r="AS153" s="63">
        <f t="shared" si="82"/>
        <v>124.45920525428234</v>
      </c>
      <c r="AT153" s="63">
        <f t="shared" si="83"/>
        <v>248.91841050856468</v>
      </c>
      <c r="AU153" s="63">
        <f t="shared" si="77"/>
        <v>-124.45920525428234</v>
      </c>
      <c r="AV153" s="68">
        <f t="shared" si="84"/>
        <v>0.1</v>
      </c>
      <c r="AW153" s="63">
        <f t="shared" si="85"/>
        <v>622.29602627141173</v>
      </c>
      <c r="AX153" s="63">
        <f t="shared" si="86"/>
        <v>-248.91841050856468</v>
      </c>
      <c r="AY153" s="64">
        <f t="shared" si="87"/>
        <v>373.37761576284709</v>
      </c>
      <c r="AZ153" s="65">
        <f t="shared" si="88"/>
        <v>387.35564813551889</v>
      </c>
      <c r="BA153" s="51">
        <f t="shared" si="89"/>
        <v>871.21443677997638</v>
      </c>
      <c r="BB153" s="55">
        <f t="shared" si="90"/>
        <v>8.6999835026955255E-2</v>
      </c>
      <c r="BC153" s="55">
        <f t="shared" si="91"/>
        <v>-26.711743527853805</v>
      </c>
      <c r="BE153" s="52">
        <f>IF(((AS153-T153)/T153)&gt;=BE$4,AD153,"")</f>
        <v>5.4999999999999822</v>
      </c>
      <c r="BF153" s="52">
        <f t="shared" si="92"/>
        <v>5.4999999999999822</v>
      </c>
      <c r="BG153" s="52">
        <f>IF(BB153&lt;=BG$4,AD153,"")</f>
        <v>5.4999999999999822</v>
      </c>
      <c r="BH153" s="52" t="str">
        <f>IF(BC153&gt;=BH$4,AD153,"")</f>
        <v/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10013.978032372672</v>
      </c>
      <c r="AC154" s="71">
        <f t="shared" si="79"/>
        <v>-13.978032372671805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6.3000000000000007</v>
      </c>
      <c r="AG154" s="74">
        <f t="shared" si="98"/>
        <v>200</v>
      </c>
      <c r="AH154" s="60">
        <f t="shared" si="98"/>
        <v>50</v>
      </c>
      <c r="AI154" s="60">
        <f t="shared" si="98"/>
        <v>315.00000000000006</v>
      </c>
      <c r="AJ154" s="60">
        <f t="shared" si="98"/>
        <v>10315</v>
      </c>
      <c r="AK154" s="60">
        <f t="shared" si="98"/>
        <v>374.52562889855147</v>
      </c>
      <c r="AL154" s="60">
        <f t="shared" si="98"/>
        <v>7.4905125779710291</v>
      </c>
      <c r="AM154" s="60">
        <f t="shared" si="98"/>
        <v>-198.09678456376878</v>
      </c>
      <c r="AN154" s="60">
        <f t="shared" si="98"/>
        <v>-198.09678456376878</v>
      </c>
      <c r="AO154" s="60">
        <f t="shared" si="98"/>
        <v>198.09678456376878</v>
      </c>
      <c r="AP154" s="61" t="str">
        <f t="shared" si="80"/>
        <v>VINTO</v>
      </c>
      <c r="AQ154" s="62">
        <f t="shared" si="76"/>
        <v>35</v>
      </c>
      <c r="AR154" s="63">
        <f t="shared" si="81"/>
        <v>2.5167615885131585</v>
      </c>
      <c r="AS154" s="63">
        <f t="shared" si="82"/>
        <v>125.83807942565792</v>
      </c>
      <c r="AT154" s="63">
        <f t="shared" si="83"/>
        <v>251.67615885131585</v>
      </c>
      <c r="AU154" s="63">
        <f t="shared" si="77"/>
        <v>-125.83807942565792</v>
      </c>
      <c r="AV154" s="68">
        <f t="shared" si="84"/>
        <v>0.1</v>
      </c>
      <c r="AW154" s="63">
        <f t="shared" si="85"/>
        <v>629.19039712828965</v>
      </c>
      <c r="AX154" s="63">
        <f t="shared" si="86"/>
        <v>-251.67615885131585</v>
      </c>
      <c r="AY154" s="64">
        <f t="shared" si="87"/>
        <v>377.5142382769738</v>
      </c>
      <c r="AZ154" s="65">
        <f t="shared" si="88"/>
        <v>391.4922706496456</v>
      </c>
      <c r="BA154" s="51">
        <f t="shared" si="89"/>
        <v>880.86655597960544</v>
      </c>
      <c r="BB154" s="55">
        <f t="shared" si="90"/>
        <v>8.7963699653822433E-2</v>
      </c>
      <c r="BC154" s="55">
        <f t="shared" si="91"/>
        <v>-27.007680924751966</v>
      </c>
      <c r="BE154" s="52">
        <f>IF(((AS154-T154)/T154)&gt;=BE$4,AD154,"")</f>
        <v>5.3999999999999826</v>
      </c>
      <c r="BF154" s="52">
        <f t="shared" si="92"/>
        <v>5.3999999999999826</v>
      </c>
      <c r="BG154" s="52">
        <f>IF(BB154&lt;=BG$4,AD154,"")</f>
        <v>5.3999999999999826</v>
      </c>
      <c r="BH154" s="52" t="str">
        <f>IF(BC154&gt;=BH$4,AD154,"")</f>
        <v/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10013.978032372672</v>
      </c>
      <c r="AC155" s="71">
        <f t="shared" si="79"/>
        <v>-13.978032372671805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6.3000000000000007</v>
      </c>
      <c r="AG155" s="74">
        <f t="shared" si="98"/>
        <v>200</v>
      </c>
      <c r="AH155" s="60">
        <f t="shared" si="98"/>
        <v>50</v>
      </c>
      <c r="AI155" s="60">
        <f t="shared" si="98"/>
        <v>315.00000000000006</v>
      </c>
      <c r="AJ155" s="60">
        <f t="shared" si="98"/>
        <v>10315</v>
      </c>
      <c r="AK155" s="60">
        <f t="shared" si="98"/>
        <v>374.52562889855147</v>
      </c>
      <c r="AL155" s="60">
        <f t="shared" si="98"/>
        <v>7.4905125779710291</v>
      </c>
      <c r="AM155" s="60">
        <f t="shared" si="98"/>
        <v>-198.09678456376878</v>
      </c>
      <c r="AN155" s="60">
        <f t="shared" si="98"/>
        <v>-198.09678456376878</v>
      </c>
      <c r="AO155" s="60">
        <f t="shared" si="98"/>
        <v>198.09678456376878</v>
      </c>
      <c r="AP155" s="61" t="str">
        <f t="shared" si="80"/>
        <v>VINTO</v>
      </c>
      <c r="AQ155" s="62">
        <f t="shared" si="76"/>
        <v>35</v>
      </c>
      <c r="AR155" s="63">
        <f t="shared" si="81"/>
        <v>2.5453797316926519</v>
      </c>
      <c r="AS155" s="63">
        <f t="shared" si="82"/>
        <v>127.26898658463259</v>
      </c>
      <c r="AT155" s="63">
        <f t="shared" si="83"/>
        <v>254.53797316926517</v>
      </c>
      <c r="AU155" s="63">
        <f t="shared" si="77"/>
        <v>-127.26898658463259</v>
      </c>
      <c r="AV155" s="68">
        <f t="shared" si="84"/>
        <v>0.1</v>
      </c>
      <c r="AW155" s="63">
        <f t="shared" si="85"/>
        <v>636.3449329231629</v>
      </c>
      <c r="AX155" s="63">
        <f t="shared" si="86"/>
        <v>-254.53797316926517</v>
      </c>
      <c r="AY155" s="64">
        <f t="shared" si="87"/>
        <v>381.80695975389773</v>
      </c>
      <c r="AZ155" s="65">
        <f t="shared" si="88"/>
        <v>395.78499212656953</v>
      </c>
      <c r="BA155" s="51">
        <f t="shared" si="89"/>
        <v>890.88290609242813</v>
      </c>
      <c r="BB155" s="55">
        <f t="shared" si="90"/>
        <v>8.8963936530760082E-2</v>
      </c>
      <c r="BC155" s="55">
        <f t="shared" si="91"/>
        <v>-27.31478577058968</v>
      </c>
      <c r="BE155" s="52">
        <f>IF(((AS155-T155)/T155)&gt;=BE$4,AD155,"")</f>
        <v>5.2999999999999829</v>
      </c>
      <c r="BF155" s="52">
        <f t="shared" si="92"/>
        <v>5.2999999999999829</v>
      </c>
      <c r="BG155" s="52">
        <f>IF(BB155&lt;=BG$4,AD155,"")</f>
        <v>5.2999999999999829</v>
      </c>
      <c r="BH155" s="52" t="str">
        <f>IF(BC155&gt;=BH$4,AD155,"")</f>
        <v/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10013.978032372672</v>
      </c>
      <c r="AC156" s="71">
        <f t="shared" si="79"/>
        <v>-13.978032372671805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6.3000000000000007</v>
      </c>
      <c r="AG156" s="74">
        <f t="shared" si="98"/>
        <v>200</v>
      </c>
      <c r="AH156" s="60">
        <f t="shared" si="98"/>
        <v>50</v>
      </c>
      <c r="AI156" s="60">
        <f t="shared" si="98"/>
        <v>315.00000000000006</v>
      </c>
      <c r="AJ156" s="60">
        <f t="shared" si="98"/>
        <v>10315</v>
      </c>
      <c r="AK156" s="60">
        <f t="shared" si="98"/>
        <v>374.52562889855147</v>
      </c>
      <c r="AL156" s="60">
        <f t="shared" si="98"/>
        <v>7.4905125779710291</v>
      </c>
      <c r="AM156" s="60">
        <f t="shared" si="98"/>
        <v>-198.09678456376878</v>
      </c>
      <c r="AN156" s="60">
        <f t="shared" si="98"/>
        <v>-198.09678456376878</v>
      </c>
      <c r="AO156" s="60">
        <f t="shared" si="98"/>
        <v>198.09678456376878</v>
      </c>
      <c r="AP156" s="61" t="str">
        <f t="shared" si="80"/>
        <v>VINTO</v>
      </c>
      <c r="AQ156" s="62">
        <f t="shared" si="76"/>
        <v>35</v>
      </c>
      <c r="AR156" s="63">
        <f t="shared" si="81"/>
        <v>2.5750985726867412</v>
      </c>
      <c r="AS156" s="63">
        <f t="shared" si="82"/>
        <v>128.75492863433706</v>
      </c>
      <c r="AT156" s="63">
        <f t="shared" si="83"/>
        <v>257.50985726867412</v>
      </c>
      <c r="AU156" s="63">
        <f t="shared" si="77"/>
        <v>-128.75492863433706</v>
      </c>
      <c r="AV156" s="68">
        <f t="shared" si="84"/>
        <v>0.1</v>
      </c>
      <c r="AW156" s="63">
        <f t="shared" si="85"/>
        <v>643.77464317168528</v>
      </c>
      <c r="AX156" s="63">
        <f t="shared" si="86"/>
        <v>-257.50985726867412</v>
      </c>
      <c r="AY156" s="64">
        <f t="shared" si="87"/>
        <v>386.26478590301116</v>
      </c>
      <c r="AZ156" s="65">
        <f t="shared" si="88"/>
        <v>400.24281827568296</v>
      </c>
      <c r="BA156" s="51">
        <f t="shared" si="89"/>
        <v>901.28450044035947</v>
      </c>
      <c r="BB156" s="55">
        <f t="shared" si="90"/>
        <v>9.0002644056810729E-2</v>
      </c>
      <c r="BC156" s="55">
        <f t="shared" si="91"/>
        <v>-27.633702341267313</v>
      </c>
      <c r="BE156" s="52">
        <f>IF(((AS156-T156)/T156)&gt;=BE$4,AD156,"")</f>
        <v>5.1999999999999833</v>
      </c>
      <c r="BF156" s="52">
        <f t="shared" si="92"/>
        <v>5.1999999999999833</v>
      </c>
      <c r="BG156" s="52">
        <f>IF(BB156&lt;=BG$4,AD156,"")</f>
        <v>5.1999999999999833</v>
      </c>
      <c r="BH156" s="52" t="str">
        <f>IF(BC156&gt;=BH$4,AD156,"")</f>
        <v/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10013.978032372672</v>
      </c>
      <c r="AC157" s="71">
        <f t="shared" si="79"/>
        <v>-13.978032372671805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6.3000000000000007</v>
      </c>
      <c r="AG157" s="74">
        <f t="shared" si="98"/>
        <v>200</v>
      </c>
      <c r="AH157" s="60">
        <f t="shared" si="98"/>
        <v>50</v>
      </c>
      <c r="AI157" s="60">
        <f t="shared" si="98"/>
        <v>315.00000000000006</v>
      </c>
      <c r="AJ157" s="60">
        <f t="shared" si="98"/>
        <v>10315</v>
      </c>
      <c r="AK157" s="60">
        <f t="shared" si="98"/>
        <v>374.52562889855147</v>
      </c>
      <c r="AL157" s="60">
        <f t="shared" si="98"/>
        <v>7.4905125779710291</v>
      </c>
      <c r="AM157" s="60">
        <f t="shared" si="98"/>
        <v>-198.09678456376878</v>
      </c>
      <c r="AN157" s="60">
        <f t="shared" si="98"/>
        <v>-198.09678456376878</v>
      </c>
      <c r="AO157" s="60">
        <f t="shared" si="98"/>
        <v>198.09678456376878</v>
      </c>
      <c r="AP157" s="61" t="str">
        <f t="shared" si="80"/>
        <v>VINTO</v>
      </c>
      <c r="AQ157" s="62">
        <f t="shared" si="76"/>
        <v>35</v>
      </c>
      <c r="AR157" s="63">
        <f t="shared" si="81"/>
        <v>2.6059828584256972</v>
      </c>
      <c r="AS157" s="63">
        <f t="shared" si="82"/>
        <v>130.29914292128487</v>
      </c>
      <c r="AT157" s="63">
        <f t="shared" si="83"/>
        <v>260.59828584256974</v>
      </c>
      <c r="AU157" s="63">
        <f t="shared" si="77"/>
        <v>-130.29914292128487</v>
      </c>
      <c r="AV157" s="68">
        <f t="shared" si="84"/>
        <v>0.1</v>
      </c>
      <c r="AW157" s="63">
        <f t="shared" si="85"/>
        <v>651.49571460642437</v>
      </c>
      <c r="AX157" s="63">
        <f t="shared" si="86"/>
        <v>-260.59828584256974</v>
      </c>
      <c r="AY157" s="64">
        <f t="shared" si="87"/>
        <v>390.89742876385463</v>
      </c>
      <c r="AZ157" s="65">
        <f t="shared" si="88"/>
        <v>404.87546113652644</v>
      </c>
      <c r="BA157" s="51">
        <f t="shared" si="89"/>
        <v>912.09400044899405</v>
      </c>
      <c r="BB157" s="55">
        <f t="shared" si="90"/>
        <v>9.1082085211333957E-2</v>
      </c>
      <c r="BC157" s="55">
        <f t="shared" si="91"/>
        <v>-27.96512544412839</v>
      </c>
      <c r="BE157" s="52">
        <f>IF(((AS157-T157)/T157)&gt;=BE$4,AD157,"")</f>
        <v>5.0999999999999837</v>
      </c>
      <c r="BF157" s="52">
        <f t="shared" si="92"/>
        <v>5.0999999999999837</v>
      </c>
      <c r="BG157" s="52">
        <f>IF(BB157&lt;=BG$4,AD157,"")</f>
        <v>5.0999999999999837</v>
      </c>
      <c r="BH157" s="52" t="str">
        <f>IF(BC157&gt;=BH$4,AD157,"")</f>
        <v/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10013.978032372672</v>
      </c>
      <c r="AC158" s="71">
        <f t="shared" si="79"/>
        <v>-13.978032372671805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6.3000000000000007</v>
      </c>
      <c r="AG158" s="74">
        <f t="shared" si="98"/>
        <v>200</v>
      </c>
      <c r="AH158" s="60">
        <f t="shared" si="98"/>
        <v>50</v>
      </c>
      <c r="AI158" s="60">
        <f t="shared" si="98"/>
        <v>315.00000000000006</v>
      </c>
      <c r="AJ158" s="60">
        <f t="shared" si="98"/>
        <v>10315</v>
      </c>
      <c r="AK158" s="60">
        <f t="shared" si="98"/>
        <v>374.52562889855147</v>
      </c>
      <c r="AL158" s="60">
        <f t="shared" si="98"/>
        <v>7.4905125779710291</v>
      </c>
      <c r="AM158" s="60">
        <f t="shared" si="98"/>
        <v>-198.09678456376878</v>
      </c>
      <c r="AN158" s="60">
        <f t="shared" si="98"/>
        <v>-198.09678456376878</v>
      </c>
      <c r="AO158" s="60">
        <f t="shared" si="98"/>
        <v>198.09678456376878</v>
      </c>
      <c r="AP158" s="61" t="str">
        <f t="shared" si="80"/>
        <v>VINTO</v>
      </c>
      <c r="AQ158" s="62">
        <f t="shared" si="76"/>
        <v>35</v>
      </c>
      <c r="AR158" s="63">
        <f t="shared" si="81"/>
        <v>2.6381025155942108</v>
      </c>
      <c r="AS158" s="63">
        <f t="shared" si="82"/>
        <v>131.90512577971054</v>
      </c>
      <c r="AT158" s="63">
        <f t="shared" si="83"/>
        <v>263.81025155942109</v>
      </c>
      <c r="AU158" s="63">
        <f t="shared" si="77"/>
        <v>-131.90512577971054</v>
      </c>
      <c r="AV158" s="68">
        <f t="shared" si="84"/>
        <v>0.1</v>
      </c>
      <c r="AW158" s="63">
        <f t="shared" si="85"/>
        <v>659.52562889855267</v>
      </c>
      <c r="AX158" s="63">
        <f t="shared" si="86"/>
        <v>-263.81025155942109</v>
      </c>
      <c r="AY158" s="64">
        <f t="shared" si="87"/>
        <v>395.71537733913158</v>
      </c>
      <c r="AZ158" s="65">
        <f t="shared" si="88"/>
        <v>409.69340971180338</v>
      </c>
      <c r="BA158" s="51">
        <f t="shared" si="89"/>
        <v>923.33588045797387</v>
      </c>
      <c r="BB158" s="55">
        <f t="shared" si="90"/>
        <v>9.2204704012038091E-2</v>
      </c>
      <c r="BC158" s="55">
        <f t="shared" si="91"/>
        <v>-28.309805471103893</v>
      </c>
      <c r="BE158" s="52">
        <f>IF(((AS158-T158)/T158)&gt;=BE$4,AD158,"")</f>
        <v>4.999999999999984</v>
      </c>
      <c r="BF158" s="52">
        <f t="shared" si="92"/>
        <v>4.999999999999984</v>
      </c>
      <c r="BG158" s="52">
        <f>IF(BB158&lt;=BG$4,AD158,"")</f>
        <v>4.999999999999984</v>
      </c>
      <c r="BH158" s="52" t="str">
        <f>IF(BC158&gt;=BH$4,AD158,"")</f>
        <v/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10013.978032372672</v>
      </c>
      <c r="AC159" s="71">
        <f t="shared" si="79"/>
        <v>-13.978032372671805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6.3000000000000007</v>
      </c>
      <c r="AG159" s="74">
        <f t="shared" si="98"/>
        <v>200</v>
      </c>
      <c r="AH159" s="60">
        <f t="shared" si="98"/>
        <v>50</v>
      </c>
      <c r="AI159" s="60">
        <f t="shared" si="98"/>
        <v>315.00000000000006</v>
      </c>
      <c r="AJ159" s="60">
        <f t="shared" si="98"/>
        <v>10315</v>
      </c>
      <c r="AK159" s="60">
        <f t="shared" si="98"/>
        <v>374.52562889855147</v>
      </c>
      <c r="AL159" s="60">
        <f t="shared" si="98"/>
        <v>7.4905125779710291</v>
      </c>
      <c r="AM159" s="60">
        <f t="shared" si="98"/>
        <v>-198.09678456376878</v>
      </c>
      <c r="AN159" s="60">
        <f t="shared" si="98"/>
        <v>-198.09678456376878</v>
      </c>
      <c r="AO159" s="60">
        <f t="shared" si="98"/>
        <v>198.09678456376878</v>
      </c>
      <c r="AP159" s="61" t="str">
        <f t="shared" si="80"/>
        <v>VINTO</v>
      </c>
      <c r="AQ159" s="62">
        <f t="shared" si="76"/>
        <v>35</v>
      </c>
      <c r="AR159" s="63">
        <f t="shared" si="81"/>
        <v>2.6715331791777661</v>
      </c>
      <c r="AS159" s="63">
        <f t="shared" si="82"/>
        <v>133.57665895888832</v>
      </c>
      <c r="AT159" s="63">
        <f t="shared" si="83"/>
        <v>267.15331791777663</v>
      </c>
      <c r="AU159" s="63">
        <f t="shared" si="77"/>
        <v>-133.57665895888832</v>
      </c>
      <c r="AV159" s="68">
        <f t="shared" si="84"/>
        <v>0.1</v>
      </c>
      <c r="AW159" s="63">
        <f t="shared" si="85"/>
        <v>667.88329479444155</v>
      </c>
      <c r="AX159" s="63">
        <f t="shared" si="86"/>
        <v>-267.15331791777663</v>
      </c>
      <c r="AY159" s="64">
        <f t="shared" si="87"/>
        <v>400.72997687666492</v>
      </c>
      <c r="AZ159" s="65">
        <f t="shared" si="88"/>
        <v>414.70800924933673</v>
      </c>
      <c r="BA159" s="51">
        <f t="shared" si="89"/>
        <v>935.03661271221824</v>
      </c>
      <c r="BB159" s="55">
        <f t="shared" si="90"/>
        <v>9.3373143988281185E-2</v>
      </c>
      <c r="BC159" s="55">
        <f t="shared" si="91"/>
        <v>-28.668554070609019</v>
      </c>
      <c r="BE159" s="52">
        <f>IF(((AS159-T159)/T159)&gt;=BE$4,AD159,"")</f>
        <v>4.8999999999999844</v>
      </c>
      <c r="BF159" s="52">
        <f t="shared" si="92"/>
        <v>4.8999999999999844</v>
      </c>
      <c r="BG159" s="52">
        <f>IF(BB159&lt;=BG$4,AD159,"")</f>
        <v>4.8999999999999844</v>
      </c>
      <c r="BH159" s="52" t="str">
        <f>IF(BC159&gt;=BH$4,AD159,"")</f>
        <v/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10013.978032372672</v>
      </c>
      <c r="AC160" s="71">
        <f t="shared" si="79"/>
        <v>-13.978032372671805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6.3000000000000007</v>
      </c>
      <c r="AG160" s="74">
        <f t="shared" si="98"/>
        <v>200</v>
      </c>
      <c r="AH160" s="60">
        <f t="shared" si="98"/>
        <v>50</v>
      </c>
      <c r="AI160" s="60">
        <f t="shared" si="98"/>
        <v>315.00000000000006</v>
      </c>
      <c r="AJ160" s="60">
        <f t="shared" si="98"/>
        <v>10315</v>
      </c>
      <c r="AK160" s="60">
        <f t="shared" si="98"/>
        <v>374.52562889855147</v>
      </c>
      <c r="AL160" s="60">
        <f t="shared" si="98"/>
        <v>7.4905125779710291</v>
      </c>
      <c r="AM160" s="60">
        <f t="shared" si="98"/>
        <v>-198.09678456376878</v>
      </c>
      <c r="AN160" s="60">
        <f t="shared" si="98"/>
        <v>-198.09678456376878</v>
      </c>
      <c r="AO160" s="60">
        <f t="shared" si="98"/>
        <v>198.09678456376878</v>
      </c>
      <c r="AP160" s="61" t="str">
        <f t="shared" si="80"/>
        <v>VINTO</v>
      </c>
      <c r="AQ160" s="62">
        <f t="shared" si="76"/>
        <v>35</v>
      </c>
      <c r="AR160" s="63">
        <f t="shared" si="81"/>
        <v>2.7063567870773033</v>
      </c>
      <c r="AS160" s="63">
        <f t="shared" si="82"/>
        <v>135.31783935386517</v>
      </c>
      <c r="AT160" s="63">
        <f t="shared" si="83"/>
        <v>270.63567870773034</v>
      </c>
      <c r="AU160" s="63">
        <f t="shared" si="77"/>
        <v>-135.31783935386517</v>
      </c>
      <c r="AV160" s="68">
        <f t="shared" si="84"/>
        <v>0.1</v>
      </c>
      <c r="AW160" s="63">
        <f t="shared" si="85"/>
        <v>676.58919676932578</v>
      </c>
      <c r="AX160" s="63">
        <f t="shared" si="86"/>
        <v>-270.63567870773034</v>
      </c>
      <c r="AY160" s="64">
        <f t="shared" si="87"/>
        <v>405.95351806159545</v>
      </c>
      <c r="AZ160" s="65">
        <f t="shared" si="88"/>
        <v>419.93155043426725</v>
      </c>
      <c r="BA160" s="51">
        <f t="shared" si="89"/>
        <v>947.22487547705623</v>
      </c>
      <c r="BB160" s="55">
        <f t="shared" si="90"/>
        <v>9.4590268963534424E-2</v>
      </c>
      <c r="BC160" s="55">
        <f t="shared" si="91"/>
        <v>-29.042250528426855</v>
      </c>
      <c r="BE160" s="52">
        <f>IF(((AS160-T160)/T160)&gt;=BE$4,AD160,"")</f>
        <v>4.7999999999999847</v>
      </c>
      <c r="BF160" s="52">
        <f t="shared" si="92"/>
        <v>4.7999999999999847</v>
      </c>
      <c r="BG160" s="52">
        <f>IF(BB160&lt;=BG$4,AD160,"")</f>
        <v>4.7999999999999847</v>
      </c>
      <c r="BH160" s="52" t="str">
        <f>IF(BC160&gt;=BH$4,AD160,"")</f>
        <v/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10013.978032372672</v>
      </c>
      <c r="AC161" s="71">
        <f t="shared" si="79"/>
        <v>-13.978032372671805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6.3000000000000007</v>
      </c>
      <c r="AG161" s="74">
        <f t="shared" si="98"/>
        <v>200</v>
      </c>
      <c r="AH161" s="60">
        <f t="shared" si="98"/>
        <v>50</v>
      </c>
      <c r="AI161" s="60">
        <f t="shared" si="98"/>
        <v>315.00000000000006</v>
      </c>
      <c r="AJ161" s="60">
        <f t="shared" si="98"/>
        <v>10315</v>
      </c>
      <c r="AK161" s="60">
        <f t="shared" si="98"/>
        <v>374.52562889855147</v>
      </c>
      <c r="AL161" s="60">
        <f t="shared" si="98"/>
        <v>7.4905125779710291</v>
      </c>
      <c r="AM161" s="60">
        <f t="shared" si="98"/>
        <v>-198.09678456376878</v>
      </c>
      <c r="AN161" s="60">
        <f t="shared" si="98"/>
        <v>-198.09678456376878</v>
      </c>
      <c r="AO161" s="60">
        <f t="shared" si="98"/>
        <v>198.09678456376878</v>
      </c>
      <c r="AP161" s="61" t="str">
        <f t="shared" si="80"/>
        <v>VINTO</v>
      </c>
      <c r="AQ161" s="62">
        <f t="shared" si="76"/>
        <v>35</v>
      </c>
      <c r="AR161" s="63">
        <f t="shared" si="81"/>
        <v>2.7426622506321392</v>
      </c>
      <c r="AS161" s="63">
        <f t="shared" si="82"/>
        <v>137.13311253160697</v>
      </c>
      <c r="AT161" s="63">
        <f t="shared" si="83"/>
        <v>274.26622506321394</v>
      </c>
      <c r="AU161" s="63">
        <f t="shared" si="77"/>
        <v>-137.13311253160697</v>
      </c>
      <c r="AV161" s="68">
        <f t="shared" si="84"/>
        <v>0.1</v>
      </c>
      <c r="AW161" s="63">
        <f t="shared" si="85"/>
        <v>685.66556265803479</v>
      </c>
      <c r="AX161" s="63">
        <f t="shared" si="86"/>
        <v>-274.26622506321394</v>
      </c>
      <c r="AY161" s="64">
        <f t="shared" si="87"/>
        <v>411.39933759482085</v>
      </c>
      <c r="AZ161" s="65">
        <f t="shared" si="88"/>
        <v>425.37736996749265</v>
      </c>
      <c r="BA161" s="51">
        <f t="shared" si="89"/>
        <v>959.93178772124884</v>
      </c>
      <c r="BB161" s="55">
        <f t="shared" si="90"/>
        <v>9.5859186490926063E-2</v>
      </c>
      <c r="BC161" s="55">
        <f t="shared" si="91"/>
        <v>-29.43184896317311</v>
      </c>
      <c r="BE161" s="52">
        <f>IF(((AS161-T161)/T161)&gt;=BE$4,AD161,"")</f>
        <v>4.6999999999999851</v>
      </c>
      <c r="BF161" s="52">
        <f t="shared" si="92"/>
        <v>4.6999999999999851</v>
      </c>
      <c r="BG161" s="52">
        <f>IF(BB161&lt;=BG$4,AD161,"")</f>
        <v>4.6999999999999851</v>
      </c>
      <c r="BH161" s="52" t="str">
        <f>IF(BC161&gt;=BH$4,AD161,"")</f>
        <v/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10013.978032372672</v>
      </c>
      <c r="AC162" s="71">
        <f t="shared" si="79"/>
        <v>-13.978032372671805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6.3000000000000007</v>
      </c>
      <c r="AG162" s="74">
        <f t="shared" si="98"/>
        <v>200</v>
      </c>
      <c r="AH162" s="60">
        <f t="shared" si="98"/>
        <v>50</v>
      </c>
      <c r="AI162" s="60">
        <f t="shared" si="98"/>
        <v>315.00000000000006</v>
      </c>
      <c r="AJ162" s="60">
        <f t="shared" si="98"/>
        <v>10315</v>
      </c>
      <c r="AK162" s="60">
        <f t="shared" si="98"/>
        <v>374.52562889855147</v>
      </c>
      <c r="AL162" s="60">
        <f t="shared" si="98"/>
        <v>7.4905125779710291</v>
      </c>
      <c r="AM162" s="60">
        <f t="shared" si="98"/>
        <v>-198.09678456376878</v>
      </c>
      <c r="AN162" s="60">
        <f t="shared" si="98"/>
        <v>-198.09678456376878</v>
      </c>
      <c r="AO162" s="60">
        <f t="shared" si="98"/>
        <v>198.09678456376878</v>
      </c>
      <c r="AP162" s="61" t="str">
        <f t="shared" si="80"/>
        <v>VINTO</v>
      </c>
      <c r="AQ162" s="62">
        <f t="shared" si="76"/>
        <v>35</v>
      </c>
      <c r="AR162" s="63">
        <f t="shared" si="81"/>
        <v>2.7805462126024034</v>
      </c>
      <c r="AS162" s="63">
        <f t="shared" si="82"/>
        <v>139.02731063012018</v>
      </c>
      <c r="AT162" s="63">
        <f t="shared" si="83"/>
        <v>278.05462126024037</v>
      </c>
      <c r="AU162" s="63">
        <f t="shared" si="77"/>
        <v>-139.02731063012018</v>
      </c>
      <c r="AV162" s="68">
        <f t="shared" si="84"/>
        <v>0.1</v>
      </c>
      <c r="AW162" s="63">
        <f t="shared" si="85"/>
        <v>695.13655315060089</v>
      </c>
      <c r="AX162" s="63">
        <f t="shared" si="86"/>
        <v>-278.05462126024037</v>
      </c>
      <c r="AY162" s="64">
        <f t="shared" si="87"/>
        <v>417.08193189036052</v>
      </c>
      <c r="AZ162" s="65">
        <f t="shared" si="88"/>
        <v>431.05996426303233</v>
      </c>
      <c r="BA162" s="51">
        <f t="shared" si="89"/>
        <v>973.19117441084131</v>
      </c>
      <c r="BB162" s="55">
        <f t="shared" si="90"/>
        <v>9.7183274345595635E-2</v>
      </c>
      <c r="BC162" s="55">
        <f t="shared" si="91"/>
        <v>-29.838386460299645</v>
      </c>
      <c r="BE162" s="52">
        <f>IF(((AS162-T162)/T162)&gt;=BE$4,AD162,"")</f>
        <v>4.5999999999999854</v>
      </c>
      <c r="BF162" s="52">
        <f t="shared" si="92"/>
        <v>4.5999999999999854</v>
      </c>
      <c r="BG162" s="52">
        <f>IF(BB162&lt;=BG$4,AD162,"")</f>
        <v>4.5999999999999854</v>
      </c>
      <c r="BH162" s="52" t="str">
        <f>IF(BC162&gt;=BH$4,AD162,"")</f>
        <v/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10013.978032372672</v>
      </c>
      <c r="AC163" s="71">
        <f t="shared" si="79"/>
        <v>-13.978032372671805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6.3000000000000007</v>
      </c>
      <c r="AG163" s="74">
        <f t="shared" si="98"/>
        <v>200</v>
      </c>
      <c r="AH163" s="60">
        <f t="shared" si="98"/>
        <v>50</v>
      </c>
      <c r="AI163" s="60">
        <f t="shared" si="98"/>
        <v>315.00000000000006</v>
      </c>
      <c r="AJ163" s="60">
        <f t="shared" si="98"/>
        <v>10315</v>
      </c>
      <c r="AK163" s="60">
        <f t="shared" si="98"/>
        <v>374.52562889855147</v>
      </c>
      <c r="AL163" s="60">
        <f t="shared" si="98"/>
        <v>7.4905125779710291</v>
      </c>
      <c r="AM163" s="60">
        <f t="shared" si="98"/>
        <v>-198.09678456376878</v>
      </c>
      <c r="AN163" s="60">
        <f t="shared" si="98"/>
        <v>-198.09678456376878</v>
      </c>
      <c r="AO163" s="60">
        <f t="shared" si="98"/>
        <v>198.09678456376878</v>
      </c>
      <c r="AP163" s="61" t="str">
        <f t="shared" si="80"/>
        <v>VINTO</v>
      </c>
      <c r="AQ163" s="62">
        <f t="shared" si="76"/>
        <v>35</v>
      </c>
      <c r="AR163" s="63">
        <f t="shared" si="81"/>
        <v>2.8201139062157901</v>
      </c>
      <c r="AS163" s="63">
        <f t="shared" si="82"/>
        <v>141.00569531078949</v>
      </c>
      <c r="AT163" s="63">
        <f t="shared" si="83"/>
        <v>282.01139062157898</v>
      </c>
      <c r="AU163" s="63">
        <f t="shared" si="77"/>
        <v>-141.00569531078949</v>
      </c>
      <c r="AV163" s="68">
        <f t="shared" si="84"/>
        <v>0.1</v>
      </c>
      <c r="AW163" s="63">
        <f t="shared" si="85"/>
        <v>705.02847655394748</v>
      </c>
      <c r="AX163" s="63">
        <f t="shared" si="86"/>
        <v>-282.01139062157898</v>
      </c>
      <c r="AY163" s="64">
        <f t="shared" si="87"/>
        <v>423.0170859323685</v>
      </c>
      <c r="AZ163" s="65">
        <f t="shared" si="88"/>
        <v>436.99511830504031</v>
      </c>
      <c r="BA163" s="51">
        <f t="shared" si="89"/>
        <v>987.03986717552641</v>
      </c>
      <c r="BB163" s="55">
        <f t="shared" si="90"/>
        <v>9.8566210549361585E-2</v>
      </c>
      <c r="BC163" s="55">
        <f t="shared" si="91"/>
        <v>-30.262992290631797</v>
      </c>
      <c r="BE163" s="52">
        <f>IF(((AS163-T163)/T163)&gt;=BE$4,AD163,"")</f>
        <v>4.4999999999999858</v>
      </c>
      <c r="BF163" s="52">
        <f t="shared" si="92"/>
        <v>4.4999999999999858</v>
      </c>
      <c r="BG163" s="52">
        <f>IF(BB163&lt;=BG$4,AD163,"")</f>
        <v>4.4999999999999858</v>
      </c>
      <c r="BH163" s="52" t="str">
        <f>IF(BC163&gt;=BH$4,AD163,"")</f>
        <v/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10013.978032372672</v>
      </c>
      <c r="AC164" s="71">
        <f t="shared" si="79"/>
        <v>-13.978032372671805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6.3000000000000007</v>
      </c>
      <c r="AG164" s="74">
        <f t="shared" si="98"/>
        <v>200</v>
      </c>
      <c r="AH164" s="60">
        <f t="shared" si="98"/>
        <v>50</v>
      </c>
      <c r="AI164" s="60">
        <f t="shared" si="98"/>
        <v>315.00000000000006</v>
      </c>
      <c r="AJ164" s="60">
        <f t="shared" si="98"/>
        <v>10315</v>
      </c>
      <c r="AK164" s="60">
        <f t="shared" si="98"/>
        <v>374.52562889855147</v>
      </c>
      <c r="AL164" s="60">
        <f t="shared" si="98"/>
        <v>7.4905125779710291</v>
      </c>
      <c r="AM164" s="60">
        <f t="shared" si="98"/>
        <v>-198.09678456376878</v>
      </c>
      <c r="AN164" s="60">
        <f t="shared" si="98"/>
        <v>-198.09678456376878</v>
      </c>
      <c r="AO164" s="60">
        <f t="shared" si="98"/>
        <v>198.09678456376878</v>
      </c>
      <c r="AP164" s="61" t="str">
        <f t="shared" si="80"/>
        <v>VINTO</v>
      </c>
      <c r="AQ164" s="62">
        <f t="shared" si="76"/>
        <v>35</v>
      </c>
      <c r="AR164" s="63">
        <f t="shared" si="81"/>
        <v>2.8614801313570579</v>
      </c>
      <c r="AS164" s="63">
        <f t="shared" si="82"/>
        <v>143.0740065678529</v>
      </c>
      <c r="AT164" s="63">
        <f t="shared" si="83"/>
        <v>286.14801313570581</v>
      </c>
      <c r="AU164" s="63">
        <f t="shared" si="77"/>
        <v>-143.0740065678529</v>
      </c>
      <c r="AV164" s="68">
        <f t="shared" si="84"/>
        <v>0.1</v>
      </c>
      <c r="AW164" s="63">
        <f t="shared" si="85"/>
        <v>715.37003283926447</v>
      </c>
      <c r="AX164" s="63">
        <f t="shared" si="86"/>
        <v>-286.14801313570581</v>
      </c>
      <c r="AY164" s="64">
        <f t="shared" si="87"/>
        <v>429.22201970355866</v>
      </c>
      <c r="AZ164" s="65">
        <f t="shared" si="88"/>
        <v>443.20005207623046</v>
      </c>
      <c r="BA164" s="51">
        <f t="shared" si="89"/>
        <v>1001.5180459749704</v>
      </c>
      <c r="BB164" s="55">
        <f t="shared" si="90"/>
        <v>0.10001200748966239</v>
      </c>
      <c r="BC164" s="55">
        <f t="shared" si="91"/>
        <v>-30.706898385979041</v>
      </c>
      <c r="BE164" s="52">
        <f>IF(((AS164-T164)/T164)&gt;=BE$4,AD164,"")</f>
        <v>4.3999999999999861</v>
      </c>
      <c r="BF164" s="52">
        <f t="shared" si="92"/>
        <v>4.3999999999999861</v>
      </c>
      <c r="BG164" s="52">
        <f>IF(BB164&lt;=BG$4,AD164,"")</f>
        <v>4.3999999999999861</v>
      </c>
      <c r="BH164" s="52" t="str">
        <f>IF(BC164&gt;=BH$4,AD164,"")</f>
        <v/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10013.978032372672</v>
      </c>
      <c r="AC165" s="71">
        <f t="shared" si="79"/>
        <v>-13.978032372671805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6.3000000000000007</v>
      </c>
      <c r="AG165" s="74">
        <f t="shared" si="98"/>
        <v>200</v>
      </c>
      <c r="AH165" s="60">
        <f t="shared" si="98"/>
        <v>50</v>
      </c>
      <c r="AI165" s="60">
        <f t="shared" si="98"/>
        <v>315.00000000000006</v>
      </c>
      <c r="AJ165" s="60">
        <f t="shared" si="98"/>
        <v>10315</v>
      </c>
      <c r="AK165" s="60">
        <f t="shared" si="98"/>
        <v>374.52562889855147</v>
      </c>
      <c r="AL165" s="60">
        <f t="shared" si="98"/>
        <v>7.4905125779710291</v>
      </c>
      <c r="AM165" s="60">
        <f t="shared" si="98"/>
        <v>-198.09678456376878</v>
      </c>
      <c r="AN165" s="60">
        <f t="shared" si="98"/>
        <v>-198.09678456376878</v>
      </c>
      <c r="AO165" s="60">
        <f t="shared" si="98"/>
        <v>198.09678456376878</v>
      </c>
      <c r="AP165" s="61" t="str">
        <f t="shared" si="80"/>
        <v>VINTO</v>
      </c>
      <c r="AQ165" s="62">
        <f t="shared" si="76"/>
        <v>35</v>
      </c>
      <c r="AR165" s="63">
        <f t="shared" si="81"/>
        <v>2.9047703669700127</v>
      </c>
      <c r="AS165" s="63">
        <f t="shared" si="82"/>
        <v>145.23851834850063</v>
      </c>
      <c r="AT165" s="63">
        <f t="shared" si="83"/>
        <v>290.47703669700127</v>
      </c>
      <c r="AU165" s="63">
        <f t="shared" si="77"/>
        <v>-145.23851834850063</v>
      </c>
      <c r="AV165" s="68">
        <f t="shared" si="84"/>
        <v>0.1</v>
      </c>
      <c r="AW165" s="63">
        <f t="shared" si="85"/>
        <v>726.19259174250317</v>
      </c>
      <c r="AX165" s="63">
        <f t="shared" si="86"/>
        <v>-290.47703669700127</v>
      </c>
      <c r="AY165" s="64">
        <f t="shared" si="87"/>
        <v>435.7155550455019</v>
      </c>
      <c r="AZ165" s="65">
        <f t="shared" si="88"/>
        <v>449.69358741817371</v>
      </c>
      <c r="BA165" s="51">
        <f t="shared" si="89"/>
        <v>1016.6696284395044</v>
      </c>
      <c r="BB165" s="55">
        <f t="shared" si="90"/>
        <v>0.1015250507992795</v>
      </c>
      <c r="BC165" s="55">
        <f t="shared" si="91"/>
        <v>-31.171451276458722</v>
      </c>
      <c r="BE165" s="52">
        <f>IF(((AS165-T165)/T165)&gt;=BE$4,AD165,"")</f>
        <v>4.2999999999999865</v>
      </c>
      <c r="BF165" s="52">
        <f t="shared" si="92"/>
        <v>4.2999999999999865</v>
      </c>
      <c r="BG165" s="52">
        <f>IF(BB165&lt;=BG$4,AD165,"")</f>
        <v>4.2999999999999865</v>
      </c>
      <c r="BH165" s="52" t="str">
        <f>IF(BC165&gt;=BH$4,AD165,"")</f>
        <v/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10013.978032372672</v>
      </c>
      <c r="AC166" s="71">
        <f t="shared" si="79"/>
        <v>-13.978032372671805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6.3000000000000007</v>
      </c>
      <c r="AG166" s="74">
        <f t="shared" si="98"/>
        <v>200</v>
      </c>
      <c r="AH166" s="60">
        <f t="shared" si="98"/>
        <v>50</v>
      </c>
      <c r="AI166" s="60">
        <f t="shared" si="98"/>
        <v>315.00000000000006</v>
      </c>
      <c r="AJ166" s="60">
        <f t="shared" si="98"/>
        <v>10315</v>
      </c>
      <c r="AK166" s="60">
        <f t="shared" si="98"/>
        <v>374.52562889855147</v>
      </c>
      <c r="AL166" s="60">
        <f t="shared" si="98"/>
        <v>7.4905125779710291</v>
      </c>
      <c r="AM166" s="60">
        <f t="shared" si="98"/>
        <v>-198.09678456376878</v>
      </c>
      <c r="AN166" s="60">
        <f t="shared" si="98"/>
        <v>-198.09678456376878</v>
      </c>
      <c r="AO166" s="60">
        <f t="shared" si="98"/>
        <v>198.09678456376878</v>
      </c>
      <c r="AP166" s="61" t="str">
        <f t="shared" si="80"/>
        <v>VINTO</v>
      </c>
      <c r="AQ166" s="62">
        <f t="shared" si="76"/>
        <v>35</v>
      </c>
      <c r="AR166" s="63">
        <f t="shared" si="81"/>
        <v>2.9501220423740606</v>
      </c>
      <c r="AS166" s="63">
        <f t="shared" si="82"/>
        <v>147.50610211870304</v>
      </c>
      <c r="AT166" s="63">
        <f t="shared" si="83"/>
        <v>295.01220423740608</v>
      </c>
      <c r="AU166" s="63">
        <f t="shared" si="77"/>
        <v>-147.50610211870304</v>
      </c>
      <c r="AV166" s="68">
        <f t="shared" si="84"/>
        <v>0.1</v>
      </c>
      <c r="AW166" s="63">
        <f t="shared" si="85"/>
        <v>737.53051059351515</v>
      </c>
      <c r="AX166" s="63">
        <f t="shared" si="86"/>
        <v>-295.01220423740608</v>
      </c>
      <c r="AY166" s="64">
        <f t="shared" si="87"/>
        <v>442.51830635610906</v>
      </c>
      <c r="AZ166" s="65">
        <f t="shared" si="88"/>
        <v>456.49633872878087</v>
      </c>
      <c r="BA166" s="51">
        <f t="shared" si="89"/>
        <v>1032.5427148309213</v>
      </c>
      <c r="BB166" s="55">
        <f t="shared" si="90"/>
        <v>0.10311014379030696</v>
      </c>
      <c r="BC166" s="55">
        <f t="shared" si="91"/>
        <v>-31.658125733151721</v>
      </c>
      <c r="BE166" s="52">
        <f>IF(((AS166-T166)/T166)&gt;=BE$4,AD166,"")</f>
        <v>4.1999999999999869</v>
      </c>
      <c r="BF166" s="52">
        <f t="shared" si="92"/>
        <v>4.1999999999999869</v>
      </c>
      <c r="BG166" s="52">
        <f>IF(BB166&lt;=BG$4,AD166,"")</f>
        <v>4.1999999999999869</v>
      </c>
      <c r="BH166" s="52" t="str">
        <f>IF(BC166&gt;=BH$4,AD166,"")</f>
        <v/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10013.978032372672</v>
      </c>
      <c r="AC167" s="71">
        <f t="shared" si="79"/>
        <v>-13.978032372671805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6.3000000000000007</v>
      </c>
      <c r="AG167" s="74">
        <f t="shared" si="98"/>
        <v>200</v>
      </c>
      <c r="AH167" s="60">
        <f t="shared" si="98"/>
        <v>50</v>
      </c>
      <c r="AI167" s="60">
        <f t="shared" si="98"/>
        <v>315.00000000000006</v>
      </c>
      <c r="AJ167" s="60">
        <f t="shared" si="98"/>
        <v>10315</v>
      </c>
      <c r="AK167" s="60">
        <f t="shared" si="98"/>
        <v>374.52562889855147</v>
      </c>
      <c r="AL167" s="60">
        <f t="shared" si="98"/>
        <v>7.4905125779710291</v>
      </c>
      <c r="AM167" s="60">
        <f t="shared" si="98"/>
        <v>-198.09678456376878</v>
      </c>
      <c r="AN167" s="60">
        <f t="shared" si="98"/>
        <v>-198.09678456376878</v>
      </c>
      <c r="AO167" s="60">
        <f t="shared" si="98"/>
        <v>198.09678456376878</v>
      </c>
      <c r="AP167" s="61" t="str">
        <f t="shared" si="80"/>
        <v>VINTO</v>
      </c>
      <c r="AQ167" s="62">
        <f t="shared" si="76"/>
        <v>35</v>
      </c>
      <c r="AR167" s="63">
        <f t="shared" si="81"/>
        <v>2.9976859946270866</v>
      </c>
      <c r="AS167" s="63">
        <f t="shared" si="82"/>
        <v>149.88429973135433</v>
      </c>
      <c r="AT167" s="63">
        <f t="shared" si="83"/>
        <v>299.76859946270866</v>
      </c>
      <c r="AU167" s="63">
        <f t="shared" si="77"/>
        <v>-149.88429973135433</v>
      </c>
      <c r="AV167" s="68">
        <f t="shared" si="84"/>
        <v>0.1</v>
      </c>
      <c r="AW167" s="63">
        <f t="shared" si="85"/>
        <v>749.42149865677163</v>
      </c>
      <c r="AX167" s="63">
        <f t="shared" si="86"/>
        <v>-299.76859946270866</v>
      </c>
      <c r="AY167" s="64">
        <f t="shared" si="87"/>
        <v>449.65289919406297</v>
      </c>
      <c r="AZ167" s="65">
        <f t="shared" si="88"/>
        <v>463.63093156673477</v>
      </c>
      <c r="BA167" s="51">
        <f t="shared" si="89"/>
        <v>1049.1900981194804</v>
      </c>
      <c r="BB167" s="55">
        <f t="shared" si="90"/>
        <v>0.10477255839065282</v>
      </c>
      <c r="BC167" s="55">
        <f t="shared" si="91"/>
        <v>-32.168540407244379</v>
      </c>
      <c r="BE167" s="52">
        <f>IF(((AS167-T167)/T167)&gt;=BE$4,AD167,"")</f>
        <v>4.0999999999999872</v>
      </c>
      <c r="BF167" s="52">
        <f t="shared" si="92"/>
        <v>4.0999999999999872</v>
      </c>
      <c r="BG167" s="52">
        <f>IF(BB167&lt;=BG$4,AD167,"")</f>
        <v>4.0999999999999872</v>
      </c>
      <c r="BH167" s="52" t="str">
        <f>IF(BC167&gt;=BH$4,AD167,"")</f>
        <v/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10013.978032372672</v>
      </c>
      <c r="AC168" s="71">
        <f t="shared" si="79"/>
        <v>-13.978032372671805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6.3000000000000007</v>
      </c>
      <c r="AG168" s="74">
        <f t="shared" si="98"/>
        <v>200</v>
      </c>
      <c r="AH168" s="60">
        <f t="shared" si="98"/>
        <v>50</v>
      </c>
      <c r="AI168" s="60">
        <f t="shared" si="98"/>
        <v>315.00000000000006</v>
      </c>
      <c r="AJ168" s="60">
        <f t="shared" si="98"/>
        <v>10315</v>
      </c>
      <c r="AK168" s="60">
        <f t="shared" si="98"/>
        <v>374.52562889855147</v>
      </c>
      <c r="AL168" s="60">
        <f t="shared" si="98"/>
        <v>7.4905125779710291</v>
      </c>
      <c r="AM168" s="60">
        <f t="shared" si="98"/>
        <v>-198.09678456376878</v>
      </c>
      <c r="AN168" s="60">
        <f t="shared" si="98"/>
        <v>-198.09678456376878</v>
      </c>
      <c r="AO168" s="60">
        <f t="shared" si="98"/>
        <v>198.09678456376878</v>
      </c>
      <c r="AP168" s="61" t="str">
        <f t="shared" si="80"/>
        <v>VINTO</v>
      </c>
      <c r="AQ168" s="62">
        <f t="shared" si="76"/>
        <v>35</v>
      </c>
      <c r="AR168" s="63">
        <f t="shared" si="81"/>
        <v>3.047628144492764</v>
      </c>
      <c r="AS168" s="63">
        <f t="shared" si="82"/>
        <v>152.3814072246382</v>
      </c>
      <c r="AT168" s="63">
        <f t="shared" si="83"/>
        <v>304.76281444927639</v>
      </c>
      <c r="AU168" s="63">
        <f t="shared" si="77"/>
        <v>-152.3814072246382</v>
      </c>
      <c r="AV168" s="68">
        <f t="shared" si="84"/>
        <v>0.1</v>
      </c>
      <c r="AW168" s="63">
        <f t="shared" si="85"/>
        <v>761.90703612319101</v>
      </c>
      <c r="AX168" s="63">
        <f t="shared" si="86"/>
        <v>-304.76281444927639</v>
      </c>
      <c r="AY168" s="64">
        <f t="shared" si="87"/>
        <v>457.14422167391461</v>
      </c>
      <c r="AZ168" s="65">
        <f t="shared" si="88"/>
        <v>471.12225404658642</v>
      </c>
      <c r="BA168" s="51">
        <f t="shared" si="89"/>
        <v>1066.6698505724673</v>
      </c>
      <c r="BB168" s="55">
        <f t="shared" si="90"/>
        <v>0.10651809372101596</v>
      </c>
      <c r="BC168" s="55">
        <f t="shared" si="91"/>
        <v>-32.704475815041675</v>
      </c>
      <c r="BE168" s="52">
        <f>IF(((AS168-T168)/T168)&gt;=BE$4,AD168,"")</f>
        <v>3.9999999999999871</v>
      </c>
      <c r="BF168" s="52">
        <f t="shared" si="92"/>
        <v>3.9999999999999871</v>
      </c>
      <c r="BG168" s="52">
        <f>IF(BB168&lt;=BG$4,AD168,"")</f>
        <v>3.9999999999999871</v>
      </c>
      <c r="BH168" s="52" t="str">
        <f>IF(BC168&gt;=BH$4,AD168,"")</f>
        <v/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10013.978032372672</v>
      </c>
      <c r="AC169" s="71">
        <f t="shared" si="79"/>
        <v>-13.978032372671805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6.3000000000000007</v>
      </c>
      <c r="AG169" s="74">
        <f t="shared" si="98"/>
        <v>200</v>
      </c>
      <c r="AH169" s="60">
        <f t="shared" si="98"/>
        <v>50</v>
      </c>
      <c r="AI169" s="60">
        <f t="shared" si="98"/>
        <v>315.00000000000006</v>
      </c>
      <c r="AJ169" s="60">
        <f t="shared" si="98"/>
        <v>10315</v>
      </c>
      <c r="AK169" s="60">
        <f t="shared" si="98"/>
        <v>374.52562889855147</v>
      </c>
      <c r="AL169" s="60">
        <f t="shared" si="98"/>
        <v>7.4905125779710291</v>
      </c>
      <c r="AM169" s="60">
        <f t="shared" si="98"/>
        <v>-198.09678456376878</v>
      </c>
      <c r="AN169" s="60">
        <f t="shared" si="98"/>
        <v>-198.09678456376878</v>
      </c>
      <c r="AO169" s="60">
        <f t="shared" si="98"/>
        <v>198.09678456376878</v>
      </c>
      <c r="AP169" s="61" t="str">
        <f t="shared" si="80"/>
        <v>VINTO</v>
      </c>
      <c r="AQ169" s="62">
        <f t="shared" si="76"/>
        <v>35</v>
      </c>
      <c r="AR169" s="63">
        <f t="shared" si="81"/>
        <v>3.1001314302489886</v>
      </c>
      <c r="AS169" s="63">
        <f t="shared" si="82"/>
        <v>155.00657151244943</v>
      </c>
      <c r="AT169" s="63">
        <f t="shared" si="83"/>
        <v>310.01314302489885</v>
      </c>
      <c r="AU169" s="63">
        <f t="shared" si="77"/>
        <v>-155.00657151244943</v>
      </c>
      <c r="AV169" s="68">
        <f t="shared" si="84"/>
        <v>0.1</v>
      </c>
      <c r="AW169" s="63">
        <f t="shared" si="85"/>
        <v>775.03285756224716</v>
      </c>
      <c r="AX169" s="63">
        <f t="shared" si="86"/>
        <v>-310.01314302489885</v>
      </c>
      <c r="AY169" s="64">
        <f t="shared" si="87"/>
        <v>465.01971453734831</v>
      </c>
      <c r="AZ169" s="65">
        <f t="shared" si="88"/>
        <v>478.99774691002011</v>
      </c>
      <c r="BA169" s="51">
        <f t="shared" si="89"/>
        <v>1085.046000587146</v>
      </c>
      <c r="BB169" s="55">
        <f t="shared" si="90"/>
        <v>0.10835314368370544</v>
      </c>
      <c r="BC169" s="55">
        <f t="shared" si="91"/>
        <v>-33.267895089905487</v>
      </c>
      <c r="BE169" s="52">
        <f>IF(((AS169-T169)/T169)&gt;=BE$4,AD169,"")</f>
        <v>3.899999999999987</v>
      </c>
      <c r="BF169" s="52">
        <f t="shared" si="92"/>
        <v>3.899999999999987</v>
      </c>
      <c r="BG169" s="52">
        <f>IF(BB169&lt;=BG$4,AD169,"")</f>
        <v>3.899999999999987</v>
      </c>
      <c r="BH169" s="52" t="str">
        <f>IF(BC169&gt;=BH$4,AD169,"")</f>
        <v/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10013.978032372672</v>
      </c>
      <c r="AC170" s="71">
        <f t="shared" si="79"/>
        <v>-13.978032372671805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6.3000000000000007</v>
      </c>
      <c r="AG170" s="74">
        <f t="shared" si="101"/>
        <v>200</v>
      </c>
      <c r="AH170" s="60">
        <f t="shared" si="101"/>
        <v>50</v>
      </c>
      <c r="AI170" s="60">
        <f t="shared" si="101"/>
        <v>315.00000000000006</v>
      </c>
      <c r="AJ170" s="60">
        <f t="shared" si="101"/>
        <v>10315</v>
      </c>
      <c r="AK170" s="60">
        <f t="shared" si="101"/>
        <v>374.52562889855147</v>
      </c>
      <c r="AL170" s="60">
        <f t="shared" si="101"/>
        <v>7.4905125779710291</v>
      </c>
      <c r="AM170" s="60">
        <f t="shared" si="101"/>
        <v>-198.09678456376878</v>
      </c>
      <c r="AN170" s="60">
        <f t="shared" si="101"/>
        <v>-198.09678456376878</v>
      </c>
      <c r="AO170" s="60">
        <f t="shared" si="101"/>
        <v>198.09678456376878</v>
      </c>
      <c r="AP170" s="61" t="str">
        <f t="shared" si="80"/>
        <v>VINTO</v>
      </c>
      <c r="AQ170" s="62">
        <f t="shared" si="76"/>
        <v>35</v>
      </c>
      <c r="AR170" s="63">
        <f t="shared" si="81"/>
        <v>3.1553980468344887</v>
      </c>
      <c r="AS170" s="63">
        <f t="shared" si="82"/>
        <v>157.76990234172445</v>
      </c>
      <c r="AT170" s="63">
        <f t="shared" si="83"/>
        <v>315.53980468344889</v>
      </c>
      <c r="AU170" s="63">
        <f t="shared" si="77"/>
        <v>-157.76990234172445</v>
      </c>
      <c r="AV170" s="68">
        <f t="shared" si="84"/>
        <v>0.1</v>
      </c>
      <c r="AW170" s="63">
        <f t="shared" si="85"/>
        <v>788.84951170862223</v>
      </c>
      <c r="AX170" s="63">
        <f t="shared" si="86"/>
        <v>-315.53980468344889</v>
      </c>
      <c r="AY170" s="64">
        <f t="shared" si="87"/>
        <v>473.30970702517334</v>
      </c>
      <c r="AZ170" s="65">
        <f t="shared" si="88"/>
        <v>487.28773939784514</v>
      </c>
      <c r="BA170" s="51">
        <f t="shared" si="89"/>
        <v>1104.3893163920711</v>
      </c>
      <c r="BB170" s="55">
        <f t="shared" si="90"/>
        <v>0.11028477522337859</v>
      </c>
      <c r="BC170" s="55">
        <f t="shared" si="91"/>
        <v>-33.860968010814773</v>
      </c>
      <c r="BE170" s="52">
        <f>IF(((AS170-T170)/T170)&gt;=BE$4,AD170,"")</f>
        <v>3.7999999999999869</v>
      </c>
      <c r="BF170" s="52">
        <f t="shared" si="92"/>
        <v>3.7999999999999869</v>
      </c>
      <c r="BG170" s="52">
        <f>IF(BB170&lt;=BG$4,AD170,"")</f>
        <v>3.7999999999999869</v>
      </c>
      <c r="BH170" s="52" t="str">
        <f>IF(BC170&gt;=BH$4,AD170,"")</f>
        <v/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10013.978032372672</v>
      </c>
      <c r="AC171" s="71">
        <f t="shared" si="79"/>
        <v>-13.978032372671805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6.3000000000000007</v>
      </c>
      <c r="AG171" s="74">
        <f t="shared" si="101"/>
        <v>200</v>
      </c>
      <c r="AH171" s="60">
        <f t="shared" si="101"/>
        <v>50</v>
      </c>
      <c r="AI171" s="60">
        <f t="shared" si="101"/>
        <v>315.00000000000006</v>
      </c>
      <c r="AJ171" s="60">
        <f t="shared" si="101"/>
        <v>10315</v>
      </c>
      <c r="AK171" s="60">
        <f t="shared" si="101"/>
        <v>374.52562889855147</v>
      </c>
      <c r="AL171" s="60">
        <f t="shared" si="101"/>
        <v>7.4905125779710291</v>
      </c>
      <c r="AM171" s="60">
        <f t="shared" si="101"/>
        <v>-198.09678456376878</v>
      </c>
      <c r="AN171" s="60">
        <f t="shared" si="101"/>
        <v>-198.09678456376878</v>
      </c>
      <c r="AO171" s="60">
        <f t="shared" si="101"/>
        <v>198.09678456376878</v>
      </c>
      <c r="AP171" s="61" t="str">
        <f t="shared" si="80"/>
        <v>VINTO</v>
      </c>
      <c r="AQ171" s="62">
        <f t="shared" si="76"/>
        <v>35</v>
      </c>
      <c r="AR171" s="63">
        <f t="shared" si="81"/>
        <v>3.2136520481002862</v>
      </c>
      <c r="AS171" s="63">
        <f t="shared" si="82"/>
        <v>160.68260240501431</v>
      </c>
      <c r="AT171" s="63">
        <f t="shared" si="83"/>
        <v>321.36520481002862</v>
      </c>
      <c r="AU171" s="63">
        <f t="shared" si="77"/>
        <v>-160.68260240501431</v>
      </c>
      <c r="AV171" s="68">
        <f t="shared" si="84"/>
        <v>0.1</v>
      </c>
      <c r="AW171" s="63">
        <f t="shared" si="85"/>
        <v>803.41301202507157</v>
      </c>
      <c r="AX171" s="63">
        <f t="shared" si="86"/>
        <v>-321.36520481002862</v>
      </c>
      <c r="AY171" s="64">
        <f t="shared" si="87"/>
        <v>482.04780721504295</v>
      </c>
      <c r="AZ171" s="65">
        <f t="shared" si="88"/>
        <v>496.02583958771476</v>
      </c>
      <c r="BA171" s="51">
        <f t="shared" si="89"/>
        <v>1124.7782168351002</v>
      </c>
      <c r="BB171" s="55">
        <f t="shared" si="90"/>
        <v>0.11232081927870974</v>
      </c>
      <c r="BC171" s="55">
        <f t="shared" si="91"/>
        <v>-34.486098927448886</v>
      </c>
      <c r="BE171" s="52">
        <f>IF(((AS171-T171)/T171)&gt;=BE$4,AD171,"")</f>
        <v>3.6999999999999869</v>
      </c>
      <c r="BF171" s="52">
        <f t="shared" si="92"/>
        <v>3.6999999999999869</v>
      </c>
      <c r="BG171" s="52">
        <f>IF(BB171&lt;=BG$4,AD171,"")</f>
        <v>3.6999999999999869</v>
      </c>
      <c r="BH171" s="52" t="str">
        <f>IF(BC171&gt;=BH$4,AD171,"")</f>
        <v/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10013.978032372672</v>
      </c>
      <c r="AC172" s="71">
        <f t="shared" si="79"/>
        <v>-13.978032372671805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6.3000000000000007</v>
      </c>
      <c r="AG172" s="74">
        <f t="shared" si="101"/>
        <v>200</v>
      </c>
      <c r="AH172" s="60">
        <f t="shared" si="101"/>
        <v>50</v>
      </c>
      <c r="AI172" s="60">
        <f t="shared" si="101"/>
        <v>315.00000000000006</v>
      </c>
      <c r="AJ172" s="60">
        <f t="shared" si="101"/>
        <v>10315</v>
      </c>
      <c r="AK172" s="60">
        <f t="shared" si="101"/>
        <v>374.52562889855147</v>
      </c>
      <c r="AL172" s="60">
        <f t="shared" si="101"/>
        <v>7.4905125779710291</v>
      </c>
      <c r="AM172" s="60">
        <f t="shared" si="101"/>
        <v>-198.09678456376878</v>
      </c>
      <c r="AN172" s="60">
        <f t="shared" si="101"/>
        <v>-198.09678456376878</v>
      </c>
      <c r="AO172" s="60">
        <f t="shared" si="101"/>
        <v>198.09678456376878</v>
      </c>
      <c r="AP172" s="61" t="str">
        <f t="shared" si="80"/>
        <v>VINTO</v>
      </c>
      <c r="AQ172" s="62">
        <f t="shared" si="76"/>
        <v>35</v>
      </c>
      <c r="AR172" s="63">
        <f t="shared" si="81"/>
        <v>3.2751423827697388</v>
      </c>
      <c r="AS172" s="63">
        <f t="shared" si="82"/>
        <v>163.75711913848693</v>
      </c>
      <c r="AT172" s="63">
        <f t="shared" si="83"/>
        <v>327.51423827697386</v>
      </c>
      <c r="AU172" s="63">
        <f t="shared" si="77"/>
        <v>-163.75711913848693</v>
      </c>
      <c r="AV172" s="68">
        <f t="shared" si="84"/>
        <v>0.1</v>
      </c>
      <c r="AW172" s="63">
        <f t="shared" si="85"/>
        <v>818.78559569243464</v>
      </c>
      <c r="AX172" s="63">
        <f t="shared" si="86"/>
        <v>-327.51423827697386</v>
      </c>
      <c r="AY172" s="64">
        <f t="shared" si="87"/>
        <v>491.27135741546078</v>
      </c>
      <c r="AZ172" s="65">
        <f t="shared" si="88"/>
        <v>505.24938978813259</v>
      </c>
      <c r="BA172" s="51">
        <f t="shared" si="89"/>
        <v>1146.2998339694086</v>
      </c>
      <c r="BB172" s="55">
        <f t="shared" si="90"/>
        <v>0.11446997689267038</v>
      </c>
      <c r="BC172" s="55">
        <f t="shared" si="91"/>
        <v>-35.145959339451551</v>
      </c>
      <c r="BE172" s="52">
        <f>IF(((AS172-T172)/T172)&gt;=BE$4,AD172,"")</f>
        <v>3.5999999999999868</v>
      </c>
      <c r="BF172" s="52">
        <f t="shared" si="92"/>
        <v>3.5999999999999868</v>
      </c>
      <c r="BG172" s="52">
        <f>IF(BB172&lt;=BG$4,AD172,"")</f>
        <v>3.5999999999999868</v>
      </c>
      <c r="BH172" s="52" t="str">
        <f>IF(BC172&gt;=BH$4,AD172,"")</f>
        <v/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10013.978032372672</v>
      </c>
      <c r="AC173" s="71">
        <f t="shared" si="79"/>
        <v>-13.978032372671805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6.3000000000000007</v>
      </c>
      <c r="AG173" s="74">
        <f t="shared" si="101"/>
        <v>200</v>
      </c>
      <c r="AH173" s="60">
        <f t="shared" si="101"/>
        <v>50</v>
      </c>
      <c r="AI173" s="60">
        <f t="shared" si="101"/>
        <v>315.00000000000006</v>
      </c>
      <c r="AJ173" s="60">
        <f t="shared" si="101"/>
        <v>10315</v>
      </c>
      <c r="AK173" s="60">
        <f t="shared" si="101"/>
        <v>374.52562889855147</v>
      </c>
      <c r="AL173" s="60">
        <f t="shared" si="101"/>
        <v>7.4905125779710291</v>
      </c>
      <c r="AM173" s="60">
        <f t="shared" si="101"/>
        <v>-198.09678456376878</v>
      </c>
      <c r="AN173" s="60">
        <f t="shared" si="101"/>
        <v>-198.09678456376878</v>
      </c>
      <c r="AO173" s="60">
        <f t="shared" si="101"/>
        <v>198.09678456376878</v>
      </c>
      <c r="AP173" s="61" t="str">
        <f t="shared" si="80"/>
        <v>VINTO</v>
      </c>
      <c r="AQ173" s="62">
        <f t="shared" si="76"/>
        <v>35</v>
      </c>
      <c r="AR173" s="63">
        <f t="shared" si="81"/>
        <v>3.3401464508488745</v>
      </c>
      <c r="AS173" s="63">
        <f t="shared" si="82"/>
        <v>167.00732254244372</v>
      </c>
      <c r="AT173" s="63">
        <f t="shared" si="83"/>
        <v>334.01464508488743</v>
      </c>
      <c r="AU173" s="63">
        <f t="shared" si="77"/>
        <v>-167.00732254244372</v>
      </c>
      <c r="AV173" s="68">
        <f t="shared" si="84"/>
        <v>0.1</v>
      </c>
      <c r="AW173" s="63">
        <f t="shared" si="85"/>
        <v>835.03661271221858</v>
      </c>
      <c r="AX173" s="63">
        <f t="shared" si="86"/>
        <v>-334.01464508488743</v>
      </c>
      <c r="AY173" s="64">
        <f t="shared" si="87"/>
        <v>501.02196762733115</v>
      </c>
      <c r="AZ173" s="65">
        <f t="shared" si="88"/>
        <v>515.00000000000296</v>
      </c>
      <c r="BA173" s="51">
        <f t="shared" si="89"/>
        <v>1169.051257797106</v>
      </c>
      <c r="BB173" s="55">
        <f t="shared" si="90"/>
        <v>0.11674194351314307</v>
      </c>
      <c r="BC173" s="55">
        <f t="shared" si="91"/>
        <v>-35.843526060711518</v>
      </c>
      <c r="BE173" s="52">
        <f>IF(((AS173-T173)/T173)&gt;=BE$4,AD173,"")</f>
        <v>3.4999999999999867</v>
      </c>
      <c r="BF173" s="52">
        <f t="shared" si="92"/>
        <v>3.4999999999999867</v>
      </c>
      <c r="BG173" s="52">
        <f>IF(BB173&lt;=BG$4,AD173,"")</f>
        <v>3.4999999999999867</v>
      </c>
      <c r="BH173" s="52" t="str">
        <f>IF(BC173&gt;=BH$4,AD173,"")</f>
        <v/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10013.978032372672</v>
      </c>
      <c r="AC174" s="71">
        <f t="shared" si="79"/>
        <v>-13.978032372671805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6.3000000000000007</v>
      </c>
      <c r="AG174" s="74">
        <f t="shared" si="101"/>
        <v>200</v>
      </c>
      <c r="AH174" s="60">
        <f t="shared" si="101"/>
        <v>50</v>
      </c>
      <c r="AI174" s="60">
        <f t="shared" si="101"/>
        <v>315.00000000000006</v>
      </c>
      <c r="AJ174" s="60">
        <f t="shared" si="101"/>
        <v>10315</v>
      </c>
      <c r="AK174" s="60">
        <f t="shared" si="101"/>
        <v>374.52562889855147</v>
      </c>
      <c r="AL174" s="60">
        <f t="shared" si="101"/>
        <v>7.4905125779710291</v>
      </c>
      <c r="AM174" s="60">
        <f t="shared" si="101"/>
        <v>-198.09678456376878</v>
      </c>
      <c r="AN174" s="60">
        <f t="shared" si="101"/>
        <v>-198.09678456376878</v>
      </c>
      <c r="AO174" s="60">
        <f t="shared" si="101"/>
        <v>198.09678456376878</v>
      </c>
      <c r="AP174" s="61" t="str">
        <f t="shared" si="80"/>
        <v>VINTO</v>
      </c>
      <c r="AQ174" s="62">
        <f t="shared" si="76"/>
        <v>35</v>
      </c>
      <c r="AR174" s="63">
        <f t="shared" si="81"/>
        <v>3.4089742876385474</v>
      </c>
      <c r="AS174" s="63">
        <f t="shared" si="82"/>
        <v>170.44871438192737</v>
      </c>
      <c r="AT174" s="63">
        <f t="shared" si="83"/>
        <v>340.89742876385475</v>
      </c>
      <c r="AU174" s="63">
        <f t="shared" si="77"/>
        <v>-170.44871438192737</v>
      </c>
      <c r="AV174" s="68">
        <f t="shared" si="84"/>
        <v>0.1</v>
      </c>
      <c r="AW174" s="63">
        <f t="shared" si="85"/>
        <v>852.2435719096369</v>
      </c>
      <c r="AX174" s="63">
        <f t="shared" si="86"/>
        <v>-340.89742876385475</v>
      </c>
      <c r="AY174" s="64">
        <f t="shared" si="87"/>
        <v>511.34614314578215</v>
      </c>
      <c r="AZ174" s="65">
        <f t="shared" si="88"/>
        <v>525.32417551845401</v>
      </c>
      <c r="BA174" s="51">
        <f t="shared" si="89"/>
        <v>1193.1410006734916</v>
      </c>
      <c r="BB174" s="55">
        <f t="shared" si="90"/>
        <v>0.11914755522893768</v>
      </c>
      <c r="BC174" s="55">
        <f t="shared" si="91"/>
        <v>-36.582126118516193</v>
      </c>
      <c r="BE174" s="52">
        <f>IF(((AS174-T174)/T174)&gt;=BE$4,AD174,"")</f>
        <v>3.3999999999999866</v>
      </c>
      <c r="BF174" s="52">
        <f t="shared" si="92"/>
        <v>3.3999999999999866</v>
      </c>
      <c r="BG174" s="52">
        <f>IF(BB174&lt;=BG$4,AD174,"")</f>
        <v>3.3999999999999866</v>
      </c>
      <c r="BH174" s="52" t="str">
        <f>IF(BC174&gt;=BH$4,AD174,"")</f>
        <v/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10013.978032372672</v>
      </c>
      <c r="AC175" s="71">
        <f t="shared" si="79"/>
        <v>-13.978032372671805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6.3000000000000007</v>
      </c>
      <c r="AG175" s="74">
        <f t="shared" si="101"/>
        <v>200</v>
      </c>
      <c r="AH175" s="60">
        <f t="shared" si="101"/>
        <v>50</v>
      </c>
      <c r="AI175" s="60">
        <f t="shared" si="101"/>
        <v>315.00000000000006</v>
      </c>
      <c r="AJ175" s="60">
        <f t="shared" si="101"/>
        <v>10315</v>
      </c>
      <c r="AK175" s="60">
        <f t="shared" si="101"/>
        <v>374.52562889855147</v>
      </c>
      <c r="AL175" s="60">
        <f t="shared" si="101"/>
        <v>7.4905125779710291</v>
      </c>
      <c r="AM175" s="60">
        <f t="shared" si="101"/>
        <v>-198.09678456376878</v>
      </c>
      <c r="AN175" s="60">
        <f t="shared" si="101"/>
        <v>-198.09678456376878</v>
      </c>
      <c r="AO175" s="60">
        <f t="shared" si="101"/>
        <v>198.09678456376878</v>
      </c>
      <c r="AP175" s="61" t="str">
        <f t="shared" si="80"/>
        <v>VINTO</v>
      </c>
      <c r="AQ175" s="62">
        <f t="shared" si="76"/>
        <v>35</v>
      </c>
      <c r="AR175" s="63">
        <f t="shared" si="81"/>
        <v>3.4819735084760794</v>
      </c>
      <c r="AS175" s="63">
        <f t="shared" si="82"/>
        <v>174.09867542380397</v>
      </c>
      <c r="AT175" s="63">
        <f t="shared" si="83"/>
        <v>348.19735084760794</v>
      </c>
      <c r="AU175" s="63">
        <f t="shared" si="77"/>
        <v>-174.09867542380397</v>
      </c>
      <c r="AV175" s="68">
        <f t="shared" si="84"/>
        <v>0.1</v>
      </c>
      <c r="AW175" s="63">
        <f t="shared" si="85"/>
        <v>870.4933771190199</v>
      </c>
      <c r="AX175" s="63">
        <f t="shared" si="86"/>
        <v>-348.19735084760794</v>
      </c>
      <c r="AY175" s="64">
        <f t="shared" si="87"/>
        <v>522.29602627141196</v>
      </c>
      <c r="AZ175" s="65">
        <f t="shared" si="88"/>
        <v>536.27405864408377</v>
      </c>
      <c r="BA175" s="51">
        <f t="shared" si="89"/>
        <v>1218.6907279666277</v>
      </c>
      <c r="BB175" s="55">
        <f t="shared" si="90"/>
        <v>0.12169896159417438</v>
      </c>
      <c r="BC175" s="55">
        <f t="shared" si="91"/>
        <v>-37.365489816187818</v>
      </c>
      <c r="BE175" s="52">
        <f>IF(((AS175-T175)/T175)&gt;=BE$4,AD175,"")</f>
        <v>3.2999999999999865</v>
      </c>
      <c r="BF175" s="52">
        <f t="shared" si="92"/>
        <v>3.2999999999999865</v>
      </c>
      <c r="BG175" s="52">
        <f>IF(BB175&lt;=BG$4,AD175,"")</f>
        <v>3.2999999999999865</v>
      </c>
      <c r="BH175" s="52" t="str">
        <f>IF(BC175&gt;=BH$4,AD175,"")</f>
        <v/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10013.978032372672</v>
      </c>
      <c r="AC176" s="71">
        <f t="shared" si="79"/>
        <v>-13.978032372671805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6.3000000000000007</v>
      </c>
      <c r="AG176" s="74">
        <f t="shared" si="101"/>
        <v>200</v>
      </c>
      <c r="AH176" s="60">
        <f t="shared" si="101"/>
        <v>50</v>
      </c>
      <c r="AI176" s="60">
        <f t="shared" si="101"/>
        <v>315.00000000000006</v>
      </c>
      <c r="AJ176" s="60">
        <f t="shared" si="101"/>
        <v>10315</v>
      </c>
      <c r="AK176" s="60">
        <f t="shared" si="101"/>
        <v>374.52562889855147</v>
      </c>
      <c r="AL176" s="60">
        <f t="shared" si="101"/>
        <v>7.4905125779710291</v>
      </c>
      <c r="AM176" s="60">
        <f t="shared" si="101"/>
        <v>-198.09678456376878</v>
      </c>
      <c r="AN176" s="60">
        <f t="shared" si="101"/>
        <v>-198.09678456376878</v>
      </c>
      <c r="AO176" s="60">
        <f t="shared" si="101"/>
        <v>198.09678456376878</v>
      </c>
      <c r="AP176" s="61" t="str">
        <f t="shared" si="80"/>
        <v>VINTO</v>
      </c>
      <c r="AQ176" s="62">
        <f t="shared" si="76"/>
        <v>35</v>
      </c>
      <c r="AR176" s="63">
        <f t="shared" si="81"/>
        <v>3.5595351806159576</v>
      </c>
      <c r="AS176" s="63">
        <f t="shared" si="82"/>
        <v>177.97675903079789</v>
      </c>
      <c r="AT176" s="63">
        <f t="shared" si="83"/>
        <v>355.95351806159579</v>
      </c>
      <c r="AU176" s="63">
        <f t="shared" si="77"/>
        <v>-177.97675903079789</v>
      </c>
      <c r="AV176" s="68">
        <f t="shared" si="84"/>
        <v>0.1</v>
      </c>
      <c r="AW176" s="63">
        <f t="shared" si="85"/>
        <v>889.88379515398947</v>
      </c>
      <c r="AX176" s="63">
        <f t="shared" si="86"/>
        <v>-355.95351806159579</v>
      </c>
      <c r="AY176" s="64">
        <f t="shared" si="87"/>
        <v>533.93027709239368</v>
      </c>
      <c r="AZ176" s="65">
        <f t="shared" si="88"/>
        <v>547.90830946506549</v>
      </c>
      <c r="BA176" s="51">
        <f t="shared" si="89"/>
        <v>1245.8373132155853</v>
      </c>
      <c r="BB176" s="55">
        <f t="shared" si="90"/>
        <v>0.12440983085723842</v>
      </c>
      <c r="BC176" s="55">
        <f t="shared" si="91"/>
        <v>-38.197813744963916</v>
      </c>
      <c r="BE176" s="52">
        <f>IF(((AS176-T176)/T176)&gt;=BE$4,AD176,"")</f>
        <v>3.1999999999999864</v>
      </c>
      <c r="BF176" s="52">
        <f t="shared" si="92"/>
        <v>3.1999999999999864</v>
      </c>
      <c r="BG176" s="52">
        <f>IF(BB176&lt;=BG$4,AD176,"")</f>
        <v>3.1999999999999864</v>
      </c>
      <c r="BH176" s="52" t="str">
        <f>IF(BC176&gt;=BH$4,AD176,"")</f>
        <v/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10013.978032372672</v>
      </c>
      <c r="AC177" s="71">
        <f t="shared" si="79"/>
        <v>-13.978032372671805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6.3000000000000007</v>
      </c>
      <c r="AG177" s="74">
        <f t="shared" si="101"/>
        <v>200</v>
      </c>
      <c r="AH177" s="60">
        <f t="shared" si="101"/>
        <v>50</v>
      </c>
      <c r="AI177" s="60">
        <f t="shared" si="101"/>
        <v>315.00000000000006</v>
      </c>
      <c r="AJ177" s="60">
        <f t="shared" si="101"/>
        <v>10315</v>
      </c>
      <c r="AK177" s="60">
        <f t="shared" si="101"/>
        <v>374.52562889855147</v>
      </c>
      <c r="AL177" s="60">
        <f t="shared" si="101"/>
        <v>7.4905125779710291</v>
      </c>
      <c r="AM177" s="60">
        <f t="shared" si="101"/>
        <v>-198.09678456376878</v>
      </c>
      <c r="AN177" s="60">
        <f t="shared" si="101"/>
        <v>-198.09678456376878</v>
      </c>
      <c r="AO177" s="60">
        <f t="shared" si="101"/>
        <v>198.09678456376878</v>
      </c>
      <c r="AP177" s="61" t="str">
        <f t="shared" si="80"/>
        <v>VINTO</v>
      </c>
      <c r="AQ177" s="62">
        <f t="shared" si="76"/>
        <v>35</v>
      </c>
      <c r="AR177" s="63">
        <f t="shared" si="81"/>
        <v>3.6421008316035697</v>
      </c>
      <c r="AS177" s="63">
        <f t="shared" si="82"/>
        <v>182.10504158017849</v>
      </c>
      <c r="AT177" s="63">
        <f t="shared" si="83"/>
        <v>364.21008316035699</v>
      </c>
      <c r="AU177" s="63">
        <f t="shared" si="77"/>
        <v>-182.10504158017849</v>
      </c>
      <c r="AV177" s="68">
        <f t="shared" si="84"/>
        <v>0.1</v>
      </c>
      <c r="AW177" s="63">
        <f t="shared" si="85"/>
        <v>910.5252079008925</v>
      </c>
      <c r="AX177" s="63">
        <f t="shared" si="86"/>
        <v>-364.21008316035699</v>
      </c>
      <c r="AY177" s="64">
        <f t="shared" si="87"/>
        <v>546.31512474053557</v>
      </c>
      <c r="AZ177" s="65">
        <f t="shared" si="88"/>
        <v>560.29315711320737</v>
      </c>
      <c r="BA177" s="51">
        <f t="shared" si="89"/>
        <v>1274.7352910612494</v>
      </c>
      <c r="BB177" s="55">
        <f t="shared" si="90"/>
        <v>0.12729559491146783</v>
      </c>
      <c r="BC177" s="55">
        <f t="shared" si="91"/>
        <v>-39.083835991725579</v>
      </c>
      <c r="BE177" s="52">
        <f>IF(((AS177-T177)/T177)&gt;=BE$4,AD177,"")</f>
        <v>3.0999999999999863</v>
      </c>
      <c r="BF177" s="52">
        <f t="shared" si="92"/>
        <v>3.0999999999999863</v>
      </c>
      <c r="BG177" s="52">
        <f>IF(BB177&lt;=BG$4,AD177,"")</f>
        <v>3.0999999999999863</v>
      </c>
      <c r="BH177" s="52" t="str">
        <f>IF(BC177&gt;=BH$4,AD177,"")</f>
        <v/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10013.978032372672</v>
      </c>
      <c r="AC178" s="71">
        <f t="shared" si="79"/>
        <v>-13.978032372671805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6.3000000000000007</v>
      </c>
      <c r="AG178" s="74">
        <f t="shared" si="101"/>
        <v>200</v>
      </c>
      <c r="AH178" s="60">
        <f t="shared" si="101"/>
        <v>50</v>
      </c>
      <c r="AI178" s="60">
        <f t="shared" si="101"/>
        <v>315.00000000000006</v>
      </c>
      <c r="AJ178" s="60">
        <f t="shared" si="101"/>
        <v>10315</v>
      </c>
      <c r="AK178" s="60">
        <f t="shared" si="101"/>
        <v>374.52562889855147</v>
      </c>
      <c r="AL178" s="60">
        <f t="shared" si="101"/>
        <v>7.4905125779710291</v>
      </c>
      <c r="AM178" s="60">
        <f t="shared" si="101"/>
        <v>-198.09678456376878</v>
      </c>
      <c r="AN178" s="60">
        <f t="shared" si="101"/>
        <v>-198.09678456376878</v>
      </c>
      <c r="AO178" s="60">
        <f t="shared" si="101"/>
        <v>198.09678456376878</v>
      </c>
      <c r="AP178" s="61" t="str">
        <f t="shared" si="80"/>
        <v>VINTO</v>
      </c>
      <c r="AQ178" s="62">
        <f t="shared" si="76"/>
        <v>35</v>
      </c>
      <c r="AR178" s="63">
        <f t="shared" si="81"/>
        <v>3.7301708593236889</v>
      </c>
      <c r="AS178" s="63">
        <f t="shared" si="82"/>
        <v>186.50854296618445</v>
      </c>
      <c r="AT178" s="63">
        <f t="shared" si="83"/>
        <v>373.0170859323689</v>
      </c>
      <c r="AU178" s="63">
        <f t="shared" si="77"/>
        <v>-186.50854296618445</v>
      </c>
      <c r="AV178" s="68">
        <f t="shared" si="84"/>
        <v>0.1</v>
      </c>
      <c r="AW178" s="63">
        <f t="shared" si="85"/>
        <v>932.54271483092225</v>
      </c>
      <c r="AX178" s="63">
        <f t="shared" si="86"/>
        <v>-373.0170859323689</v>
      </c>
      <c r="AY178" s="64">
        <f t="shared" si="87"/>
        <v>559.52562889855335</v>
      </c>
      <c r="AZ178" s="65">
        <f t="shared" si="88"/>
        <v>573.50366127122516</v>
      </c>
      <c r="BA178" s="51">
        <f t="shared" si="89"/>
        <v>1305.5598007632912</v>
      </c>
      <c r="BB178" s="55">
        <f t="shared" si="90"/>
        <v>0.13037374323597922</v>
      </c>
      <c r="BC178" s="55">
        <f t="shared" si="91"/>
        <v>-40.02892638827133</v>
      </c>
      <c r="BE178" s="52">
        <f>IF(((AS178-T178)/T178)&gt;=BE$4,AD178,"")</f>
        <v>2.9999999999999862</v>
      </c>
      <c r="BF178" s="52">
        <f t="shared" si="92"/>
        <v>2.9999999999999862</v>
      </c>
      <c r="BG178" s="52">
        <f>IF(BB178&lt;=BG$4,AD178,"")</f>
        <v>2.9999999999999862</v>
      </c>
      <c r="BH178" s="52" t="str">
        <f>IF(BC178&gt;=BH$4,AD178,"")</f>
        <v/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10013.978032372672</v>
      </c>
      <c r="AC179" s="71">
        <f t="shared" si="79"/>
        <v>-13.978032372671805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6.3000000000000007</v>
      </c>
      <c r="AG179" s="74">
        <f t="shared" si="101"/>
        <v>200</v>
      </c>
      <c r="AH179" s="60">
        <f t="shared" si="101"/>
        <v>50</v>
      </c>
      <c r="AI179" s="60">
        <f t="shared" si="101"/>
        <v>315.00000000000006</v>
      </c>
      <c r="AJ179" s="60">
        <f t="shared" si="101"/>
        <v>10315</v>
      </c>
      <c r="AK179" s="60">
        <f t="shared" si="101"/>
        <v>374.52562889855147</v>
      </c>
      <c r="AL179" s="60">
        <f t="shared" si="101"/>
        <v>7.4905125779710291</v>
      </c>
      <c r="AM179" s="60">
        <f t="shared" si="101"/>
        <v>-198.09678456376878</v>
      </c>
      <c r="AN179" s="60">
        <f t="shared" si="101"/>
        <v>-198.09678456376878</v>
      </c>
      <c r="AO179" s="60">
        <f t="shared" si="101"/>
        <v>198.09678456376878</v>
      </c>
      <c r="AP179" s="61" t="str">
        <f t="shared" si="80"/>
        <v>VINTO</v>
      </c>
      <c r="AQ179" s="62">
        <f t="shared" si="76"/>
        <v>35</v>
      </c>
      <c r="AR179" s="63">
        <f t="shared" si="81"/>
        <v>3.8243146820589891</v>
      </c>
      <c r="AS179" s="63">
        <f t="shared" si="82"/>
        <v>191.21573410294945</v>
      </c>
      <c r="AT179" s="63">
        <f t="shared" si="83"/>
        <v>382.43146820589891</v>
      </c>
      <c r="AU179" s="63">
        <f t="shared" si="77"/>
        <v>-191.21573410294945</v>
      </c>
      <c r="AV179" s="68">
        <f t="shared" si="84"/>
        <v>0.1</v>
      </c>
      <c r="AW179" s="63">
        <f t="shared" si="85"/>
        <v>956.07867051474727</v>
      </c>
      <c r="AX179" s="63">
        <f t="shared" si="86"/>
        <v>-382.43146820589891</v>
      </c>
      <c r="AY179" s="64">
        <f t="shared" si="87"/>
        <v>573.64720230884836</v>
      </c>
      <c r="AZ179" s="65">
        <f t="shared" si="88"/>
        <v>587.62523468152017</v>
      </c>
      <c r="BA179" s="51">
        <f t="shared" si="89"/>
        <v>1338.5101387206462</v>
      </c>
      <c r="BB179" s="55">
        <f t="shared" si="90"/>
        <v>0.13366417765183622</v>
      </c>
      <c r="BC179" s="55">
        <f t="shared" si="91"/>
        <v>-41.039195432854733</v>
      </c>
      <c r="BE179" s="52">
        <f>IF(((AS179-T179)/T179)&gt;=BE$4,AD179,"")</f>
        <v>2.8999999999999861</v>
      </c>
      <c r="BF179" s="52">
        <f t="shared" si="92"/>
        <v>2.8999999999999861</v>
      </c>
      <c r="BG179" s="52">
        <f>IF(BB179&lt;=BG$4,AD179,"")</f>
        <v>2.8999999999999861</v>
      </c>
      <c r="BH179" s="52" t="str">
        <f>IF(BC179&gt;=BH$4,AD179,"")</f>
        <v/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10013.978032372672</v>
      </c>
      <c r="AC180" s="71">
        <f t="shared" si="79"/>
        <v>-13.978032372671805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6.3000000000000007</v>
      </c>
      <c r="AG180" s="74">
        <f t="shared" si="101"/>
        <v>200</v>
      </c>
      <c r="AH180" s="60">
        <f t="shared" si="101"/>
        <v>50</v>
      </c>
      <c r="AI180" s="60">
        <f t="shared" si="101"/>
        <v>315.00000000000006</v>
      </c>
      <c r="AJ180" s="60">
        <f t="shared" si="101"/>
        <v>10315</v>
      </c>
      <c r="AK180" s="60">
        <f t="shared" si="101"/>
        <v>374.52562889855147</v>
      </c>
      <c r="AL180" s="60">
        <f t="shared" si="101"/>
        <v>7.4905125779710291</v>
      </c>
      <c r="AM180" s="60">
        <f t="shared" si="101"/>
        <v>-198.09678456376878</v>
      </c>
      <c r="AN180" s="60">
        <f t="shared" si="101"/>
        <v>-198.09678456376878</v>
      </c>
      <c r="AO180" s="60">
        <f t="shared" si="101"/>
        <v>198.09678456376878</v>
      </c>
      <c r="AP180" s="61" t="str">
        <f t="shared" si="80"/>
        <v>VINTO</v>
      </c>
      <c r="AQ180" s="62">
        <f t="shared" si="76"/>
        <v>35</v>
      </c>
      <c r="AR180" s="63">
        <f t="shared" si="81"/>
        <v>3.9251830635610965</v>
      </c>
      <c r="AS180" s="63">
        <f t="shared" si="82"/>
        <v>196.25915317805482</v>
      </c>
      <c r="AT180" s="63">
        <f t="shared" si="83"/>
        <v>392.51830635610963</v>
      </c>
      <c r="AU180" s="63">
        <f t="shared" si="77"/>
        <v>-196.25915317805482</v>
      </c>
      <c r="AV180" s="68">
        <f t="shared" si="84"/>
        <v>0.1</v>
      </c>
      <c r="AW180" s="63">
        <f t="shared" si="85"/>
        <v>981.29576589027408</v>
      </c>
      <c r="AX180" s="63">
        <f t="shared" si="86"/>
        <v>-392.51830635610963</v>
      </c>
      <c r="AY180" s="64">
        <f t="shared" si="87"/>
        <v>588.77745953416445</v>
      </c>
      <c r="AZ180" s="65">
        <f t="shared" si="88"/>
        <v>602.75549190683626</v>
      </c>
      <c r="BA180" s="51">
        <f t="shared" si="89"/>
        <v>1373.8140722463836</v>
      </c>
      <c r="BB180" s="55">
        <f t="shared" si="90"/>
        <v>0.13718964309739728</v>
      </c>
      <c r="BC180" s="55">
        <f t="shared" si="91"/>
        <v>-42.121626552051239</v>
      </c>
      <c r="BE180" s="52">
        <f>IF(((AS180-T180)/T180)&gt;=BE$4,AD180,"")</f>
        <v>2.7999999999999861</v>
      </c>
      <c r="BF180" s="52">
        <f t="shared" si="92"/>
        <v>2.7999999999999861</v>
      </c>
      <c r="BG180" s="52">
        <f>IF(BB180&lt;=BG$4,AD180,"")</f>
        <v>2.7999999999999861</v>
      </c>
      <c r="BH180" s="52" t="str">
        <f>IF(BC180&gt;=BH$4,AD180,"")</f>
        <v/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10013.978032372672</v>
      </c>
      <c r="AC181" s="71">
        <f t="shared" si="79"/>
        <v>-13.978032372671805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6.3000000000000007</v>
      </c>
      <c r="AG181" s="74">
        <f t="shared" si="101"/>
        <v>200</v>
      </c>
      <c r="AH181" s="60">
        <f t="shared" si="101"/>
        <v>50</v>
      </c>
      <c r="AI181" s="60">
        <f t="shared" si="101"/>
        <v>315.00000000000006</v>
      </c>
      <c r="AJ181" s="60">
        <f t="shared" si="101"/>
        <v>10315</v>
      </c>
      <c r="AK181" s="60">
        <f t="shared" si="101"/>
        <v>374.52562889855147</v>
      </c>
      <c r="AL181" s="60">
        <f t="shared" si="101"/>
        <v>7.4905125779710291</v>
      </c>
      <c r="AM181" s="60">
        <f t="shared" si="101"/>
        <v>-198.09678456376878</v>
      </c>
      <c r="AN181" s="60">
        <f t="shared" si="101"/>
        <v>-198.09678456376878</v>
      </c>
      <c r="AO181" s="60">
        <f t="shared" si="101"/>
        <v>198.09678456376878</v>
      </c>
      <c r="AP181" s="61" t="str">
        <f t="shared" si="80"/>
        <v>VINTO</v>
      </c>
      <c r="AQ181" s="62">
        <f t="shared" si="76"/>
        <v>35</v>
      </c>
      <c r="AR181" s="63">
        <f t="shared" si="81"/>
        <v>4.0335231770263231</v>
      </c>
      <c r="AS181" s="63">
        <f t="shared" si="82"/>
        <v>201.67615885131616</v>
      </c>
      <c r="AT181" s="63">
        <f t="shared" si="83"/>
        <v>403.35231770263232</v>
      </c>
      <c r="AU181" s="63">
        <f t="shared" si="77"/>
        <v>-201.67615885131616</v>
      </c>
      <c r="AV181" s="68">
        <f t="shared" si="84"/>
        <v>0.1</v>
      </c>
      <c r="AW181" s="63">
        <f t="shared" si="85"/>
        <v>1008.3807942565808</v>
      </c>
      <c r="AX181" s="63">
        <f t="shared" si="86"/>
        <v>-403.35231770263232</v>
      </c>
      <c r="AY181" s="64">
        <f t="shared" si="87"/>
        <v>605.02847655394839</v>
      </c>
      <c r="AZ181" s="65">
        <f t="shared" si="88"/>
        <v>619.0065089266202</v>
      </c>
      <c r="BA181" s="51">
        <f t="shared" si="89"/>
        <v>1411.7331119592131</v>
      </c>
      <c r="BB181" s="55">
        <f t="shared" si="90"/>
        <v>0.14097625413151849</v>
      </c>
      <c r="BC181" s="55">
        <f t="shared" si="91"/>
        <v>-43.284237754151185</v>
      </c>
      <c r="BE181" s="52">
        <f>IF(((AS181-T181)/T181)&gt;=BE$4,AD181,"")</f>
        <v>2.699999999999986</v>
      </c>
      <c r="BF181" s="52">
        <f t="shared" si="92"/>
        <v>2.699999999999986</v>
      </c>
      <c r="BG181" s="52">
        <f>IF(BB181&lt;=BG$4,AD181,"")</f>
        <v>2.699999999999986</v>
      </c>
      <c r="BH181" s="52" t="str">
        <f>IF(BC181&gt;=BH$4,AD181,"")</f>
        <v/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10013.978032372672</v>
      </c>
      <c r="AC182" s="71">
        <f t="shared" si="79"/>
        <v>-13.978032372671805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6.3000000000000007</v>
      </c>
      <c r="AG182" s="74">
        <f t="shared" si="101"/>
        <v>200</v>
      </c>
      <c r="AH182" s="60">
        <f t="shared" si="101"/>
        <v>50</v>
      </c>
      <c r="AI182" s="60">
        <f t="shared" si="101"/>
        <v>315.00000000000006</v>
      </c>
      <c r="AJ182" s="60">
        <f t="shared" si="101"/>
        <v>10315</v>
      </c>
      <c r="AK182" s="60">
        <f t="shared" si="101"/>
        <v>374.52562889855147</v>
      </c>
      <c r="AL182" s="60">
        <f t="shared" si="101"/>
        <v>7.4905125779710291</v>
      </c>
      <c r="AM182" s="60">
        <f t="shared" si="101"/>
        <v>-198.09678456376878</v>
      </c>
      <c r="AN182" s="60">
        <f t="shared" si="101"/>
        <v>-198.09678456376878</v>
      </c>
      <c r="AO182" s="60">
        <f t="shared" si="101"/>
        <v>198.09678456376878</v>
      </c>
      <c r="AP182" s="61" t="str">
        <f t="shared" si="80"/>
        <v>VINTO</v>
      </c>
      <c r="AQ182" s="62">
        <f t="shared" si="76"/>
        <v>35</v>
      </c>
      <c r="AR182" s="63">
        <f t="shared" si="81"/>
        <v>4.1501971453734896</v>
      </c>
      <c r="AS182" s="63">
        <f t="shared" si="82"/>
        <v>207.50985726867447</v>
      </c>
      <c r="AT182" s="63">
        <f t="shared" si="83"/>
        <v>415.01971453734893</v>
      </c>
      <c r="AU182" s="63">
        <f t="shared" si="77"/>
        <v>-207.50985726867447</v>
      </c>
      <c r="AV182" s="68">
        <f t="shared" si="84"/>
        <v>0.1</v>
      </c>
      <c r="AW182" s="63">
        <f t="shared" si="85"/>
        <v>1037.5492863433724</v>
      </c>
      <c r="AX182" s="63">
        <f t="shared" si="86"/>
        <v>-415.01971453734893</v>
      </c>
      <c r="AY182" s="64">
        <f t="shared" si="87"/>
        <v>622.52957180602345</v>
      </c>
      <c r="AZ182" s="65">
        <f t="shared" si="88"/>
        <v>636.50760417869526</v>
      </c>
      <c r="BA182" s="51">
        <f t="shared" si="89"/>
        <v>1452.5690008807212</v>
      </c>
      <c r="BB182" s="55">
        <f t="shared" si="90"/>
        <v>0.14505414293749508</v>
      </c>
      <c r="BC182" s="55">
        <f t="shared" si="91"/>
        <v>-44.536280587181899</v>
      </c>
      <c r="BE182" s="52">
        <f>IF(((AS182-T182)/T182)&gt;=BE$4,AD182,"")</f>
        <v>2.5999999999999859</v>
      </c>
      <c r="BF182" s="52">
        <f t="shared" si="92"/>
        <v>2.5999999999999859</v>
      </c>
      <c r="BG182" s="52">
        <f>IF(BB182&lt;=BG$4,AD182,"")</f>
        <v>2.5999999999999859</v>
      </c>
      <c r="BH182" s="52" t="str">
        <f>IF(BC182&gt;=BH$4,AD182,"")</f>
        <v/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10013.978032372672</v>
      </c>
      <c r="AC183" s="71">
        <f t="shared" si="79"/>
        <v>-13.978032372671805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6.3000000000000007</v>
      </c>
      <c r="AG183" s="74">
        <f t="shared" si="101"/>
        <v>200</v>
      </c>
      <c r="AH183" s="60">
        <f t="shared" si="101"/>
        <v>50</v>
      </c>
      <c r="AI183" s="60">
        <f t="shared" si="101"/>
        <v>315.00000000000006</v>
      </c>
      <c r="AJ183" s="60">
        <f t="shared" si="101"/>
        <v>10315</v>
      </c>
      <c r="AK183" s="60">
        <f t="shared" si="101"/>
        <v>374.52562889855147</v>
      </c>
      <c r="AL183" s="60">
        <f t="shared" si="101"/>
        <v>7.4905125779710291</v>
      </c>
      <c r="AM183" s="60">
        <f t="shared" si="101"/>
        <v>-198.09678456376878</v>
      </c>
      <c r="AN183" s="60">
        <f t="shared" si="101"/>
        <v>-198.09678456376878</v>
      </c>
      <c r="AO183" s="60">
        <f t="shared" si="101"/>
        <v>198.09678456376878</v>
      </c>
      <c r="AP183" s="61" t="str">
        <f t="shared" si="80"/>
        <v>VINTO</v>
      </c>
      <c r="AQ183" s="62">
        <f t="shared" si="76"/>
        <v>35</v>
      </c>
      <c r="AR183" s="63">
        <f t="shared" si="81"/>
        <v>4.2762050311884305</v>
      </c>
      <c r="AS183" s="63">
        <f t="shared" si="82"/>
        <v>213.81025155942152</v>
      </c>
      <c r="AT183" s="63">
        <f t="shared" si="83"/>
        <v>427.62050311884303</v>
      </c>
      <c r="AU183" s="63">
        <f t="shared" si="77"/>
        <v>-213.81025155942152</v>
      </c>
      <c r="AV183" s="68">
        <f t="shared" si="84"/>
        <v>0.1</v>
      </c>
      <c r="AW183" s="63">
        <f t="shared" si="85"/>
        <v>1069.0512577971076</v>
      </c>
      <c r="AX183" s="63">
        <f t="shared" si="86"/>
        <v>-427.62050311884303</v>
      </c>
      <c r="AY183" s="64">
        <f t="shared" si="87"/>
        <v>641.43075467826452</v>
      </c>
      <c r="AZ183" s="65">
        <f t="shared" si="88"/>
        <v>655.40878705093633</v>
      </c>
      <c r="BA183" s="51">
        <f t="shared" si="89"/>
        <v>1496.6717609159507</v>
      </c>
      <c r="BB183" s="55">
        <f t="shared" si="90"/>
        <v>0.14945826284794989</v>
      </c>
      <c r="BC183" s="55">
        <f t="shared" si="91"/>
        <v>-45.888486846855074</v>
      </c>
      <c r="BE183" s="52">
        <f>IF(((AS183-T183)/T183)&gt;=BE$4,AD183,"")</f>
        <v>2.4999999999999858</v>
      </c>
      <c r="BF183" s="52">
        <f t="shared" si="92"/>
        <v>2.4999999999999858</v>
      </c>
      <c r="BG183" s="52">
        <f>IF(BB183&lt;=BG$4,AD183,"")</f>
        <v>2.4999999999999858</v>
      </c>
      <c r="BH183" s="52" t="str">
        <f>IF(BC183&gt;=BH$4,AD183,"")</f>
        <v/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10013.978032372672</v>
      </c>
      <c r="AC184" s="71">
        <f t="shared" si="79"/>
        <v>-13.978032372671805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6.3000000000000007</v>
      </c>
      <c r="AG184" s="74">
        <f t="shared" si="101"/>
        <v>200</v>
      </c>
      <c r="AH184" s="60">
        <f t="shared" si="101"/>
        <v>50</v>
      </c>
      <c r="AI184" s="60">
        <f t="shared" si="101"/>
        <v>315.00000000000006</v>
      </c>
      <c r="AJ184" s="60">
        <f t="shared" si="101"/>
        <v>10315</v>
      </c>
      <c r="AK184" s="60">
        <f t="shared" si="101"/>
        <v>374.52562889855147</v>
      </c>
      <c r="AL184" s="60">
        <f t="shared" si="101"/>
        <v>7.4905125779710291</v>
      </c>
      <c r="AM184" s="60">
        <f t="shared" si="101"/>
        <v>-198.09678456376878</v>
      </c>
      <c r="AN184" s="60">
        <f t="shared" si="101"/>
        <v>-198.09678456376878</v>
      </c>
      <c r="AO184" s="60">
        <f t="shared" si="101"/>
        <v>198.09678456376878</v>
      </c>
      <c r="AP184" s="61" t="str">
        <f t="shared" si="80"/>
        <v>VINTO</v>
      </c>
      <c r="AQ184" s="62">
        <f t="shared" si="76"/>
        <v>35</v>
      </c>
      <c r="AR184" s="63">
        <f t="shared" si="81"/>
        <v>4.4127135741546155</v>
      </c>
      <c r="AS184" s="63">
        <f t="shared" si="82"/>
        <v>220.63567870773079</v>
      </c>
      <c r="AT184" s="63">
        <f t="shared" si="83"/>
        <v>441.27135741546158</v>
      </c>
      <c r="AU184" s="63">
        <f t="shared" si="77"/>
        <v>-220.63567870773079</v>
      </c>
      <c r="AV184" s="68">
        <f t="shared" si="84"/>
        <v>0.1</v>
      </c>
      <c r="AW184" s="63">
        <f t="shared" si="85"/>
        <v>1103.1783935386538</v>
      </c>
      <c r="AX184" s="63">
        <f t="shared" si="86"/>
        <v>-441.27135741546158</v>
      </c>
      <c r="AY184" s="64">
        <f t="shared" si="87"/>
        <v>661.90703612319226</v>
      </c>
      <c r="AZ184" s="65">
        <f t="shared" si="88"/>
        <v>675.88506849586406</v>
      </c>
      <c r="BA184" s="51">
        <f t="shared" si="89"/>
        <v>1544.4497509541156</v>
      </c>
      <c r="BB184" s="55">
        <f t="shared" si="90"/>
        <v>0.15422939275094255</v>
      </c>
      <c r="BC184" s="55">
        <f t="shared" si="91"/>
        <v>-47.353376961501006</v>
      </c>
      <c r="BE184" s="52">
        <f>IF(((AS184-T184)/T184)&gt;=BE$4,AD184,"")</f>
        <v>2.3999999999999857</v>
      </c>
      <c r="BF184" s="52">
        <f t="shared" si="92"/>
        <v>2.3999999999999857</v>
      </c>
      <c r="BG184" s="52">
        <f>IF(BB184&lt;=BG$4,AD184,"")</f>
        <v>2.3999999999999857</v>
      </c>
      <c r="BH184" s="52" t="str">
        <f>IF(BC184&gt;=BH$4,AD184,"")</f>
        <v/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10013.978032372672</v>
      </c>
      <c r="AC185" s="71">
        <f t="shared" si="79"/>
        <v>-13.978032372671805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6.3000000000000007</v>
      </c>
      <c r="AG185" s="74">
        <f t="shared" si="101"/>
        <v>200</v>
      </c>
      <c r="AH185" s="60">
        <f t="shared" si="101"/>
        <v>50</v>
      </c>
      <c r="AI185" s="60">
        <f t="shared" si="101"/>
        <v>315.00000000000006</v>
      </c>
      <c r="AJ185" s="60">
        <f t="shared" si="101"/>
        <v>10315</v>
      </c>
      <c r="AK185" s="60">
        <f t="shared" si="101"/>
        <v>374.52562889855147</v>
      </c>
      <c r="AL185" s="60">
        <f t="shared" si="101"/>
        <v>7.4905125779710291</v>
      </c>
      <c r="AM185" s="60">
        <f t="shared" si="101"/>
        <v>-198.09678456376878</v>
      </c>
      <c r="AN185" s="60">
        <f t="shared" si="101"/>
        <v>-198.09678456376878</v>
      </c>
      <c r="AO185" s="60">
        <f t="shared" si="101"/>
        <v>198.09678456376878</v>
      </c>
      <c r="AP185" s="61" t="str">
        <f t="shared" si="80"/>
        <v>VINTO</v>
      </c>
      <c r="AQ185" s="62">
        <f t="shared" si="76"/>
        <v>35</v>
      </c>
      <c r="AR185" s="63">
        <f t="shared" si="81"/>
        <v>4.5610924252048175</v>
      </c>
      <c r="AS185" s="63">
        <f t="shared" si="82"/>
        <v>228.05462126024088</v>
      </c>
      <c r="AT185" s="63">
        <f t="shared" si="83"/>
        <v>456.10924252048176</v>
      </c>
      <c r="AU185" s="63">
        <f t="shared" si="77"/>
        <v>-228.05462126024088</v>
      </c>
      <c r="AV185" s="68">
        <f t="shared" si="84"/>
        <v>0.1</v>
      </c>
      <c r="AW185" s="63">
        <f t="shared" si="85"/>
        <v>1140.2731063012043</v>
      </c>
      <c r="AX185" s="63">
        <f t="shared" si="86"/>
        <v>-456.10924252048176</v>
      </c>
      <c r="AY185" s="64">
        <f t="shared" si="87"/>
        <v>684.16386378072252</v>
      </c>
      <c r="AZ185" s="65">
        <f t="shared" si="88"/>
        <v>698.14189615339433</v>
      </c>
      <c r="BA185" s="51">
        <f t="shared" si="89"/>
        <v>1596.3823488216863</v>
      </c>
      <c r="BB185" s="55">
        <f t="shared" si="90"/>
        <v>0.159415403515065</v>
      </c>
      <c r="BC185" s="55">
        <f t="shared" si="91"/>
        <v>-48.945648825246586</v>
      </c>
      <c r="BE185" s="52">
        <f>IF(((AS185-T185)/T185)&gt;=BE$4,AD185,"")</f>
        <v>2.2999999999999856</v>
      </c>
      <c r="BF185" s="52">
        <f t="shared" si="92"/>
        <v>2.2999999999999856</v>
      </c>
      <c r="BG185" s="52">
        <f>IF(BB185&lt;=BG$4,AD185,"")</f>
        <v>2.2999999999999856</v>
      </c>
      <c r="BH185" s="52" t="str">
        <f>IF(BC185&gt;=BH$4,AD185,"")</f>
        <v/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10013.978032372672</v>
      </c>
      <c r="AC186" s="71">
        <f t="shared" si="79"/>
        <v>-13.978032372671805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6.3000000000000007</v>
      </c>
      <c r="AG186" s="74">
        <f t="shared" si="104"/>
        <v>200</v>
      </c>
      <c r="AH186" s="60">
        <f t="shared" si="104"/>
        <v>50</v>
      </c>
      <c r="AI186" s="60">
        <f t="shared" si="104"/>
        <v>315.00000000000006</v>
      </c>
      <c r="AJ186" s="60">
        <f t="shared" si="104"/>
        <v>10315</v>
      </c>
      <c r="AK186" s="60">
        <f t="shared" si="104"/>
        <v>374.52562889855147</v>
      </c>
      <c r="AL186" s="60">
        <f t="shared" si="104"/>
        <v>7.4905125779710291</v>
      </c>
      <c r="AM186" s="60">
        <f t="shared" si="104"/>
        <v>-198.09678456376878</v>
      </c>
      <c r="AN186" s="60">
        <f t="shared" si="104"/>
        <v>-198.09678456376878</v>
      </c>
      <c r="AO186" s="60">
        <f t="shared" si="104"/>
        <v>198.09678456376878</v>
      </c>
      <c r="AP186" s="61" t="str">
        <f t="shared" si="80"/>
        <v>VINTO</v>
      </c>
      <c r="AQ186" s="62">
        <f t="shared" si="76"/>
        <v>35</v>
      </c>
      <c r="AR186" s="63">
        <f t="shared" si="81"/>
        <v>4.7229602627141283</v>
      </c>
      <c r="AS186" s="63">
        <f t="shared" si="82"/>
        <v>236.14801313570641</v>
      </c>
      <c r="AT186" s="63">
        <f t="shared" si="83"/>
        <v>472.29602627141281</v>
      </c>
      <c r="AU186" s="63">
        <f t="shared" si="77"/>
        <v>-236.14801313570641</v>
      </c>
      <c r="AV186" s="68">
        <f t="shared" si="84"/>
        <v>0.1</v>
      </c>
      <c r="AW186" s="63">
        <f t="shared" si="85"/>
        <v>1180.7400656785321</v>
      </c>
      <c r="AX186" s="63">
        <f t="shared" si="86"/>
        <v>-472.29602627141281</v>
      </c>
      <c r="AY186" s="64">
        <f t="shared" si="87"/>
        <v>708.44403940711936</v>
      </c>
      <c r="AZ186" s="65">
        <f t="shared" si="88"/>
        <v>722.42207177979117</v>
      </c>
      <c r="BA186" s="51">
        <f t="shared" si="89"/>
        <v>1653.0360919499449</v>
      </c>
      <c r="BB186" s="55">
        <f t="shared" si="90"/>
        <v>0.1650728698031986</v>
      </c>
      <c r="BC186" s="55">
        <f t="shared" si="91"/>
        <v>-50.682672676605421</v>
      </c>
      <c r="BE186" s="52">
        <f>IF(((AS186-T186)/T186)&gt;=BE$4,AD186,"")</f>
        <v>2.1999999999999855</v>
      </c>
      <c r="BF186" s="52">
        <f t="shared" si="92"/>
        <v>2.1999999999999855</v>
      </c>
      <c r="BG186" s="52">
        <f>IF(BB186&lt;=BG$4,AD186,"")</f>
        <v>2.1999999999999855</v>
      </c>
      <c r="BH186" s="52" t="str">
        <f>IF(BC186&gt;=BH$4,AD186,"")</f>
        <v/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10013.978032372672</v>
      </c>
      <c r="AC187" s="71">
        <f t="shared" si="79"/>
        <v>-13.978032372671805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6.3000000000000007</v>
      </c>
      <c r="AG187" s="74">
        <f t="shared" si="104"/>
        <v>200</v>
      </c>
      <c r="AH187" s="60">
        <f t="shared" si="104"/>
        <v>50</v>
      </c>
      <c r="AI187" s="60">
        <f t="shared" si="104"/>
        <v>315.00000000000006</v>
      </c>
      <c r="AJ187" s="60">
        <f t="shared" si="104"/>
        <v>10315</v>
      </c>
      <c r="AK187" s="60">
        <f t="shared" si="104"/>
        <v>374.52562889855147</v>
      </c>
      <c r="AL187" s="60">
        <f t="shared" si="104"/>
        <v>7.4905125779710291</v>
      </c>
      <c r="AM187" s="60">
        <f t="shared" si="104"/>
        <v>-198.09678456376878</v>
      </c>
      <c r="AN187" s="60">
        <f t="shared" si="104"/>
        <v>-198.09678456376878</v>
      </c>
      <c r="AO187" s="60">
        <f t="shared" si="104"/>
        <v>198.09678456376878</v>
      </c>
      <c r="AP187" s="61" t="str">
        <f t="shared" si="80"/>
        <v>VINTO</v>
      </c>
      <c r="AQ187" s="62">
        <f t="shared" si="76"/>
        <v>35</v>
      </c>
      <c r="AR187" s="63">
        <f t="shared" si="81"/>
        <v>4.9002440847481363</v>
      </c>
      <c r="AS187" s="63">
        <f t="shared" si="82"/>
        <v>245.01220423740682</v>
      </c>
      <c r="AT187" s="63">
        <f t="shared" si="83"/>
        <v>490.02440847481364</v>
      </c>
      <c r="AU187" s="63">
        <f t="shared" si="77"/>
        <v>-245.01220423740682</v>
      </c>
      <c r="AV187" s="68">
        <f t="shared" si="84"/>
        <v>0.1</v>
      </c>
      <c r="AW187" s="63">
        <f t="shared" si="85"/>
        <v>1225.0610211870342</v>
      </c>
      <c r="AX187" s="63">
        <f t="shared" si="86"/>
        <v>-490.02440847481364</v>
      </c>
      <c r="AY187" s="64">
        <f t="shared" si="87"/>
        <v>735.03661271222052</v>
      </c>
      <c r="AZ187" s="65">
        <f t="shared" si="88"/>
        <v>749.01464508489232</v>
      </c>
      <c r="BA187" s="51">
        <f t="shared" si="89"/>
        <v>1715.0854296618477</v>
      </c>
      <c r="BB187" s="55">
        <f t="shared" si="90"/>
        <v>0.17126914240448779</v>
      </c>
      <c r="BC187" s="55">
        <f t="shared" si="91"/>
        <v>-52.585127370950801</v>
      </c>
      <c r="BE187" s="52">
        <f>IF(((AS187-T187)/T187)&gt;=BE$4,AD187,"")</f>
        <v>2.0999999999999854</v>
      </c>
      <c r="BF187" s="52">
        <f t="shared" si="92"/>
        <v>2.0999999999999854</v>
      </c>
      <c r="BG187" s="52">
        <f>IF(BB187&lt;=BG$4,AD187,"")</f>
        <v>2.0999999999999854</v>
      </c>
      <c r="BH187" s="52" t="str">
        <f>IF(BC187&gt;=BH$4,AD187,"")</f>
        <v/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10013.978032372672</v>
      </c>
      <c r="AC188" s="71">
        <f t="shared" si="79"/>
        <v>-13.978032372671805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6.3000000000000007</v>
      </c>
      <c r="AG188" s="74">
        <f t="shared" si="104"/>
        <v>200</v>
      </c>
      <c r="AH188" s="60">
        <f t="shared" si="104"/>
        <v>50</v>
      </c>
      <c r="AI188" s="60">
        <f t="shared" si="104"/>
        <v>315.00000000000006</v>
      </c>
      <c r="AJ188" s="60">
        <f t="shared" si="104"/>
        <v>10315</v>
      </c>
      <c r="AK188" s="60">
        <f t="shared" si="104"/>
        <v>374.52562889855147</v>
      </c>
      <c r="AL188" s="60">
        <f t="shared" si="104"/>
        <v>7.4905125779710291</v>
      </c>
      <c r="AM188" s="60">
        <f t="shared" si="104"/>
        <v>-198.09678456376878</v>
      </c>
      <c r="AN188" s="60">
        <f t="shared" si="104"/>
        <v>-198.09678456376878</v>
      </c>
      <c r="AO188" s="60">
        <f t="shared" si="104"/>
        <v>198.09678456376878</v>
      </c>
      <c r="AP188" s="61" t="str">
        <f t="shared" si="80"/>
        <v>VINTO</v>
      </c>
      <c r="AQ188" s="62">
        <f t="shared" si="76"/>
        <v>35</v>
      </c>
      <c r="AR188" s="63">
        <f t="shared" si="81"/>
        <v>5.0952562889855448</v>
      </c>
      <c r="AS188" s="63">
        <f t="shared" si="82"/>
        <v>254.76281444927724</v>
      </c>
      <c r="AT188" s="63">
        <f t="shared" si="83"/>
        <v>509.52562889855449</v>
      </c>
      <c r="AU188" s="63">
        <f t="shared" si="77"/>
        <v>-254.76281444927724</v>
      </c>
      <c r="AV188" s="68">
        <f t="shared" si="84"/>
        <v>0.1</v>
      </c>
      <c r="AW188" s="63">
        <f t="shared" si="85"/>
        <v>1273.8140722463863</v>
      </c>
      <c r="AX188" s="63">
        <f t="shared" si="86"/>
        <v>-509.52562889855449</v>
      </c>
      <c r="AY188" s="64">
        <f t="shared" si="87"/>
        <v>764.28844334783184</v>
      </c>
      <c r="AZ188" s="65">
        <f t="shared" si="88"/>
        <v>778.26647572050365</v>
      </c>
      <c r="BA188" s="51">
        <f t="shared" si="89"/>
        <v>1783.3397011449406</v>
      </c>
      <c r="BB188" s="55">
        <f t="shared" si="90"/>
        <v>0.17808504226590591</v>
      </c>
      <c r="BC188" s="55">
        <f t="shared" si="91"/>
        <v>-54.677827534730724</v>
      </c>
      <c r="BE188" s="52">
        <f>IF(((AS188-T188)/T188)&gt;=BE$4,AD188,"")</f>
        <v>1.9999999999999853</v>
      </c>
      <c r="BF188" s="52">
        <f t="shared" si="92"/>
        <v>1.9999999999999853</v>
      </c>
      <c r="BG188" s="52">
        <f>IF(BB188&lt;=BG$4,AD188,"")</f>
        <v>1.9999999999999853</v>
      </c>
      <c r="BH188" s="52" t="str">
        <f>IF(BC188&gt;=BH$4,AD188,"")</f>
        <v/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10013.978032372672</v>
      </c>
      <c r="AC189" s="71">
        <f t="shared" si="79"/>
        <v>-13.978032372671805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6.3000000000000007</v>
      </c>
      <c r="AG189" s="74">
        <f t="shared" si="104"/>
        <v>200</v>
      </c>
      <c r="AH189" s="60">
        <f t="shared" si="104"/>
        <v>50</v>
      </c>
      <c r="AI189" s="60">
        <f t="shared" si="104"/>
        <v>315.00000000000006</v>
      </c>
      <c r="AJ189" s="60">
        <f t="shared" si="104"/>
        <v>10315</v>
      </c>
      <c r="AK189" s="60">
        <f t="shared" si="104"/>
        <v>374.52562889855147</v>
      </c>
      <c r="AL189" s="60">
        <f t="shared" si="104"/>
        <v>7.4905125779710291</v>
      </c>
      <c r="AM189" s="60">
        <f t="shared" si="104"/>
        <v>-198.09678456376878</v>
      </c>
      <c r="AN189" s="60">
        <f t="shared" si="104"/>
        <v>-198.09678456376878</v>
      </c>
      <c r="AO189" s="60">
        <f t="shared" si="104"/>
        <v>198.09678456376878</v>
      </c>
      <c r="AP189" s="61" t="str">
        <f t="shared" si="80"/>
        <v>VINTO</v>
      </c>
      <c r="AQ189" s="62">
        <f t="shared" si="76"/>
        <v>35</v>
      </c>
      <c r="AR189" s="63">
        <f t="shared" si="81"/>
        <v>5.310796093668996</v>
      </c>
      <c r="AS189" s="63">
        <f t="shared" si="82"/>
        <v>265.5398046834498</v>
      </c>
      <c r="AT189" s="63">
        <f t="shared" si="83"/>
        <v>531.0796093668996</v>
      </c>
      <c r="AU189" s="63">
        <f t="shared" si="77"/>
        <v>-265.5398046834498</v>
      </c>
      <c r="AV189" s="68">
        <f t="shared" si="84"/>
        <v>0.1</v>
      </c>
      <c r="AW189" s="63">
        <f t="shared" si="85"/>
        <v>1327.699023417249</v>
      </c>
      <c r="AX189" s="63">
        <f t="shared" si="86"/>
        <v>-531.0796093668996</v>
      </c>
      <c r="AY189" s="64">
        <f t="shared" si="87"/>
        <v>796.61941405034941</v>
      </c>
      <c r="AZ189" s="65">
        <f t="shared" si="88"/>
        <v>810.59744642302121</v>
      </c>
      <c r="BA189" s="51">
        <f t="shared" si="89"/>
        <v>1858.7786327841486</v>
      </c>
      <c r="BB189" s="55">
        <f t="shared" si="90"/>
        <v>0.1856184052706312</v>
      </c>
      <c r="BC189" s="55">
        <f t="shared" si="91"/>
        <v>-56.990811926276933</v>
      </c>
      <c r="BE189" s="52">
        <f>IF(((AS189-T189)/T189)&gt;=BE$4,AD189,"")</f>
        <v>1.8999999999999853</v>
      </c>
      <c r="BF189" s="52">
        <f t="shared" si="92"/>
        <v>1.8999999999999853</v>
      </c>
      <c r="BG189" s="52">
        <f>IF(BB189&lt;=BG$4,AD189,"")</f>
        <v>1.8999999999999853</v>
      </c>
      <c r="BH189" s="52" t="str">
        <f>IF(BC189&gt;=BH$4,AD189,"")</f>
        <v/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10013.978032372672</v>
      </c>
      <c r="AC190" s="71">
        <f t="shared" si="79"/>
        <v>-13.978032372671805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6.3000000000000007</v>
      </c>
      <c r="AG190" s="74">
        <f t="shared" si="104"/>
        <v>200</v>
      </c>
      <c r="AH190" s="60">
        <f t="shared" si="104"/>
        <v>50</v>
      </c>
      <c r="AI190" s="60">
        <f t="shared" si="104"/>
        <v>315.00000000000006</v>
      </c>
      <c r="AJ190" s="60">
        <f t="shared" si="104"/>
        <v>10315</v>
      </c>
      <c r="AK190" s="60">
        <f t="shared" si="104"/>
        <v>374.52562889855147</v>
      </c>
      <c r="AL190" s="60">
        <f t="shared" si="104"/>
        <v>7.4905125779710291</v>
      </c>
      <c r="AM190" s="60">
        <f t="shared" si="104"/>
        <v>-198.09678456376878</v>
      </c>
      <c r="AN190" s="60">
        <f t="shared" si="104"/>
        <v>-198.09678456376878</v>
      </c>
      <c r="AO190" s="60">
        <f t="shared" si="104"/>
        <v>198.09678456376878</v>
      </c>
      <c r="AP190" s="61" t="str">
        <f t="shared" si="80"/>
        <v>VINTO</v>
      </c>
      <c r="AQ190" s="62">
        <f t="shared" si="76"/>
        <v>35</v>
      </c>
      <c r="AR190" s="63">
        <f t="shared" si="81"/>
        <v>5.550284765539498</v>
      </c>
      <c r="AS190" s="63">
        <f t="shared" si="82"/>
        <v>277.51423827697488</v>
      </c>
      <c r="AT190" s="63">
        <f t="shared" si="83"/>
        <v>555.02847655394976</v>
      </c>
      <c r="AU190" s="63">
        <f t="shared" si="77"/>
        <v>-277.51423827697488</v>
      </c>
      <c r="AV190" s="68">
        <f t="shared" si="84"/>
        <v>0.1</v>
      </c>
      <c r="AW190" s="63">
        <f t="shared" si="85"/>
        <v>1387.5711913848745</v>
      </c>
      <c r="AX190" s="63">
        <f t="shared" si="86"/>
        <v>-555.02847655394976</v>
      </c>
      <c r="AY190" s="64">
        <f t="shared" si="87"/>
        <v>832.54271483092475</v>
      </c>
      <c r="AZ190" s="65">
        <f t="shared" si="88"/>
        <v>846.52074720359656</v>
      </c>
      <c r="BA190" s="51">
        <f t="shared" si="89"/>
        <v>1942.599667938824</v>
      </c>
      <c r="BB190" s="55">
        <f t="shared" si="90"/>
        <v>0.19398880860921483</v>
      </c>
      <c r="BC190" s="55">
        <f t="shared" si="91"/>
        <v>-59.560794583550525</v>
      </c>
      <c r="BE190" s="52">
        <f>IF(((AS190-T190)/T190)&gt;=BE$4,AD190,"")</f>
        <v>1.7999999999999852</v>
      </c>
      <c r="BF190" s="52">
        <f t="shared" si="92"/>
        <v>1.7999999999999852</v>
      </c>
      <c r="BG190" s="52">
        <f>IF(BB190&lt;=BG$4,AD190,"")</f>
        <v>1.7999999999999852</v>
      </c>
      <c r="BH190" s="52" t="str">
        <f>IF(BC190&gt;=BH$4,AD190,"")</f>
        <v/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10013.978032372672</v>
      </c>
      <c r="AC191" s="71">
        <f t="shared" si="79"/>
        <v>-13.978032372671805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6.3000000000000007</v>
      </c>
      <c r="AG191" s="74">
        <f t="shared" si="104"/>
        <v>200</v>
      </c>
      <c r="AH191" s="60">
        <f t="shared" si="104"/>
        <v>50</v>
      </c>
      <c r="AI191" s="60">
        <f t="shared" si="104"/>
        <v>315.00000000000006</v>
      </c>
      <c r="AJ191" s="60">
        <f t="shared" si="104"/>
        <v>10315</v>
      </c>
      <c r="AK191" s="60">
        <f t="shared" si="104"/>
        <v>374.52562889855147</v>
      </c>
      <c r="AL191" s="60">
        <f t="shared" si="104"/>
        <v>7.4905125779710291</v>
      </c>
      <c r="AM191" s="60">
        <f t="shared" si="104"/>
        <v>-198.09678456376878</v>
      </c>
      <c r="AN191" s="60">
        <f t="shared" si="104"/>
        <v>-198.09678456376878</v>
      </c>
      <c r="AO191" s="60">
        <f t="shared" si="104"/>
        <v>198.09678456376878</v>
      </c>
      <c r="AP191" s="61" t="str">
        <f t="shared" si="80"/>
        <v>VINTO</v>
      </c>
      <c r="AQ191" s="62">
        <f t="shared" si="76"/>
        <v>35</v>
      </c>
      <c r="AR191" s="63">
        <f t="shared" si="81"/>
        <v>5.8179485752771187</v>
      </c>
      <c r="AS191" s="63">
        <f t="shared" si="82"/>
        <v>290.89742876385594</v>
      </c>
      <c r="AT191" s="63">
        <f t="shared" si="83"/>
        <v>581.79485752771188</v>
      </c>
      <c r="AU191" s="63">
        <f t="shared" si="77"/>
        <v>-290.89742876385594</v>
      </c>
      <c r="AV191" s="68">
        <f t="shared" si="84"/>
        <v>0.1</v>
      </c>
      <c r="AW191" s="63">
        <f t="shared" si="85"/>
        <v>1454.4871438192797</v>
      </c>
      <c r="AX191" s="63">
        <f t="shared" si="86"/>
        <v>-581.79485752771188</v>
      </c>
      <c r="AY191" s="64">
        <f t="shared" si="87"/>
        <v>872.69228629156783</v>
      </c>
      <c r="AZ191" s="65">
        <f t="shared" si="88"/>
        <v>886.67031866423963</v>
      </c>
      <c r="BA191" s="51">
        <f t="shared" si="89"/>
        <v>2036.2820013469916</v>
      </c>
      <c r="BB191" s="55">
        <f t="shared" si="90"/>
        <v>0.20334396528174958</v>
      </c>
      <c r="BC191" s="55">
        <f t="shared" si="91"/>
        <v>-62.433128141679838</v>
      </c>
      <c r="BE191" s="52">
        <f>IF(((AS191-T191)/T191)&gt;=BE$4,AD191,"")</f>
        <v>1.6999999999999851</v>
      </c>
      <c r="BF191" s="52">
        <f t="shared" si="92"/>
        <v>1.6999999999999851</v>
      </c>
      <c r="BG191" s="52">
        <f>IF(BB191&lt;=BG$4,AD191,"")</f>
        <v>1.6999999999999851</v>
      </c>
      <c r="BH191" s="52" t="str">
        <f>IF(BC191&gt;=BH$4,AD191,"")</f>
        <v/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10013.978032372672</v>
      </c>
      <c r="AC192" s="71">
        <f t="shared" si="79"/>
        <v>-13.978032372671805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6.3000000000000007</v>
      </c>
      <c r="AG192" s="74">
        <f t="shared" si="104"/>
        <v>200</v>
      </c>
      <c r="AH192" s="60">
        <f t="shared" si="104"/>
        <v>50</v>
      </c>
      <c r="AI192" s="60">
        <f t="shared" si="104"/>
        <v>315.00000000000006</v>
      </c>
      <c r="AJ192" s="60">
        <f t="shared" si="104"/>
        <v>10315</v>
      </c>
      <c r="AK192" s="60">
        <f t="shared" si="104"/>
        <v>374.52562889855147</v>
      </c>
      <c r="AL192" s="60">
        <f t="shared" si="104"/>
        <v>7.4905125779710291</v>
      </c>
      <c r="AM192" s="60">
        <f t="shared" si="104"/>
        <v>-198.09678456376878</v>
      </c>
      <c r="AN192" s="60">
        <f t="shared" si="104"/>
        <v>-198.09678456376878</v>
      </c>
      <c r="AO192" s="60">
        <f t="shared" si="104"/>
        <v>198.09678456376878</v>
      </c>
      <c r="AP192" s="61" t="str">
        <f t="shared" si="80"/>
        <v>VINTO</v>
      </c>
      <c r="AQ192" s="62">
        <f t="shared" si="76"/>
        <v>35</v>
      </c>
      <c r="AR192" s="63">
        <f t="shared" si="81"/>
        <v>6.119070361231941</v>
      </c>
      <c r="AS192" s="63">
        <f t="shared" si="82"/>
        <v>305.95351806159704</v>
      </c>
      <c r="AT192" s="63">
        <f t="shared" si="83"/>
        <v>611.90703612319408</v>
      </c>
      <c r="AU192" s="63">
        <f t="shared" si="77"/>
        <v>-305.95351806159704</v>
      </c>
      <c r="AV192" s="68">
        <f t="shared" si="84"/>
        <v>0.1</v>
      </c>
      <c r="AW192" s="63">
        <f t="shared" si="85"/>
        <v>1529.7675903079853</v>
      </c>
      <c r="AX192" s="63">
        <f t="shared" si="86"/>
        <v>-611.90703612319408</v>
      </c>
      <c r="AY192" s="64">
        <f t="shared" si="87"/>
        <v>917.86055418479123</v>
      </c>
      <c r="AZ192" s="65">
        <f t="shared" si="88"/>
        <v>931.83858655746303</v>
      </c>
      <c r="BA192" s="51">
        <f t="shared" si="89"/>
        <v>2141.6746264311791</v>
      </c>
      <c r="BB192" s="55">
        <f t="shared" si="90"/>
        <v>0.21386851653835107</v>
      </c>
      <c r="BC192" s="55">
        <f t="shared" si="91"/>
        <v>-65.664503394575306</v>
      </c>
      <c r="BE192" s="52">
        <f>IF(((AS192-T192)/T192)&gt;=BE$4,AD192,"")</f>
        <v>1.599999999999985</v>
      </c>
      <c r="BF192" s="52">
        <f t="shared" si="92"/>
        <v>1.599999999999985</v>
      </c>
      <c r="BG192" s="52">
        <f>IF(BB192&lt;=BG$4,AD192,"")</f>
        <v>1.599999999999985</v>
      </c>
      <c r="BH192" s="52" t="str">
        <f>IF(BC192&gt;=BH$4,AD192,"")</f>
        <v/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10013.978032372672</v>
      </c>
      <c r="AC193" s="71">
        <f t="shared" si="79"/>
        <v>-13.978032372671805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6.3000000000000007</v>
      </c>
      <c r="AG193" s="74">
        <f t="shared" si="104"/>
        <v>200</v>
      </c>
      <c r="AH193" s="60">
        <f t="shared" si="104"/>
        <v>50</v>
      </c>
      <c r="AI193" s="60">
        <f t="shared" si="104"/>
        <v>315.00000000000006</v>
      </c>
      <c r="AJ193" s="60">
        <f t="shared" si="104"/>
        <v>10315</v>
      </c>
      <c r="AK193" s="60">
        <f t="shared" si="104"/>
        <v>374.52562889855147</v>
      </c>
      <c r="AL193" s="60">
        <f t="shared" si="104"/>
        <v>7.4905125779710291</v>
      </c>
      <c r="AM193" s="60">
        <f t="shared" si="104"/>
        <v>-198.09678456376878</v>
      </c>
      <c r="AN193" s="60">
        <f t="shared" si="104"/>
        <v>-198.09678456376878</v>
      </c>
      <c r="AO193" s="60">
        <f t="shared" si="104"/>
        <v>198.09678456376878</v>
      </c>
      <c r="AP193" s="61" t="str">
        <f t="shared" si="80"/>
        <v>VINTO</v>
      </c>
      <c r="AQ193" s="62">
        <f t="shared" si="76"/>
        <v>35</v>
      </c>
      <c r="AR193" s="63">
        <f t="shared" si="81"/>
        <v>6.4603417186474079</v>
      </c>
      <c r="AS193" s="63">
        <f t="shared" si="82"/>
        <v>323.01708593237038</v>
      </c>
      <c r="AT193" s="63">
        <f t="shared" si="83"/>
        <v>646.03417186474076</v>
      </c>
      <c r="AU193" s="63">
        <f t="shared" si="77"/>
        <v>-323.01708593237038</v>
      </c>
      <c r="AV193" s="68">
        <f t="shared" si="84"/>
        <v>0.1</v>
      </c>
      <c r="AW193" s="63">
        <f t="shared" si="85"/>
        <v>1615.0854296618518</v>
      </c>
      <c r="AX193" s="63">
        <f t="shared" si="86"/>
        <v>-646.03417186474076</v>
      </c>
      <c r="AY193" s="64">
        <f t="shared" si="87"/>
        <v>969.05125779711102</v>
      </c>
      <c r="AZ193" s="65">
        <f t="shared" si="88"/>
        <v>983.02929016978283</v>
      </c>
      <c r="BA193" s="51">
        <f t="shared" si="89"/>
        <v>2261.1196015265928</v>
      </c>
      <c r="BB193" s="55">
        <f t="shared" si="90"/>
        <v>0.22579634129583287</v>
      </c>
      <c r="BC193" s="55">
        <f t="shared" si="91"/>
        <v>-69.326728681190161</v>
      </c>
      <c r="BE193" s="52">
        <f>IF(((AS193-T193)/T193)&gt;=BE$4,AD193,"")</f>
        <v>1.4999999999999849</v>
      </c>
      <c r="BF193" s="52">
        <f t="shared" si="92"/>
        <v>1.4999999999999849</v>
      </c>
      <c r="BG193" s="52">
        <f>IF(BB193&lt;=BG$4,AD193,"")</f>
        <v>1.4999999999999849</v>
      </c>
      <c r="BH193" s="52" t="str">
        <f>IF(BC193&gt;=BH$4,AD193,"")</f>
        <v/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10013.978032372672</v>
      </c>
      <c r="AC194" s="71">
        <f t="shared" si="79"/>
        <v>-13.978032372671805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6.3000000000000007</v>
      </c>
      <c r="AG194" s="74">
        <f t="shared" si="104"/>
        <v>200</v>
      </c>
      <c r="AH194" s="60">
        <f t="shared" si="104"/>
        <v>50</v>
      </c>
      <c r="AI194" s="60">
        <f t="shared" si="104"/>
        <v>315.00000000000006</v>
      </c>
      <c r="AJ194" s="60">
        <f t="shared" si="104"/>
        <v>10315</v>
      </c>
      <c r="AK194" s="60">
        <f t="shared" si="104"/>
        <v>374.52562889855147</v>
      </c>
      <c r="AL194" s="60">
        <f t="shared" si="104"/>
        <v>7.4905125779710291</v>
      </c>
      <c r="AM194" s="60">
        <f t="shared" si="104"/>
        <v>-198.09678456376878</v>
      </c>
      <c r="AN194" s="60">
        <f t="shared" si="104"/>
        <v>-198.09678456376878</v>
      </c>
      <c r="AO194" s="60">
        <f t="shared" si="104"/>
        <v>198.09678456376878</v>
      </c>
      <c r="AP194" s="61" t="str">
        <f t="shared" si="80"/>
        <v>VINTO</v>
      </c>
      <c r="AQ194" s="62">
        <f t="shared" si="76"/>
        <v>35</v>
      </c>
      <c r="AR194" s="63">
        <f t="shared" si="81"/>
        <v>6.8503661271222276</v>
      </c>
      <c r="AS194" s="63">
        <f t="shared" si="82"/>
        <v>342.5183063561114</v>
      </c>
      <c r="AT194" s="63">
        <f t="shared" si="83"/>
        <v>685.03661271222279</v>
      </c>
      <c r="AU194" s="63">
        <f t="shared" si="77"/>
        <v>-342.5183063561114</v>
      </c>
      <c r="AV194" s="68">
        <f t="shared" si="84"/>
        <v>0.1</v>
      </c>
      <c r="AW194" s="63">
        <f t="shared" si="85"/>
        <v>1712.591531780557</v>
      </c>
      <c r="AX194" s="63">
        <f t="shared" si="86"/>
        <v>-685.03661271222279</v>
      </c>
      <c r="AY194" s="64">
        <f t="shared" si="87"/>
        <v>1027.5549190683341</v>
      </c>
      <c r="AZ194" s="65">
        <f t="shared" si="88"/>
        <v>1041.5329514410059</v>
      </c>
      <c r="BA194" s="51">
        <f t="shared" si="89"/>
        <v>2397.6281444927799</v>
      </c>
      <c r="BB194" s="55">
        <f t="shared" si="90"/>
        <v>0.23942814101866924</v>
      </c>
      <c r="BC194" s="55">
        <f t="shared" si="91"/>
        <v>-73.512129008750037</v>
      </c>
      <c r="BE194" s="52">
        <f>IF(((AS194-T194)/T194)&gt;=BE$4,AD194,"")</f>
        <v>1.3999999999999848</v>
      </c>
      <c r="BF194" s="52">
        <f t="shared" si="92"/>
        <v>1.3999999999999848</v>
      </c>
      <c r="BG194" s="52">
        <f>IF(BB194&lt;=BG$4,AD194,"")</f>
        <v>1.3999999999999848</v>
      </c>
      <c r="BH194" s="52" t="str">
        <f>IF(BC194&gt;=BH$4,AD194,"")</f>
        <v/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10013.978032372672</v>
      </c>
      <c r="AC195" s="71">
        <f t="shared" si="79"/>
        <v>-13.978032372671805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6.3000000000000007</v>
      </c>
      <c r="AG195" s="74">
        <f t="shared" si="104"/>
        <v>200</v>
      </c>
      <c r="AH195" s="60">
        <f t="shared" si="104"/>
        <v>50</v>
      </c>
      <c r="AI195" s="60">
        <f t="shared" si="104"/>
        <v>315.00000000000006</v>
      </c>
      <c r="AJ195" s="60">
        <f t="shared" si="104"/>
        <v>10315</v>
      </c>
      <c r="AK195" s="60">
        <f t="shared" si="104"/>
        <v>374.52562889855147</v>
      </c>
      <c r="AL195" s="60">
        <f t="shared" si="104"/>
        <v>7.4905125779710291</v>
      </c>
      <c r="AM195" s="60">
        <f t="shared" si="104"/>
        <v>-198.09678456376878</v>
      </c>
      <c r="AN195" s="60">
        <f t="shared" si="104"/>
        <v>-198.09678456376878</v>
      </c>
      <c r="AO195" s="60">
        <f t="shared" si="104"/>
        <v>198.09678456376878</v>
      </c>
      <c r="AP195" s="61" t="str">
        <f t="shared" si="80"/>
        <v>VINTO</v>
      </c>
      <c r="AQ195" s="62">
        <f t="shared" si="76"/>
        <v>35</v>
      </c>
      <c r="AR195" s="63">
        <f t="shared" si="81"/>
        <v>7.3003942907470201</v>
      </c>
      <c r="AS195" s="63">
        <f t="shared" si="82"/>
        <v>365.01971453735098</v>
      </c>
      <c r="AT195" s="63">
        <f t="shared" si="83"/>
        <v>730.03942907470196</v>
      </c>
      <c r="AU195" s="63">
        <f t="shared" si="77"/>
        <v>-365.01971453735098</v>
      </c>
      <c r="AV195" s="68">
        <f t="shared" si="84"/>
        <v>0.1</v>
      </c>
      <c r="AW195" s="63">
        <f t="shared" si="85"/>
        <v>1825.0985726867548</v>
      </c>
      <c r="AX195" s="63">
        <f t="shared" si="86"/>
        <v>-730.03942907470196</v>
      </c>
      <c r="AY195" s="64">
        <f t="shared" si="87"/>
        <v>1095.0591436120528</v>
      </c>
      <c r="AZ195" s="65">
        <f t="shared" si="88"/>
        <v>1109.0371759847246</v>
      </c>
      <c r="BA195" s="51">
        <f t="shared" si="89"/>
        <v>2555.138001761457</v>
      </c>
      <c r="BB195" s="55">
        <f t="shared" si="90"/>
        <v>0.25515714069886497</v>
      </c>
      <c r="BC195" s="55">
        <f t="shared" si="91"/>
        <v>-78.341437079011413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 t="str">
        <f>IF(BC195&gt;=BH$4,AD195,"")</f>
        <v/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10013.978032372672</v>
      </c>
      <c r="AC196" s="71">
        <f t="shared" si="79"/>
        <v>-13.978032372671805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6.3000000000000007</v>
      </c>
      <c r="AG196" s="74">
        <f t="shared" si="104"/>
        <v>200</v>
      </c>
      <c r="AH196" s="60">
        <f t="shared" si="104"/>
        <v>50</v>
      </c>
      <c r="AI196" s="60">
        <f t="shared" si="104"/>
        <v>315.00000000000006</v>
      </c>
      <c r="AJ196" s="60">
        <f t="shared" si="104"/>
        <v>10315</v>
      </c>
      <c r="AK196" s="60">
        <f t="shared" si="104"/>
        <v>374.52562889855147</v>
      </c>
      <c r="AL196" s="60">
        <f t="shared" si="104"/>
        <v>7.4905125779710291</v>
      </c>
      <c r="AM196" s="60">
        <f t="shared" si="104"/>
        <v>-198.09678456376878</v>
      </c>
      <c r="AN196" s="60">
        <f t="shared" si="104"/>
        <v>-198.09678456376878</v>
      </c>
      <c r="AO196" s="60">
        <f t="shared" si="104"/>
        <v>198.09678456376878</v>
      </c>
      <c r="AP196" s="61" t="str">
        <f t="shared" si="80"/>
        <v>VINTO</v>
      </c>
      <c r="AQ196" s="62">
        <f t="shared" si="76"/>
        <v>35</v>
      </c>
      <c r="AR196" s="63">
        <f t="shared" si="81"/>
        <v>7.8254271483092781</v>
      </c>
      <c r="AS196" s="63">
        <f t="shared" si="82"/>
        <v>391.27135741546391</v>
      </c>
      <c r="AT196" s="63">
        <f t="shared" si="83"/>
        <v>782.54271483092782</v>
      </c>
      <c r="AU196" s="63">
        <f t="shared" si="77"/>
        <v>-391.27135741546391</v>
      </c>
      <c r="AV196" s="68">
        <f t="shared" si="84"/>
        <v>0.1</v>
      </c>
      <c r="AW196" s="63">
        <f t="shared" si="85"/>
        <v>1956.3567870773195</v>
      </c>
      <c r="AX196" s="63">
        <f t="shared" si="86"/>
        <v>-782.54271483092782</v>
      </c>
      <c r="AY196" s="64">
        <f t="shared" si="87"/>
        <v>1173.8140722463918</v>
      </c>
      <c r="AZ196" s="65">
        <f t="shared" si="88"/>
        <v>1187.7921046190636</v>
      </c>
      <c r="BA196" s="51">
        <f t="shared" si="89"/>
        <v>2738.8995019082472</v>
      </c>
      <c r="BB196" s="55">
        <f t="shared" si="90"/>
        <v>0.27350764032576008</v>
      </c>
      <c r="BC196" s="55">
        <f t="shared" si="91"/>
        <v>-83.975629827649712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 t="str">
        <f>IF(BC196&gt;=BH$4,AD196,"")</f>
        <v/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10013.978032372672</v>
      </c>
      <c r="AC197" s="71">
        <f t="shared" si="79"/>
        <v>-13.978032372671805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6.3000000000000007</v>
      </c>
      <c r="AG197" s="74">
        <f t="shared" si="104"/>
        <v>200</v>
      </c>
      <c r="AH197" s="60">
        <f t="shared" si="104"/>
        <v>50</v>
      </c>
      <c r="AI197" s="60">
        <f t="shared" si="104"/>
        <v>315.00000000000006</v>
      </c>
      <c r="AJ197" s="60">
        <f t="shared" si="104"/>
        <v>10315</v>
      </c>
      <c r="AK197" s="60">
        <f t="shared" si="104"/>
        <v>374.52562889855147</v>
      </c>
      <c r="AL197" s="60">
        <f t="shared" si="104"/>
        <v>7.4905125779710291</v>
      </c>
      <c r="AM197" s="60">
        <f t="shared" si="104"/>
        <v>-198.09678456376878</v>
      </c>
      <c r="AN197" s="60">
        <f t="shared" si="104"/>
        <v>-198.09678456376878</v>
      </c>
      <c r="AO197" s="60">
        <f t="shared" si="104"/>
        <v>198.09678456376878</v>
      </c>
      <c r="AP197" s="61" t="str">
        <f t="shared" si="80"/>
        <v>VINTO</v>
      </c>
      <c r="AQ197" s="62">
        <f t="shared" si="76"/>
        <v>35</v>
      </c>
      <c r="AR197" s="63">
        <f t="shared" si="81"/>
        <v>8.4459205254283134</v>
      </c>
      <c r="AS197" s="63">
        <f t="shared" si="82"/>
        <v>422.29602627141566</v>
      </c>
      <c r="AT197" s="63">
        <f t="shared" si="83"/>
        <v>844.59205254283131</v>
      </c>
      <c r="AU197" s="63">
        <f t="shared" si="77"/>
        <v>-422.29602627141566</v>
      </c>
      <c r="AV197" s="68">
        <f t="shared" si="84"/>
        <v>0.1</v>
      </c>
      <c r="AW197" s="63">
        <f t="shared" si="85"/>
        <v>2111.4801313570783</v>
      </c>
      <c r="AX197" s="63">
        <f t="shared" si="86"/>
        <v>-844.59205254283131</v>
      </c>
      <c r="AY197" s="64">
        <f t="shared" si="87"/>
        <v>1266.8880788142469</v>
      </c>
      <c r="AZ197" s="65">
        <f t="shared" si="88"/>
        <v>1280.8661111869187</v>
      </c>
      <c r="BA197" s="51">
        <f t="shared" si="89"/>
        <v>2956.0721838999098</v>
      </c>
      <c r="BB197" s="55">
        <f t="shared" si="90"/>
        <v>0.29519459443027257</v>
      </c>
      <c r="BC197" s="55">
        <f t="shared" si="91"/>
        <v>-90.634221257858627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 t="str">
        <f>IF(BC197&gt;=BH$4,AD197,"")</f>
        <v/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10013.978032372672</v>
      </c>
      <c r="AC198" s="71">
        <f t="shared" si="79"/>
        <v>-13.978032372671805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6.3000000000000007</v>
      </c>
      <c r="AG198" s="74">
        <f t="shared" si="104"/>
        <v>200</v>
      </c>
      <c r="AH198" s="60">
        <f t="shared" si="104"/>
        <v>50</v>
      </c>
      <c r="AI198" s="60">
        <f t="shared" si="104"/>
        <v>315.00000000000006</v>
      </c>
      <c r="AJ198" s="60">
        <f t="shared" si="104"/>
        <v>10315</v>
      </c>
      <c r="AK198" s="60">
        <f t="shared" si="104"/>
        <v>374.52562889855147</v>
      </c>
      <c r="AL198" s="60">
        <f t="shared" si="104"/>
        <v>7.4905125779710291</v>
      </c>
      <c r="AM198" s="60">
        <f t="shared" si="104"/>
        <v>-198.09678456376878</v>
      </c>
      <c r="AN198" s="60">
        <f t="shared" si="104"/>
        <v>-198.09678456376878</v>
      </c>
      <c r="AO198" s="60">
        <f t="shared" si="104"/>
        <v>198.09678456376878</v>
      </c>
      <c r="AP198" s="61" t="str">
        <f t="shared" si="80"/>
        <v>VINTO</v>
      </c>
      <c r="AQ198" s="62">
        <f t="shared" si="76"/>
        <v>35</v>
      </c>
      <c r="AR198" s="63">
        <f t="shared" si="81"/>
        <v>9.1905125779711554</v>
      </c>
      <c r="AS198" s="63">
        <f t="shared" si="82"/>
        <v>459.52562889855778</v>
      </c>
      <c r="AT198" s="63">
        <f t="shared" si="83"/>
        <v>919.05125779711557</v>
      </c>
      <c r="AU198" s="63">
        <f t="shared" si="77"/>
        <v>-459.52562889855778</v>
      </c>
      <c r="AV198" s="68">
        <f t="shared" si="84"/>
        <v>0.1</v>
      </c>
      <c r="AW198" s="63">
        <f t="shared" si="85"/>
        <v>2297.628144492789</v>
      </c>
      <c r="AX198" s="63">
        <f t="shared" si="86"/>
        <v>-919.05125779711557</v>
      </c>
      <c r="AY198" s="64">
        <f t="shared" si="87"/>
        <v>1378.5768866956735</v>
      </c>
      <c r="AZ198" s="65">
        <f t="shared" si="88"/>
        <v>1392.5549190683453</v>
      </c>
      <c r="BA198" s="51">
        <f t="shared" si="89"/>
        <v>3216.6794022899044</v>
      </c>
      <c r="BB198" s="55">
        <f t="shared" si="90"/>
        <v>0.32121893935568752</v>
      </c>
      <c r="BC198" s="55">
        <f t="shared" si="91"/>
        <v>-98.624530974109334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 t="str">
        <f>IF(BC198&gt;=BH$4,AD198,"")</f>
        <v/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10013.978032372672</v>
      </c>
      <c r="AC199" s="71">
        <f t="shared" si="79"/>
        <v>-13.978032372671805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6.3000000000000007</v>
      </c>
      <c r="AG199" s="74">
        <f t="shared" si="104"/>
        <v>200</v>
      </c>
      <c r="AH199" s="60">
        <f t="shared" si="104"/>
        <v>50</v>
      </c>
      <c r="AI199" s="60">
        <f t="shared" si="104"/>
        <v>315.00000000000006</v>
      </c>
      <c r="AJ199" s="60">
        <f t="shared" si="104"/>
        <v>10315</v>
      </c>
      <c r="AK199" s="60">
        <f t="shared" si="104"/>
        <v>374.52562889855147</v>
      </c>
      <c r="AL199" s="60">
        <f t="shared" si="104"/>
        <v>7.4905125779710291</v>
      </c>
      <c r="AM199" s="60">
        <f t="shared" si="104"/>
        <v>-198.09678456376878</v>
      </c>
      <c r="AN199" s="60">
        <f t="shared" si="104"/>
        <v>-198.09678456376878</v>
      </c>
      <c r="AO199" s="60">
        <f t="shared" si="104"/>
        <v>198.09678456376878</v>
      </c>
      <c r="AP199" s="61" t="str">
        <f t="shared" si="80"/>
        <v>VINTO</v>
      </c>
      <c r="AQ199" s="62">
        <f t="shared" si="76"/>
        <v>35</v>
      </c>
      <c r="AR199" s="63">
        <f t="shared" si="81"/>
        <v>10.100569531079078</v>
      </c>
      <c r="AS199" s="63">
        <f t="shared" si="82"/>
        <v>505.02847655395391</v>
      </c>
      <c r="AT199" s="63">
        <f t="shared" si="83"/>
        <v>1010.0569531079078</v>
      </c>
      <c r="AU199" s="63">
        <f t="shared" si="77"/>
        <v>-505.02847655395391</v>
      </c>
      <c r="AV199" s="68">
        <f t="shared" si="84"/>
        <v>0.1</v>
      </c>
      <c r="AW199" s="63">
        <f t="shared" si="85"/>
        <v>2525.1423827697695</v>
      </c>
      <c r="AX199" s="63">
        <f t="shared" si="86"/>
        <v>-1010.0569531079078</v>
      </c>
      <c r="AY199" s="64">
        <f t="shared" si="87"/>
        <v>1515.0854296618618</v>
      </c>
      <c r="AZ199" s="65">
        <f t="shared" si="88"/>
        <v>1529.0634620345336</v>
      </c>
      <c r="BA199" s="51">
        <f t="shared" si="89"/>
        <v>3535.1993358776772</v>
      </c>
      <c r="BB199" s="55">
        <f t="shared" si="90"/>
        <v>0.35302647204230597</v>
      </c>
      <c r="BC199" s="55">
        <f t="shared" si="91"/>
        <v>-108.39046507174912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 t="str">
        <f>IF(BC199&gt;=BH$4,AD199,"")</f>
        <v/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10013.978032372672</v>
      </c>
      <c r="AC200" s="71">
        <f t="shared" si="79"/>
        <v>-13.978032372671805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6.3000000000000007</v>
      </c>
      <c r="AG200" s="74">
        <f t="shared" si="104"/>
        <v>200</v>
      </c>
      <c r="AH200" s="60">
        <f t="shared" si="104"/>
        <v>50</v>
      </c>
      <c r="AI200" s="60">
        <f t="shared" si="104"/>
        <v>315.00000000000006</v>
      </c>
      <c r="AJ200" s="60">
        <f t="shared" si="104"/>
        <v>10315</v>
      </c>
      <c r="AK200" s="60">
        <f t="shared" si="104"/>
        <v>374.52562889855147</v>
      </c>
      <c r="AL200" s="60">
        <f t="shared" si="104"/>
        <v>7.4905125779710291</v>
      </c>
      <c r="AM200" s="60">
        <f t="shared" si="104"/>
        <v>-198.09678456376878</v>
      </c>
      <c r="AN200" s="60">
        <f t="shared" si="104"/>
        <v>-198.09678456376878</v>
      </c>
      <c r="AO200" s="60">
        <f t="shared" si="104"/>
        <v>198.09678456376878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11.238140722463983</v>
      </c>
      <c r="AS200" s="63">
        <f t="shared" si="82"/>
        <v>561.90703612319919</v>
      </c>
      <c r="AT200" s="63">
        <f t="shared" si="83"/>
        <v>1123.8140722463984</v>
      </c>
      <c r="AU200" s="63">
        <f t="shared" ref="AU200:AU207" si="107">-AS200</f>
        <v>-561.90703612319919</v>
      </c>
      <c r="AV200" s="68">
        <f t="shared" si="84"/>
        <v>0.1</v>
      </c>
      <c r="AW200" s="63">
        <f t="shared" si="85"/>
        <v>2809.5351806159961</v>
      </c>
      <c r="AX200" s="63">
        <f t="shared" si="86"/>
        <v>-1123.8140722463984</v>
      </c>
      <c r="AY200" s="64">
        <f t="shared" si="87"/>
        <v>1685.7211083695977</v>
      </c>
      <c r="AZ200" s="65">
        <f t="shared" si="88"/>
        <v>1699.6991407422695</v>
      </c>
      <c r="BA200" s="51">
        <f t="shared" si="89"/>
        <v>3933.3492528623942</v>
      </c>
      <c r="BB200" s="55">
        <f t="shared" si="90"/>
        <v>0.39278588790057911</v>
      </c>
      <c r="BC200" s="55">
        <f t="shared" si="91"/>
        <v>-120.59788269379888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 t="str">
        <f>IF(BC200&gt;=BH$4,AD200,"")</f>
        <v/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10013.978032372672</v>
      </c>
      <c r="AC201" s="71">
        <f t="shared" ref="AC201:AC207" si="109">AA201-AB201</f>
        <v>-13.978032372671805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6.3000000000000007</v>
      </c>
      <c r="AG201" s="74">
        <f t="shared" si="104"/>
        <v>200</v>
      </c>
      <c r="AH201" s="60">
        <f t="shared" si="104"/>
        <v>50</v>
      </c>
      <c r="AI201" s="60">
        <f t="shared" si="104"/>
        <v>315.00000000000006</v>
      </c>
      <c r="AJ201" s="60">
        <f t="shared" si="104"/>
        <v>10315</v>
      </c>
      <c r="AK201" s="60">
        <f t="shared" si="104"/>
        <v>374.52562889855147</v>
      </c>
      <c r="AL201" s="60">
        <f t="shared" si="104"/>
        <v>7.4905125779710291</v>
      </c>
      <c r="AM201" s="60">
        <f t="shared" si="104"/>
        <v>-198.09678456376878</v>
      </c>
      <c r="AN201" s="60">
        <f t="shared" si="104"/>
        <v>-198.09678456376878</v>
      </c>
      <c r="AO201" s="60">
        <f t="shared" si="104"/>
        <v>198.09678456376878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12.700732254244585</v>
      </c>
      <c r="AS201" s="63">
        <f t="shared" ref="AS201:AS207" si="112">IF(AR201&lt;=0,AH201,AR201*AH201)</f>
        <v>635.03661271222927</v>
      </c>
      <c r="AT201" s="63">
        <f t="shared" ref="AT201:AT207" si="113">(U201*AS201)</f>
        <v>1270.0732254244585</v>
      </c>
      <c r="AU201" s="63">
        <f t="shared" si="107"/>
        <v>-635.03661271222927</v>
      </c>
      <c r="AV201" s="68">
        <f t="shared" ref="AV201:AV207" si="114">IFERROR(AE201/X201,0)</f>
        <v>0.1</v>
      </c>
      <c r="AW201" s="63">
        <f t="shared" ref="AW201:AW207" si="115">(AT201+AU201)*V201</f>
        <v>3175.1830635611464</v>
      </c>
      <c r="AX201" s="63">
        <f t="shared" ref="AX201:AX207" si="116">AU201*W201</f>
        <v>-1270.0732254244585</v>
      </c>
      <c r="AY201" s="64">
        <f t="shared" ref="AY201:AY207" si="117">SUM(AW201:AX201)</f>
        <v>1905.1098381366878</v>
      </c>
      <c r="AZ201" s="65">
        <f t="shared" ref="AZ201:AZ207" si="118">AB201-AA201+AY201</f>
        <v>1919.0878705093596</v>
      </c>
      <c r="BA201" s="51">
        <f t="shared" ref="BA201:BA207" si="119">AS201*X201</f>
        <v>4445.2562889856054</v>
      </c>
      <c r="BB201" s="55">
        <f t="shared" ref="BB201:BB207" si="120">BA201/AB201</f>
        <v>0.44390513686121641</v>
      </c>
      <c r="BC201" s="55">
        <f t="shared" ref="BC201:BC207" si="121">IFERROR(AY201/AC201,0)</f>
        <v>-136.29313392214866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 t="str">
        <f>IF(BC201&gt;=BH$4,AD201,"")</f>
        <v/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10013.978032372672</v>
      </c>
      <c r="AC202" s="71">
        <f t="shared" si="109"/>
        <v>-13.978032372671805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6.3000000000000007</v>
      </c>
      <c r="AG202" s="74">
        <f t="shared" si="125"/>
        <v>200</v>
      </c>
      <c r="AH202" s="60">
        <f t="shared" si="125"/>
        <v>50</v>
      </c>
      <c r="AI202" s="60">
        <f t="shared" si="125"/>
        <v>315.00000000000006</v>
      </c>
      <c r="AJ202" s="60">
        <f t="shared" si="125"/>
        <v>10315</v>
      </c>
      <c r="AK202" s="60">
        <f t="shared" si="125"/>
        <v>374.52562889855147</v>
      </c>
      <c r="AL202" s="60">
        <f t="shared" si="125"/>
        <v>7.4905125779710291</v>
      </c>
      <c r="AM202" s="60">
        <f t="shared" si="125"/>
        <v>-198.09678456376878</v>
      </c>
      <c r="AN202" s="60">
        <f t="shared" si="125"/>
        <v>-198.09678456376878</v>
      </c>
      <c r="AO202" s="60">
        <f t="shared" si="125"/>
        <v>198.09678456376878</v>
      </c>
      <c r="AP202" s="61" t="str">
        <f t="shared" si="110"/>
        <v>VINTO</v>
      </c>
      <c r="AQ202" s="62">
        <f t="shared" si="106"/>
        <v>35</v>
      </c>
      <c r="AR202" s="63">
        <f t="shared" si="111"/>
        <v>14.650854296618732</v>
      </c>
      <c r="AS202" s="63">
        <f t="shared" si="112"/>
        <v>732.54271483093657</v>
      </c>
      <c r="AT202" s="63">
        <f t="shared" si="113"/>
        <v>1465.0854296618731</v>
      </c>
      <c r="AU202" s="63">
        <f t="shared" si="107"/>
        <v>-732.54271483093657</v>
      </c>
      <c r="AV202" s="68">
        <f t="shared" si="114"/>
        <v>0.1</v>
      </c>
      <c r="AW202" s="63">
        <f t="shared" si="115"/>
        <v>3662.7135741546826</v>
      </c>
      <c r="AX202" s="63">
        <f t="shared" si="116"/>
        <v>-1465.0854296618731</v>
      </c>
      <c r="AY202" s="64">
        <f t="shared" si="117"/>
        <v>2197.6281444928095</v>
      </c>
      <c r="AZ202" s="65">
        <f t="shared" si="118"/>
        <v>2211.6061768654813</v>
      </c>
      <c r="BA202" s="51">
        <f t="shared" si="119"/>
        <v>5127.7990038165563</v>
      </c>
      <c r="BB202" s="55">
        <f t="shared" si="120"/>
        <v>0.51206413547539964</v>
      </c>
      <c r="BC202" s="55">
        <f t="shared" si="121"/>
        <v>-157.22013555994849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 t="str">
        <f>IF(BC202&gt;=BH$4,AD202,"")</f>
        <v/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10013.978032372672</v>
      </c>
      <c r="AC203" s="71">
        <f t="shared" si="109"/>
        <v>-13.978032372671805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6.3000000000000007</v>
      </c>
      <c r="AG203" s="74">
        <f t="shared" si="125"/>
        <v>200</v>
      </c>
      <c r="AH203" s="60">
        <f t="shared" si="125"/>
        <v>50</v>
      </c>
      <c r="AI203" s="60">
        <f t="shared" si="125"/>
        <v>315.00000000000006</v>
      </c>
      <c r="AJ203" s="60">
        <f t="shared" si="125"/>
        <v>10315</v>
      </c>
      <c r="AK203" s="60">
        <f t="shared" si="125"/>
        <v>374.52562889855147</v>
      </c>
      <c r="AL203" s="60">
        <f t="shared" si="125"/>
        <v>7.4905125779710291</v>
      </c>
      <c r="AM203" s="60">
        <f t="shared" si="125"/>
        <v>-198.09678456376878</v>
      </c>
      <c r="AN203" s="60">
        <f t="shared" si="125"/>
        <v>-198.09678456376878</v>
      </c>
      <c r="AO203" s="60">
        <f t="shared" si="125"/>
        <v>198.09678456376878</v>
      </c>
      <c r="AP203" s="61" t="str">
        <f t="shared" si="110"/>
        <v>VINTO</v>
      </c>
      <c r="AQ203" s="62">
        <f t="shared" si="106"/>
        <v>35</v>
      </c>
      <c r="AR203" s="63">
        <f t="shared" si="111"/>
        <v>17.381025155942559</v>
      </c>
      <c r="AS203" s="63">
        <f t="shared" si="112"/>
        <v>869.05125779712796</v>
      </c>
      <c r="AT203" s="63">
        <f t="shared" si="113"/>
        <v>1738.1025155942559</v>
      </c>
      <c r="AU203" s="63">
        <f t="shared" si="107"/>
        <v>-869.05125779712796</v>
      </c>
      <c r="AV203" s="68">
        <f t="shared" si="114"/>
        <v>0.1</v>
      </c>
      <c r="AW203" s="63">
        <f t="shared" si="115"/>
        <v>4345.2562889856399</v>
      </c>
      <c r="AX203" s="63">
        <f t="shared" si="116"/>
        <v>-1738.1025155942559</v>
      </c>
      <c r="AY203" s="64">
        <f t="shared" si="117"/>
        <v>2607.1537733913838</v>
      </c>
      <c r="AZ203" s="65">
        <f t="shared" si="118"/>
        <v>2621.1318057640556</v>
      </c>
      <c r="BA203" s="51">
        <f t="shared" si="119"/>
        <v>6083.3588045798961</v>
      </c>
      <c r="BB203" s="55">
        <f t="shared" si="120"/>
        <v>0.60748673353525717</v>
      </c>
      <c r="BC203" s="55">
        <f t="shared" si="121"/>
        <v>-186.5179378528685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 t="str">
        <f>IF(BC203&gt;=BH$4,AD203,"")</f>
        <v/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10013.978032372672</v>
      </c>
      <c r="AC204" s="71">
        <f t="shared" si="109"/>
        <v>-13.978032372671805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6.3000000000000007</v>
      </c>
      <c r="AG204" s="74">
        <f t="shared" si="125"/>
        <v>200</v>
      </c>
      <c r="AH204" s="60">
        <f t="shared" si="125"/>
        <v>50</v>
      </c>
      <c r="AI204" s="60">
        <f t="shared" si="125"/>
        <v>315.00000000000006</v>
      </c>
      <c r="AJ204" s="60">
        <f t="shared" si="125"/>
        <v>10315</v>
      </c>
      <c r="AK204" s="60">
        <f t="shared" si="125"/>
        <v>374.52562889855147</v>
      </c>
      <c r="AL204" s="60">
        <f t="shared" si="125"/>
        <v>7.4905125779710291</v>
      </c>
      <c r="AM204" s="60">
        <f t="shared" si="125"/>
        <v>-198.09678456376878</v>
      </c>
      <c r="AN204" s="60">
        <f t="shared" si="125"/>
        <v>-198.09678456376878</v>
      </c>
      <c r="AO204" s="60">
        <f t="shared" si="125"/>
        <v>198.09678456376878</v>
      </c>
      <c r="AP204" s="61" t="str">
        <f t="shared" si="110"/>
        <v>VINTO</v>
      </c>
      <c r="AQ204" s="62">
        <f t="shared" si="106"/>
        <v>35</v>
      </c>
      <c r="AR204" s="63">
        <f t="shared" si="111"/>
        <v>21.476281444928357</v>
      </c>
      <c r="AS204" s="63">
        <f t="shared" si="112"/>
        <v>1073.8140722464179</v>
      </c>
      <c r="AT204" s="63">
        <f t="shared" si="113"/>
        <v>2147.6281444928359</v>
      </c>
      <c r="AU204" s="63">
        <f t="shared" si="107"/>
        <v>-1073.8140722464179</v>
      </c>
      <c r="AV204" s="68">
        <f t="shared" si="114"/>
        <v>0.1</v>
      </c>
      <c r="AW204" s="63">
        <f t="shared" si="115"/>
        <v>5369.0703612320895</v>
      </c>
      <c r="AX204" s="63">
        <f t="shared" si="116"/>
        <v>-2147.6281444928359</v>
      </c>
      <c r="AY204" s="64">
        <f t="shared" si="117"/>
        <v>3221.4422167392536</v>
      </c>
      <c r="AZ204" s="65">
        <f t="shared" si="118"/>
        <v>3235.4202491119254</v>
      </c>
      <c r="BA204" s="51">
        <f t="shared" si="119"/>
        <v>7516.6985057249258</v>
      </c>
      <c r="BB204" s="55">
        <f t="shared" si="120"/>
        <v>0.75062063062504536</v>
      </c>
      <c r="BC204" s="55">
        <f t="shared" si="121"/>
        <v>-230.46464129224913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 t="str">
        <f>IF(BC204&gt;=BH$4,AD204,"")</f>
        <v/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10013.978032372672</v>
      </c>
      <c r="AC205" s="71">
        <f t="shared" si="109"/>
        <v>-13.978032372671805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6.3000000000000007</v>
      </c>
      <c r="AG205" s="74">
        <f t="shared" si="125"/>
        <v>200</v>
      </c>
      <c r="AH205" s="60">
        <f t="shared" si="125"/>
        <v>50</v>
      </c>
      <c r="AI205" s="60">
        <f t="shared" si="125"/>
        <v>315.00000000000006</v>
      </c>
      <c r="AJ205" s="60">
        <f t="shared" si="125"/>
        <v>10315</v>
      </c>
      <c r="AK205" s="60">
        <f t="shared" si="125"/>
        <v>374.52562889855147</v>
      </c>
      <c r="AL205" s="60">
        <f t="shared" si="125"/>
        <v>7.4905125779710291</v>
      </c>
      <c r="AM205" s="60">
        <f t="shared" si="125"/>
        <v>-198.09678456376878</v>
      </c>
      <c r="AN205" s="60">
        <f t="shared" si="125"/>
        <v>-198.09678456376878</v>
      </c>
      <c r="AO205" s="60">
        <f t="shared" si="125"/>
        <v>198.09678456376878</v>
      </c>
      <c r="AP205" s="61" t="str">
        <f t="shared" si="110"/>
        <v>VINTO</v>
      </c>
      <c r="AQ205" s="62">
        <f t="shared" si="106"/>
        <v>35</v>
      </c>
      <c r="AR205" s="63">
        <f t="shared" si="111"/>
        <v>28.301708593238153</v>
      </c>
      <c r="AS205" s="63">
        <f t="shared" si="112"/>
        <v>1415.0854296619077</v>
      </c>
      <c r="AT205" s="63">
        <f t="shared" si="113"/>
        <v>2830.1708593238154</v>
      </c>
      <c r="AU205" s="63">
        <f t="shared" si="107"/>
        <v>-1415.0854296619077</v>
      </c>
      <c r="AV205" s="68">
        <f t="shared" si="114"/>
        <v>0.1</v>
      </c>
      <c r="AW205" s="63">
        <f t="shared" si="115"/>
        <v>7075.4271483095381</v>
      </c>
      <c r="AX205" s="63">
        <f t="shared" si="116"/>
        <v>-2830.1708593238154</v>
      </c>
      <c r="AY205" s="64">
        <f t="shared" si="117"/>
        <v>4245.2562889857227</v>
      </c>
      <c r="AZ205" s="65">
        <f t="shared" si="118"/>
        <v>4259.2343213583945</v>
      </c>
      <c r="BA205" s="51">
        <f t="shared" si="119"/>
        <v>9905.5980076333544</v>
      </c>
      <c r="BB205" s="55">
        <f t="shared" si="120"/>
        <v>0.98917712577469696</v>
      </c>
      <c r="BC205" s="55">
        <f t="shared" si="121"/>
        <v>-303.70914702455156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 t="str">
        <f>IF(BC205&gt;=BH$4,AD205,"")</f>
        <v/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10013.978032372672</v>
      </c>
      <c r="AC206" s="71">
        <f t="shared" si="109"/>
        <v>-13.978032372671805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6.3000000000000007</v>
      </c>
      <c r="AG206" s="74">
        <f t="shared" si="125"/>
        <v>200</v>
      </c>
      <c r="AH206" s="60">
        <f t="shared" si="125"/>
        <v>50</v>
      </c>
      <c r="AI206" s="60">
        <f t="shared" si="125"/>
        <v>315.00000000000006</v>
      </c>
      <c r="AJ206" s="60">
        <f t="shared" si="125"/>
        <v>10315</v>
      </c>
      <c r="AK206" s="60">
        <f t="shared" si="125"/>
        <v>374.52562889855147</v>
      </c>
      <c r="AL206" s="60">
        <f t="shared" si="125"/>
        <v>7.4905125779710291</v>
      </c>
      <c r="AM206" s="60">
        <f t="shared" si="125"/>
        <v>-198.09678456376878</v>
      </c>
      <c r="AN206" s="60">
        <f t="shared" si="125"/>
        <v>-198.09678456376878</v>
      </c>
      <c r="AO206" s="60">
        <f t="shared" si="125"/>
        <v>198.09678456376878</v>
      </c>
      <c r="AP206" s="61" t="str">
        <f t="shared" si="110"/>
        <v>VINTO</v>
      </c>
      <c r="AQ206" s="62">
        <f t="shared" si="106"/>
        <v>35</v>
      </c>
      <c r="AR206" s="63">
        <f t="shared" si="111"/>
        <v>41.952562889858278</v>
      </c>
      <c r="AS206" s="63">
        <f t="shared" si="112"/>
        <v>2097.6281444929141</v>
      </c>
      <c r="AT206" s="63">
        <f t="shared" si="113"/>
        <v>4195.2562889858282</v>
      </c>
      <c r="AU206" s="63">
        <f t="shared" si="107"/>
        <v>-2097.6281444929141</v>
      </c>
      <c r="AV206" s="68">
        <f t="shared" si="114"/>
        <v>0.1</v>
      </c>
      <c r="AW206" s="63">
        <f t="shared" si="115"/>
        <v>10488.14072246457</v>
      </c>
      <c r="AX206" s="63">
        <f t="shared" si="116"/>
        <v>-4195.2562889858282</v>
      </c>
      <c r="AY206" s="64">
        <f t="shared" si="117"/>
        <v>6292.8844334787418</v>
      </c>
      <c r="AZ206" s="65">
        <f t="shared" si="118"/>
        <v>6306.8624658514136</v>
      </c>
      <c r="BA206" s="51">
        <f t="shared" si="119"/>
        <v>14683.397011450399</v>
      </c>
      <c r="BB206" s="55">
        <f t="shared" si="120"/>
        <v>1.4662901160740187</v>
      </c>
      <c r="BC206" s="55">
        <f t="shared" si="121"/>
        <v>-450.19815848916221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 t="str">
        <f>IF(BC206&gt;=BH$4,AD206,"")</f>
        <v/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10013.978032372672</v>
      </c>
      <c r="AC207" s="71">
        <f t="shared" si="109"/>
        <v>-13.978032372671805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6.3000000000000007</v>
      </c>
      <c r="AG207" s="74">
        <f t="shared" si="125"/>
        <v>200</v>
      </c>
      <c r="AH207" s="60">
        <f t="shared" si="125"/>
        <v>50</v>
      </c>
      <c r="AI207" s="60">
        <f t="shared" si="125"/>
        <v>315.00000000000006</v>
      </c>
      <c r="AJ207" s="60">
        <f t="shared" si="125"/>
        <v>10315</v>
      </c>
      <c r="AK207" s="60">
        <f t="shared" si="125"/>
        <v>374.52562889855147</v>
      </c>
      <c r="AL207" s="60">
        <f t="shared" si="125"/>
        <v>7.4905125779710291</v>
      </c>
      <c r="AM207" s="60">
        <f t="shared" si="125"/>
        <v>-198.09678456376878</v>
      </c>
      <c r="AN207" s="60">
        <f t="shared" si="125"/>
        <v>-198.09678456376878</v>
      </c>
      <c r="AO207" s="60">
        <f t="shared" si="125"/>
        <v>198.09678456376878</v>
      </c>
      <c r="AP207" s="61" t="str">
        <f t="shared" si="110"/>
        <v>VINTO</v>
      </c>
      <c r="AQ207" s="62">
        <f t="shared" si="106"/>
        <v>35</v>
      </c>
      <c r="AR207" s="63">
        <f t="shared" si="111"/>
        <v>82.905125779722809</v>
      </c>
      <c r="AS207" s="63">
        <f t="shared" si="112"/>
        <v>4145.2562889861401</v>
      </c>
      <c r="AT207" s="63">
        <f t="shared" si="113"/>
        <v>8290.5125779722803</v>
      </c>
      <c r="AU207" s="63">
        <f t="shared" si="107"/>
        <v>-4145.2562889861401</v>
      </c>
      <c r="AV207" s="68">
        <f t="shared" si="114"/>
        <v>0.1</v>
      </c>
      <c r="AW207" s="63">
        <f t="shared" si="115"/>
        <v>20726.281444930701</v>
      </c>
      <c r="AX207" s="63">
        <f t="shared" si="116"/>
        <v>-8290.5125779722803</v>
      </c>
      <c r="AY207" s="64">
        <f t="shared" si="117"/>
        <v>12435.76886695842</v>
      </c>
      <c r="AZ207" s="65">
        <f t="shared" si="118"/>
        <v>12449.746899331092</v>
      </c>
      <c r="BA207" s="51">
        <f t="shared" si="119"/>
        <v>29016.794022902981</v>
      </c>
      <c r="BB207" s="55">
        <f t="shared" si="120"/>
        <v>2.8976290869721288</v>
      </c>
      <c r="BC207" s="55">
        <f t="shared" si="121"/>
        <v>-889.66519288303869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 t="str">
        <f>IF(BC207&gt;=BH$4,AD207,"")</f>
        <v/>
      </c>
    </row>
  </sheetData>
  <conditionalFormatting sqref="E8:E27">
    <cfRule type="cellIs" dxfId="154" priority="20" operator="equal">
      <formula>"LOSS"</formula>
    </cfRule>
    <cfRule type="cellIs" dxfId="153" priority="21" operator="equal">
      <formula>"WIN"</formula>
    </cfRule>
  </conditionalFormatting>
  <conditionalFormatting sqref="M8:M28">
    <cfRule type="cellIs" dxfId="152" priority="18" operator="lessThan">
      <formula>0</formula>
    </cfRule>
    <cfRule type="cellIs" dxfId="151" priority="19" operator="greaterThan">
      <formula>0</formula>
    </cfRule>
  </conditionalFormatting>
  <conditionalFormatting sqref="H4">
    <cfRule type="cellIs" dxfId="150" priority="16" operator="lessThan">
      <formula>0</formula>
    </cfRule>
    <cfRule type="cellIs" dxfId="149" priority="17" operator="greaterThan">
      <formula>0</formula>
    </cfRule>
  </conditionalFormatting>
  <conditionalFormatting sqref="E8:E23">
    <cfRule type="cellIs" dxfId="148" priority="14" operator="equal">
      <formula>"LOSS"</formula>
    </cfRule>
    <cfRule type="cellIs" dxfId="147" priority="15" operator="equal">
      <formula>"WIN"</formula>
    </cfRule>
  </conditionalFormatting>
  <conditionalFormatting sqref="F8:F13">
    <cfRule type="cellIs" dxfId="146" priority="12" operator="equal">
      <formula>"LOSS"</formula>
    </cfRule>
    <cfRule type="cellIs" dxfId="145" priority="13" operator="equal">
      <formula>"WIN"</formula>
    </cfRule>
  </conditionalFormatting>
  <conditionalFormatting sqref="E8:E17">
    <cfRule type="cellIs" dxfId="144" priority="10" operator="equal">
      <formula>"LOSS"</formula>
    </cfRule>
    <cfRule type="cellIs" dxfId="143" priority="11" operator="equal">
      <formula>"WIN"</formula>
    </cfRule>
  </conditionalFormatting>
  <conditionalFormatting sqref="F8:F13">
    <cfRule type="cellIs" dxfId="142" priority="8" operator="equal">
      <formula>"LOSS"</formula>
    </cfRule>
    <cfRule type="cellIs" dxfId="141" priority="9" operator="equal">
      <formula>"WIN"</formula>
    </cfRule>
  </conditionalFormatting>
  <conditionalFormatting sqref="E8:E23">
    <cfRule type="cellIs" dxfId="140" priority="6" operator="equal">
      <formula>"LOSS"</formula>
    </cfRule>
    <cfRule type="cellIs" dxfId="139" priority="7" operator="equal">
      <formula>"WIN"</formula>
    </cfRule>
  </conditionalFormatting>
  <conditionalFormatting sqref="E8:E17">
    <cfRule type="cellIs" dxfId="138" priority="4" operator="equal">
      <formula>"LOSS"</formula>
    </cfRule>
    <cfRule type="cellIs" dxfId="137" priority="5" operator="equal">
      <formula>"WIN"</formula>
    </cfRule>
  </conditionalFormatting>
  <conditionalFormatting sqref="AY8:AZ207">
    <cfRule type="cellIs" dxfId="11" priority="2" operator="lessThan">
      <formula>0</formula>
    </cfRule>
    <cfRule type="cellIs" dxfId="10" priority="3" operator="greaterThan">
      <formula>0</formula>
    </cfRule>
  </conditionalFormatting>
  <conditionalFormatting sqref="BC9:BC207 S6 S8:BA207">
    <cfRule type="expression" dxfId="7" priority="1">
      <formula>$Y6=1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H207"/>
  <sheetViews>
    <sheetView topLeftCell="B1" workbookViewId="0">
      <selection activeCell="P4" sqref="P4"/>
    </sheetView>
  </sheetViews>
  <sheetFormatPr defaultRowHeight="15"/>
  <cols>
    <col min="3" max="3" width="17.7109375" customWidth="1"/>
    <col min="5" max="5" width="9.7109375" customWidth="1"/>
    <col min="6" max="6" width="9" customWidth="1"/>
    <col min="7" max="7" width="0.140625" customWidth="1"/>
    <col min="8" max="8" width="10.7109375" customWidth="1"/>
    <col min="9" max="9" width="11.5703125" customWidth="1"/>
    <col min="10" max="11" width="11.28515625" customWidth="1"/>
    <col min="12" max="13" width="11.140625" customWidth="1"/>
    <col min="14" max="14" width="11" customWidth="1"/>
    <col min="15" max="15" width="6.7109375" bestFit="1" customWidth="1"/>
    <col min="16" max="16" width="9.7109375" bestFit="1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  <c r="Q2" s="4" t="s">
        <v>120</v>
      </c>
      <c r="S2" s="3" t="s">
        <v>144</v>
      </c>
      <c r="BB2" s="4" t="s">
        <v>120</v>
      </c>
    </row>
    <row r="3" spans="1:60">
      <c r="B3" s="14" t="s">
        <v>17</v>
      </c>
      <c r="C3" s="13">
        <f>COUNTIF((E8:E27),"WIN")</f>
        <v>6</v>
      </c>
      <c r="D3" s="13">
        <f>COUNT(F8:F28)</f>
        <v>7</v>
      </c>
      <c r="E3" s="13">
        <f>D3+'9°TRANCE'!E3</f>
        <v>70</v>
      </c>
      <c r="F3" s="13">
        <f>C3+'9°TRANCE'!F3</f>
        <v>35</v>
      </c>
      <c r="G3" s="10">
        <f>'1°TRANCE'!G3</f>
        <v>10000</v>
      </c>
      <c r="H3" s="6">
        <f>'9°TRANCE'!H3+'10°TRANCE'!M28</f>
        <v>10503.99372353505</v>
      </c>
      <c r="I3" s="10">
        <f>2/20*D3</f>
        <v>0.70000000000000007</v>
      </c>
      <c r="J3" s="10">
        <f>I3+'9°TRANCE'!J3</f>
        <v>7.0000000000000009</v>
      </c>
      <c r="K3" s="6">
        <f>'9°TRANCE'!P28</f>
        <v>301.02196762732979</v>
      </c>
      <c r="L3" s="10"/>
      <c r="M3" s="17">
        <v>7</v>
      </c>
      <c r="N3" s="10">
        <f>G3/'1°TRANCE'!Q3</f>
        <v>50</v>
      </c>
      <c r="Q3" s="2">
        <f>BB3</f>
        <v>12.64</v>
      </c>
      <c r="BB3" s="2">
        <f>ROUND(AVERAGE(BE6:BH6),2)</f>
        <v>12.64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19</v>
      </c>
      <c r="C4" s="13">
        <f>COUNTIF((E8:E27),"LOSS")</f>
        <v>1</v>
      </c>
      <c r="D4" s="13"/>
      <c r="E4" s="13"/>
      <c r="F4" s="13">
        <f>C4+'9°TRANCE'!F4</f>
        <v>35</v>
      </c>
      <c r="G4" s="10"/>
      <c r="H4" s="6">
        <f>H3-'1°TRANCE'!G3</f>
        <v>503.99372353504987</v>
      </c>
      <c r="I4" s="10">
        <f>J3*N3</f>
        <v>350.00000000000006</v>
      </c>
      <c r="J4" s="10">
        <f>G3+I4</f>
        <v>10350</v>
      </c>
      <c r="K4" s="10">
        <f>K3/N3</f>
        <v>6.020439352546596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20</v>
      </c>
      <c r="BG6" s="52">
        <f>AVERAGE(MAX(BG8:BG207),MIN(BG8:BG207))</f>
        <v>10.549999999999992</v>
      </c>
      <c r="BH6" s="52">
        <f>MAX(BH8:BH207)</f>
        <v>0</v>
      </c>
    </row>
    <row r="7" spans="1:60" ht="60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1.9600627646495137</v>
      </c>
      <c r="H8" s="27">
        <f>IF(F8="","",G8*$N$3)</f>
        <v>98.003138232475678</v>
      </c>
      <c r="I8" s="27">
        <f>IF(E8="WIN",(F8*H8),-H8)</f>
        <v>196.00627646495136</v>
      </c>
      <c r="J8" s="27">
        <f>-H8</f>
        <v>-98.003138232475678</v>
      </c>
      <c r="K8" s="27">
        <f>IF(F8&lt;&gt;"",($I$3/$D$3),"")</f>
        <v>0.1</v>
      </c>
      <c r="L8" s="27">
        <f>IF(I8&lt;0,J8,(I8+J8))</f>
        <v>98.003138232475678</v>
      </c>
      <c r="M8" s="27">
        <f>IF(F8&lt;&gt;"",L8,"")</f>
        <v>98.003138232475678</v>
      </c>
      <c r="N8" s="6"/>
      <c r="O8" s="2"/>
      <c r="P8" s="2"/>
      <c r="Q8" s="54">
        <f>Q3</f>
        <v>12.64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10503.99372353505</v>
      </c>
      <c r="AC8" s="71">
        <f>AA8-AB8</f>
        <v>-503.99372353504987</v>
      </c>
      <c r="AD8" s="74">
        <v>20</v>
      </c>
      <c r="AE8" s="71">
        <f>2/20*X8</f>
        <v>0.70000000000000007</v>
      </c>
      <c r="AF8" s="71">
        <f>J3</f>
        <v>7.0000000000000009</v>
      </c>
      <c r="AG8" s="75">
        <f>T4</f>
        <v>200</v>
      </c>
      <c r="AH8" s="60">
        <f t="shared" ref="AH8" si="1">AA8/AG8</f>
        <v>50</v>
      </c>
      <c r="AI8" s="60">
        <f>AF8*AH8</f>
        <v>350.00000000000006</v>
      </c>
      <c r="AJ8" s="60">
        <f t="shared" ref="AJ8" si="2">AA8+AI8</f>
        <v>10350</v>
      </c>
      <c r="AK8" s="60">
        <f>K3</f>
        <v>301.02196762732979</v>
      </c>
      <c r="AL8" s="60">
        <f>AK8/AH8</f>
        <v>6.020439352546596</v>
      </c>
      <c r="AM8" s="60" t="str">
        <f t="shared" ref="AM8" si="3">IF(AB8&gt;AJ8,"VINTO",AY8-AQ8-AK8)</f>
        <v>VINTO</v>
      </c>
      <c r="AN8" s="60" t="str">
        <f t="shared" ref="AN8" si="4">AM8</f>
        <v>VINTO</v>
      </c>
      <c r="AO8" s="60" t="str">
        <f t="shared" ref="AO8" si="5">IFERROR(-AN8,"")</f>
        <v/>
      </c>
      <c r="AP8" s="61" t="str">
        <f>IF(AB8+AY8&gt;AJ8,"VINTO","")</f>
        <v>VINTO</v>
      </c>
      <c r="AQ8" s="62">
        <f t="shared" ref="AQ8:AQ71" si="6">AE8*AH8</f>
        <v>35</v>
      </c>
      <c r="AR8" s="63">
        <f>IF(AL8=0,1,(1+(AL8+AE8)/(AD8*(U8-1))))</f>
        <v>1.3360219676273299</v>
      </c>
      <c r="AS8" s="63">
        <f>IF(AR8&lt;=0,AH8,AR8*AH8)</f>
        <v>66.801098381366501</v>
      </c>
      <c r="AT8" s="63">
        <f>(U8*AS8)</f>
        <v>133.602196762733</v>
      </c>
      <c r="AU8" s="63">
        <f t="shared" ref="AU8:AU71" si="7">-AS8</f>
        <v>-66.801098381366501</v>
      </c>
      <c r="AV8" s="68">
        <f>IFERROR(AE8/X8,0)</f>
        <v>0.1</v>
      </c>
      <c r="AW8" s="63">
        <f>(AT8+AU8)*V8</f>
        <v>334.0054919068325</v>
      </c>
      <c r="AX8" s="63">
        <f>AU8*W8</f>
        <v>-133.602196762733</v>
      </c>
      <c r="AY8" s="64">
        <f t="shared" ref="AY8" si="8">SUM(AW8:AX8)</f>
        <v>200.4032951440995</v>
      </c>
      <c r="AZ8" s="65">
        <f>AB8-AA8+AY8</f>
        <v>704.39701867914937</v>
      </c>
      <c r="BA8" s="51">
        <f>AS8*X8</f>
        <v>467.6076886695655</v>
      </c>
      <c r="BB8" s="55">
        <f>IFERROR(BA8/AB8,0)</f>
        <v>4.4517133290155393E-2</v>
      </c>
      <c r="BC8" s="55">
        <f>IFERROR(AY8/AC8,0)</f>
        <v>-0.3976305374171244</v>
      </c>
      <c r="BE8" s="52">
        <f>IF(((AS8-T8)/T8)&gt;=BE$4,AD8,"")</f>
        <v>20</v>
      </c>
      <c r="BF8" s="52">
        <f>IF(AP8="","",AD8)</f>
        <v>20</v>
      </c>
      <c r="BG8" s="52">
        <f>IF(BB8&lt;=BG$4,AD8,"")</f>
        <v>20</v>
      </c>
      <c r="BH8" s="52" t="str">
        <f>IF(BC8&gt;=BH$4,AD8,"")</f>
        <v/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1.9600627646495137</v>
      </c>
      <c r="H9" s="27">
        <f t="shared" ref="H9:H27" si="10">IF(F9="","",G9*$N$3)</f>
        <v>98.003138232475678</v>
      </c>
      <c r="I9" s="27">
        <f t="shared" ref="I9:I27" si="11">IF(E9="WIN",(F9*H9),-H9)</f>
        <v>196.00627646495136</v>
      </c>
      <c r="J9" s="27">
        <f t="shared" ref="J9:J27" si="12">-H9</f>
        <v>-98.003138232475678</v>
      </c>
      <c r="K9" s="27">
        <f t="shared" ref="K9:K27" si="13">IF(F9&lt;&gt;"",($I$3/$D$3),"")</f>
        <v>0.1</v>
      </c>
      <c r="L9" s="27">
        <f t="shared" ref="L9:L27" si="14">IF(I9&lt;0,J9,(I9+J9))</f>
        <v>98.003138232475678</v>
      </c>
      <c r="M9" s="27">
        <f t="shared" ref="M9:M27" si="15">IF(F9&lt;&gt;"",L9,"")</f>
        <v>98.003138232475678</v>
      </c>
      <c r="N9" s="6"/>
      <c r="O9" s="2"/>
      <c r="P9" s="2"/>
      <c r="Q9" s="1">
        <f>Q8</f>
        <v>12.64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10503.99372353505</v>
      </c>
      <c r="AC9" s="71">
        <f t="shared" ref="AC9:AC72" si="17">AA9-AB9</f>
        <v>-503.99372353504987</v>
      </c>
      <c r="AD9" s="76">
        <f>AD8-0.1</f>
        <v>19.899999999999999</v>
      </c>
      <c r="AE9" s="71">
        <f>AE8</f>
        <v>0.70000000000000007</v>
      </c>
      <c r="AF9" s="71">
        <f>AF8</f>
        <v>7.0000000000000009</v>
      </c>
      <c r="AG9" s="74">
        <f>AG8</f>
        <v>200</v>
      </c>
      <c r="AH9" s="60">
        <f>AH8</f>
        <v>50</v>
      </c>
      <c r="AI9" s="60">
        <f>AI8</f>
        <v>350.00000000000006</v>
      </c>
      <c r="AJ9" s="60">
        <f t="shared" ref="AJ9:AO24" si="18">AJ8</f>
        <v>10350</v>
      </c>
      <c r="AK9" s="60">
        <f t="shared" si="18"/>
        <v>301.02196762732979</v>
      </c>
      <c r="AL9" s="60">
        <f>AL8</f>
        <v>6.020439352546596</v>
      </c>
      <c r="AM9" s="60" t="str">
        <f t="shared" si="18"/>
        <v>VINTO</v>
      </c>
      <c r="AN9" s="60" t="str">
        <f t="shared" si="18"/>
        <v>VINTO</v>
      </c>
      <c r="AO9" s="60" t="str">
        <f t="shared" si="18"/>
        <v/>
      </c>
      <c r="AP9" s="61" t="str">
        <f t="shared" ref="AP9:AP72" si="19">IF(AB9+AY9&gt;AJ9,"VINTO","")</f>
        <v>VINTO</v>
      </c>
      <c r="AQ9" s="62">
        <f t="shared" si="6"/>
        <v>35</v>
      </c>
      <c r="AR9" s="63">
        <f t="shared" ref="AR9:AR72" si="20">IF(AL9=0,1,(1+(AL9+AE9)/(AD9*(U9-1))))</f>
        <v>1.3377105202284723</v>
      </c>
      <c r="AS9" s="63">
        <f t="shared" ref="AS9:AS72" si="21">IF(AR9&lt;=0,AH9,AR9*AH9)</f>
        <v>66.885526011423607</v>
      </c>
      <c r="AT9" s="63">
        <f t="shared" ref="AT9:AT72" si="22">(U9*AS9)</f>
        <v>133.77105202284721</v>
      </c>
      <c r="AU9" s="63">
        <f t="shared" si="7"/>
        <v>-66.885526011423607</v>
      </c>
      <c r="AV9" s="68">
        <f t="shared" ref="AV9:AV72" si="23">IFERROR(AE9/X9,0)</f>
        <v>0.1</v>
      </c>
      <c r="AW9" s="63">
        <f t="shared" ref="AW9:AW72" si="24">(AT9+AU9)*V9</f>
        <v>334.42763005711805</v>
      </c>
      <c r="AX9" s="63">
        <f t="shared" ref="AX9:AX72" si="25">AU9*W9</f>
        <v>-133.77105202284721</v>
      </c>
      <c r="AY9" s="64">
        <f t="shared" ref="AY9:AY72" si="26">SUM(AW9:AX9)</f>
        <v>200.65657803427084</v>
      </c>
      <c r="AZ9" s="65">
        <f t="shared" ref="AZ9:AZ72" si="27">AB9-AA9+AY9</f>
        <v>704.65030156932073</v>
      </c>
      <c r="BA9" s="51">
        <f t="shared" ref="BA9:BA72" si="28">AS9*X9</f>
        <v>468.19868207996524</v>
      </c>
      <c r="BB9" s="55">
        <f t="shared" ref="BB9:BB72" si="29">BA9/AB9</f>
        <v>4.4573396976706883E-2</v>
      </c>
      <c r="BC9" s="55">
        <f t="shared" ref="BC9:BC72" si="30">IFERROR(AY9/AC9,0)</f>
        <v>-0.39813308909255957</v>
      </c>
      <c r="BE9" s="52">
        <f>IF(((AS9-T9)/T9)&gt;=BE$4,AD9,"")</f>
        <v>19.899999999999999</v>
      </c>
      <c r="BF9" s="52">
        <f t="shared" ref="BF9:BF72" si="31">IF(AP9="","",AD9)</f>
        <v>19.899999999999999</v>
      </c>
      <c r="BG9" s="52">
        <f>IF(BB9&lt;=BG$4,AD9,"")</f>
        <v>19.899999999999999</v>
      </c>
      <c r="BH9" s="52" t="str">
        <f>IF(BC9&gt;=BH$4,AD9,"")</f>
        <v/>
      </c>
    </row>
    <row r="10" spans="1:60">
      <c r="B10" s="10">
        <v>3</v>
      </c>
      <c r="C10" s="34"/>
      <c r="D10" s="34"/>
      <c r="E10" s="35" t="s">
        <v>50</v>
      </c>
      <c r="F10" s="35">
        <v>2</v>
      </c>
      <c r="G10" s="6">
        <f t="shared" si="9"/>
        <v>1.9600627646495137</v>
      </c>
      <c r="H10" s="27">
        <f t="shared" si="10"/>
        <v>98.003138232475678</v>
      </c>
      <c r="I10" s="27">
        <f t="shared" si="11"/>
        <v>196.00627646495136</v>
      </c>
      <c r="J10" s="27">
        <f t="shared" si="12"/>
        <v>-98.003138232475678</v>
      </c>
      <c r="K10" s="27">
        <f t="shared" si="13"/>
        <v>0.1</v>
      </c>
      <c r="L10" s="27">
        <f t="shared" si="14"/>
        <v>98.003138232475678</v>
      </c>
      <c r="M10" s="27">
        <f t="shared" si="15"/>
        <v>98.003138232475678</v>
      </c>
      <c r="N10" s="6"/>
      <c r="O10" s="2"/>
      <c r="P10" s="2"/>
      <c r="Q10" s="1">
        <f t="shared" ref="Q10:Q28" si="32">Q9</f>
        <v>12.64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10503.99372353505</v>
      </c>
      <c r="AC10" s="71">
        <f t="shared" si="17"/>
        <v>-503.99372353504987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7.0000000000000009</v>
      </c>
      <c r="AG10" s="74">
        <f t="shared" si="35"/>
        <v>200</v>
      </c>
      <c r="AH10" s="60">
        <f t="shared" si="35"/>
        <v>50</v>
      </c>
      <c r="AI10" s="60">
        <f t="shared" si="35"/>
        <v>350.00000000000006</v>
      </c>
      <c r="AJ10" s="60">
        <f t="shared" si="18"/>
        <v>10350</v>
      </c>
      <c r="AK10" s="60">
        <f t="shared" si="18"/>
        <v>301.02196762732979</v>
      </c>
      <c r="AL10" s="60">
        <f t="shared" si="18"/>
        <v>6.020439352546596</v>
      </c>
      <c r="AM10" s="60" t="str">
        <f t="shared" si="18"/>
        <v>VINTO</v>
      </c>
      <c r="AN10" s="60" t="str">
        <f t="shared" si="18"/>
        <v>VINTO</v>
      </c>
      <c r="AO10" s="60" t="str">
        <f t="shared" si="18"/>
        <v/>
      </c>
      <c r="AP10" s="61" t="str">
        <f t="shared" si="19"/>
        <v>VINTO</v>
      </c>
      <c r="AQ10" s="62">
        <f t="shared" si="6"/>
        <v>35</v>
      </c>
      <c r="AR10" s="63">
        <f t="shared" si="20"/>
        <v>1.3394161289164948</v>
      </c>
      <c r="AS10" s="63">
        <f t="shared" si="21"/>
        <v>66.970806445824735</v>
      </c>
      <c r="AT10" s="63">
        <f t="shared" si="22"/>
        <v>133.94161289164947</v>
      </c>
      <c r="AU10" s="63">
        <f t="shared" si="7"/>
        <v>-66.970806445824735</v>
      </c>
      <c r="AV10" s="68">
        <f t="shared" si="23"/>
        <v>0.1</v>
      </c>
      <c r="AW10" s="63">
        <f t="shared" si="24"/>
        <v>334.85403222912367</v>
      </c>
      <c r="AX10" s="63">
        <f t="shared" si="25"/>
        <v>-133.94161289164947</v>
      </c>
      <c r="AY10" s="64">
        <f t="shared" si="26"/>
        <v>200.9124193374742</v>
      </c>
      <c r="AZ10" s="65">
        <f t="shared" si="27"/>
        <v>704.90614287252401</v>
      </c>
      <c r="BA10" s="51">
        <f t="shared" si="28"/>
        <v>468.79564512077314</v>
      </c>
      <c r="BB10" s="55">
        <f t="shared" si="29"/>
        <v>4.4630228983324548E-2</v>
      </c>
      <c r="BC10" s="55">
        <f t="shared" si="30"/>
        <v>-0.39864071704754456</v>
      </c>
      <c r="BE10" s="52">
        <f>IF(((AS10-T10)/T10)&gt;=BE$4,AD10,"")</f>
        <v>19.799999999999997</v>
      </c>
      <c r="BF10" s="52">
        <f t="shared" si="31"/>
        <v>19.799999999999997</v>
      </c>
      <c r="BG10" s="52">
        <f>IF(BB10&lt;=BG$4,AD10,"")</f>
        <v>19.799999999999997</v>
      </c>
      <c r="BH10" s="52" t="str">
        <f>IF(BC10&gt;=BH$4,AD10,"")</f>
        <v/>
      </c>
    </row>
    <row r="11" spans="1:60">
      <c r="B11" s="10">
        <v>4</v>
      </c>
      <c r="C11" s="34"/>
      <c r="D11" s="34"/>
      <c r="E11" s="35" t="s">
        <v>50</v>
      </c>
      <c r="F11" s="35">
        <v>2</v>
      </c>
      <c r="G11" s="6">
        <f t="shared" si="9"/>
        <v>1.9600627646495137</v>
      </c>
      <c r="H11" s="27">
        <f t="shared" si="10"/>
        <v>98.003138232475678</v>
      </c>
      <c r="I11" s="27">
        <f t="shared" si="11"/>
        <v>196.00627646495136</v>
      </c>
      <c r="J11" s="27">
        <f t="shared" si="12"/>
        <v>-98.003138232475678</v>
      </c>
      <c r="K11" s="27">
        <f t="shared" si="13"/>
        <v>0.1</v>
      </c>
      <c r="L11" s="27">
        <f t="shared" si="14"/>
        <v>98.003138232475678</v>
      </c>
      <c r="M11" s="27">
        <f t="shared" si="15"/>
        <v>98.003138232475678</v>
      </c>
      <c r="N11" s="6"/>
      <c r="O11" s="2"/>
      <c r="P11" s="2"/>
      <c r="Q11" s="1">
        <f t="shared" si="32"/>
        <v>12.64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10503.99372353505</v>
      </c>
      <c r="AC11" s="71">
        <f t="shared" si="17"/>
        <v>-503.99372353504987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7.0000000000000009</v>
      </c>
      <c r="AG11" s="74">
        <f t="shared" si="35"/>
        <v>200</v>
      </c>
      <c r="AH11" s="60">
        <f t="shared" si="35"/>
        <v>50</v>
      </c>
      <c r="AI11" s="60">
        <f t="shared" si="35"/>
        <v>350.00000000000006</v>
      </c>
      <c r="AJ11" s="60">
        <f t="shared" si="18"/>
        <v>10350</v>
      </c>
      <c r="AK11" s="60">
        <f t="shared" si="18"/>
        <v>301.02196762732979</v>
      </c>
      <c r="AL11" s="60">
        <f t="shared" si="18"/>
        <v>6.020439352546596</v>
      </c>
      <c r="AM11" s="60" t="str">
        <f t="shared" si="18"/>
        <v>VINTO</v>
      </c>
      <c r="AN11" s="60" t="str">
        <f t="shared" si="18"/>
        <v>VINTO</v>
      </c>
      <c r="AO11" s="60" t="str">
        <f t="shared" si="18"/>
        <v/>
      </c>
      <c r="AP11" s="61" t="str">
        <f t="shared" si="19"/>
        <v>VINTO</v>
      </c>
      <c r="AQ11" s="62">
        <f t="shared" si="6"/>
        <v>35</v>
      </c>
      <c r="AR11" s="63">
        <f t="shared" si="20"/>
        <v>1.3411390534287613</v>
      </c>
      <c r="AS11" s="63">
        <f t="shared" si="21"/>
        <v>67.056952671438069</v>
      </c>
      <c r="AT11" s="63">
        <f t="shared" si="22"/>
        <v>134.11390534287614</v>
      </c>
      <c r="AU11" s="63">
        <f t="shared" si="7"/>
        <v>-67.056952671438069</v>
      </c>
      <c r="AV11" s="68">
        <f t="shared" si="23"/>
        <v>0.1</v>
      </c>
      <c r="AW11" s="63">
        <f t="shared" si="24"/>
        <v>335.28476335719034</v>
      </c>
      <c r="AX11" s="63">
        <f t="shared" si="25"/>
        <v>-134.11390534287614</v>
      </c>
      <c r="AY11" s="64">
        <f t="shared" si="26"/>
        <v>201.17085801431421</v>
      </c>
      <c r="AZ11" s="65">
        <f t="shared" si="27"/>
        <v>705.16458154936413</v>
      </c>
      <c r="BA11" s="51">
        <f t="shared" si="28"/>
        <v>469.39866870006648</v>
      </c>
      <c r="BB11" s="55">
        <f t="shared" si="29"/>
        <v>4.4687637964628699E-2</v>
      </c>
      <c r="BC11" s="55">
        <f t="shared" si="30"/>
        <v>-0.39915349858582899</v>
      </c>
      <c r="BE11" s="52">
        <f>IF(((AS11-T11)/T11)&gt;=BE$4,AD11,"")</f>
        <v>19.699999999999996</v>
      </c>
      <c r="BF11" s="52">
        <f t="shared" si="31"/>
        <v>19.699999999999996</v>
      </c>
      <c r="BG11" s="52">
        <f>IF(BB11&lt;=BG$4,AD11,"")</f>
        <v>19.699999999999996</v>
      </c>
      <c r="BH11" s="52" t="str">
        <f>IF(BC11&gt;=BH$4,AD11,"")</f>
        <v/>
      </c>
    </row>
    <row r="12" spans="1:60">
      <c r="B12" s="10">
        <v>5</v>
      </c>
      <c r="C12" s="34"/>
      <c r="D12" s="34"/>
      <c r="E12" s="35" t="s">
        <v>50</v>
      </c>
      <c r="F12" s="35">
        <v>2</v>
      </c>
      <c r="G12" s="6">
        <f t="shared" si="9"/>
        <v>1.9600627646495137</v>
      </c>
      <c r="H12" s="27">
        <f t="shared" si="10"/>
        <v>98.003138232475678</v>
      </c>
      <c r="I12" s="27">
        <f t="shared" si="11"/>
        <v>196.00627646495136</v>
      </c>
      <c r="J12" s="27">
        <f t="shared" si="12"/>
        <v>-98.003138232475678</v>
      </c>
      <c r="K12" s="27">
        <f t="shared" si="13"/>
        <v>0.1</v>
      </c>
      <c r="L12" s="27">
        <f t="shared" si="14"/>
        <v>98.003138232475678</v>
      </c>
      <c r="M12" s="27">
        <f t="shared" si="15"/>
        <v>98.003138232475678</v>
      </c>
      <c r="N12" s="6"/>
      <c r="O12" s="2"/>
      <c r="P12" s="2"/>
      <c r="Q12" s="1">
        <f t="shared" si="32"/>
        <v>12.64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10503.99372353505</v>
      </c>
      <c r="AC12" s="71">
        <f t="shared" si="17"/>
        <v>-503.99372353504987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7.0000000000000009</v>
      </c>
      <c r="AG12" s="74">
        <f t="shared" si="35"/>
        <v>200</v>
      </c>
      <c r="AH12" s="60">
        <f t="shared" si="35"/>
        <v>50</v>
      </c>
      <c r="AI12" s="60">
        <f t="shared" si="35"/>
        <v>350.00000000000006</v>
      </c>
      <c r="AJ12" s="60">
        <f t="shared" si="18"/>
        <v>10350</v>
      </c>
      <c r="AK12" s="60">
        <f t="shared" si="18"/>
        <v>301.02196762732979</v>
      </c>
      <c r="AL12" s="60">
        <f t="shared" si="18"/>
        <v>6.020439352546596</v>
      </c>
      <c r="AM12" s="60" t="str">
        <f t="shared" si="18"/>
        <v>VINTO</v>
      </c>
      <c r="AN12" s="60" t="str">
        <f t="shared" si="18"/>
        <v>VINTO</v>
      </c>
      <c r="AO12" s="60" t="str">
        <f t="shared" si="18"/>
        <v/>
      </c>
      <c r="AP12" s="61" t="str">
        <f t="shared" si="19"/>
        <v>VINTO</v>
      </c>
      <c r="AQ12" s="62">
        <f t="shared" si="6"/>
        <v>35</v>
      </c>
      <c r="AR12" s="63">
        <f t="shared" si="20"/>
        <v>1.3428795588033979</v>
      </c>
      <c r="AS12" s="63">
        <f t="shared" si="21"/>
        <v>67.14397794016989</v>
      </c>
      <c r="AT12" s="63">
        <f t="shared" si="22"/>
        <v>134.28795588033978</v>
      </c>
      <c r="AU12" s="63">
        <f t="shared" si="7"/>
        <v>-67.14397794016989</v>
      </c>
      <c r="AV12" s="68">
        <f t="shared" si="23"/>
        <v>0.1</v>
      </c>
      <c r="AW12" s="63">
        <f t="shared" si="24"/>
        <v>335.71988970084942</v>
      </c>
      <c r="AX12" s="63">
        <f t="shared" si="25"/>
        <v>-134.28795588033978</v>
      </c>
      <c r="AY12" s="64">
        <f t="shared" si="26"/>
        <v>201.43193382050964</v>
      </c>
      <c r="AZ12" s="65">
        <f t="shared" si="27"/>
        <v>705.42565735555945</v>
      </c>
      <c r="BA12" s="51">
        <f t="shared" si="28"/>
        <v>470.00784558118926</v>
      </c>
      <c r="BB12" s="55">
        <f t="shared" si="29"/>
        <v>4.4745632751864516E-2</v>
      </c>
      <c r="BC12" s="55">
        <f t="shared" si="30"/>
        <v>-0.39967151258878963</v>
      </c>
      <c r="BE12" s="52">
        <f>IF(((AS12-T12)/T12)&gt;=BE$4,AD12,"")</f>
        <v>19.599999999999994</v>
      </c>
      <c r="BF12" s="52">
        <f t="shared" si="31"/>
        <v>19.599999999999994</v>
      </c>
      <c r="BG12" s="52">
        <f>IF(BB12&lt;=BG$4,AD12,"")</f>
        <v>19.599999999999994</v>
      </c>
      <c r="BH12" s="52" t="str">
        <f>IF(BC12&gt;=BH$4,AD12,"")</f>
        <v/>
      </c>
    </row>
    <row r="13" spans="1:60">
      <c r="B13" s="10">
        <v>6</v>
      </c>
      <c r="C13" s="34"/>
      <c r="D13" s="34"/>
      <c r="E13" s="35" t="s">
        <v>50</v>
      </c>
      <c r="F13" s="35">
        <v>2</v>
      </c>
      <c r="G13" s="6">
        <f t="shared" si="9"/>
        <v>1.9600627646495137</v>
      </c>
      <c r="H13" s="27">
        <f t="shared" si="10"/>
        <v>98.003138232475678</v>
      </c>
      <c r="I13" s="27">
        <f t="shared" si="11"/>
        <v>196.00627646495136</v>
      </c>
      <c r="J13" s="27">
        <f t="shared" si="12"/>
        <v>-98.003138232475678</v>
      </c>
      <c r="K13" s="27">
        <f t="shared" si="13"/>
        <v>0.1</v>
      </c>
      <c r="L13" s="27">
        <f t="shared" si="14"/>
        <v>98.003138232475678</v>
      </c>
      <c r="M13" s="27">
        <f t="shared" si="15"/>
        <v>98.003138232475678</v>
      </c>
      <c r="N13" s="6"/>
      <c r="O13" s="2"/>
      <c r="P13" s="2"/>
      <c r="Q13" s="1">
        <f t="shared" si="32"/>
        <v>12.64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10503.99372353505</v>
      </c>
      <c r="AC13" s="71">
        <f t="shared" si="17"/>
        <v>-503.99372353504987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7.0000000000000009</v>
      </c>
      <c r="AG13" s="74">
        <f t="shared" si="35"/>
        <v>200</v>
      </c>
      <c r="AH13" s="60">
        <f t="shared" si="35"/>
        <v>50</v>
      </c>
      <c r="AI13" s="60">
        <f t="shared" si="35"/>
        <v>350.00000000000006</v>
      </c>
      <c r="AJ13" s="60">
        <f t="shared" si="18"/>
        <v>10350</v>
      </c>
      <c r="AK13" s="60">
        <f t="shared" si="18"/>
        <v>301.02196762732979</v>
      </c>
      <c r="AL13" s="60">
        <f t="shared" si="18"/>
        <v>6.020439352546596</v>
      </c>
      <c r="AM13" s="60" t="str">
        <f t="shared" si="18"/>
        <v>VINTO</v>
      </c>
      <c r="AN13" s="60" t="str">
        <f t="shared" si="18"/>
        <v>VINTO</v>
      </c>
      <c r="AO13" s="60" t="str">
        <f t="shared" si="18"/>
        <v/>
      </c>
      <c r="AP13" s="61" t="str">
        <f t="shared" si="19"/>
        <v>VINTO</v>
      </c>
      <c r="AQ13" s="62">
        <f t="shared" si="6"/>
        <v>35</v>
      </c>
      <c r="AR13" s="63">
        <f t="shared" si="20"/>
        <v>1.3446379155152102</v>
      </c>
      <c r="AS13" s="63">
        <f t="shared" si="21"/>
        <v>67.231895775760506</v>
      </c>
      <c r="AT13" s="63">
        <f t="shared" si="22"/>
        <v>134.46379155152101</v>
      </c>
      <c r="AU13" s="63">
        <f t="shared" si="7"/>
        <v>-67.231895775760506</v>
      </c>
      <c r="AV13" s="68">
        <f t="shared" si="23"/>
        <v>0.1</v>
      </c>
      <c r="AW13" s="63">
        <f t="shared" si="24"/>
        <v>336.15947887880253</v>
      </c>
      <c r="AX13" s="63">
        <f t="shared" si="25"/>
        <v>-134.46379155152101</v>
      </c>
      <c r="AY13" s="64">
        <f t="shared" si="26"/>
        <v>201.69568732728152</v>
      </c>
      <c r="AZ13" s="65">
        <f t="shared" si="27"/>
        <v>705.68941086233144</v>
      </c>
      <c r="BA13" s="51">
        <f t="shared" si="28"/>
        <v>470.62327043032354</v>
      </c>
      <c r="BB13" s="55">
        <f t="shared" si="29"/>
        <v>4.4804222357430958E-2</v>
      </c>
      <c r="BC13" s="55">
        <f t="shared" si="30"/>
        <v>-0.40019483955588336</v>
      </c>
      <c r="BE13" s="52">
        <f>IF(((AS13-T13)/T13)&gt;=BE$4,AD13,"")</f>
        <v>19.499999999999993</v>
      </c>
      <c r="BF13" s="52">
        <f t="shared" si="31"/>
        <v>19.499999999999993</v>
      </c>
      <c r="BG13" s="52">
        <f>IF(BB13&lt;=BG$4,AD13,"")</f>
        <v>19.499999999999993</v>
      </c>
      <c r="BH13" s="52" t="str">
        <f>IF(BC13&gt;=BH$4,AD13,"")</f>
        <v/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1.9600627646495137</v>
      </c>
      <c r="H14" s="27">
        <f t="shared" si="10"/>
        <v>98.003138232475678</v>
      </c>
      <c r="I14" s="27">
        <f t="shared" si="11"/>
        <v>-98.003138232475678</v>
      </c>
      <c r="J14" s="27">
        <f t="shared" si="12"/>
        <v>-98.003138232475678</v>
      </c>
      <c r="K14" s="27">
        <f t="shared" si="13"/>
        <v>0.1</v>
      </c>
      <c r="L14" s="27">
        <f t="shared" si="14"/>
        <v>-98.003138232475678</v>
      </c>
      <c r="M14" s="27">
        <f t="shared" si="15"/>
        <v>-98.003138232475678</v>
      </c>
      <c r="N14" s="6"/>
      <c r="O14" s="2"/>
      <c r="P14" s="2"/>
      <c r="Q14" s="1">
        <f t="shared" si="32"/>
        <v>12.64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10503.99372353505</v>
      </c>
      <c r="AC14" s="71">
        <f t="shared" si="17"/>
        <v>-503.99372353504987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7.0000000000000009</v>
      </c>
      <c r="AG14" s="74">
        <f t="shared" si="35"/>
        <v>200</v>
      </c>
      <c r="AH14" s="60">
        <f t="shared" si="35"/>
        <v>50</v>
      </c>
      <c r="AI14" s="60">
        <f t="shared" si="35"/>
        <v>350.00000000000006</v>
      </c>
      <c r="AJ14" s="60">
        <f t="shared" si="18"/>
        <v>10350</v>
      </c>
      <c r="AK14" s="60">
        <f t="shared" si="18"/>
        <v>301.02196762732979</v>
      </c>
      <c r="AL14" s="60">
        <f t="shared" si="18"/>
        <v>6.020439352546596</v>
      </c>
      <c r="AM14" s="60" t="str">
        <f t="shared" si="18"/>
        <v>VINTO</v>
      </c>
      <c r="AN14" s="60" t="str">
        <f t="shared" si="18"/>
        <v>VINTO</v>
      </c>
      <c r="AO14" s="60" t="str">
        <f t="shared" si="18"/>
        <v/>
      </c>
      <c r="AP14" s="61" t="str">
        <f t="shared" si="19"/>
        <v>VINTO</v>
      </c>
      <c r="AQ14" s="62">
        <f t="shared" si="6"/>
        <v>35</v>
      </c>
      <c r="AR14" s="63">
        <f t="shared" si="20"/>
        <v>1.346414399615804</v>
      </c>
      <c r="AS14" s="63">
        <f t="shared" si="21"/>
        <v>67.320719980790201</v>
      </c>
      <c r="AT14" s="63">
        <f t="shared" si="22"/>
        <v>134.6414399615804</v>
      </c>
      <c r="AU14" s="63">
        <f t="shared" si="7"/>
        <v>-67.320719980790201</v>
      </c>
      <c r="AV14" s="68">
        <f t="shared" si="23"/>
        <v>0.1</v>
      </c>
      <c r="AW14" s="63">
        <f t="shared" si="24"/>
        <v>336.60359990395102</v>
      </c>
      <c r="AX14" s="63">
        <f t="shared" si="25"/>
        <v>-134.6414399615804</v>
      </c>
      <c r="AY14" s="64">
        <f t="shared" si="26"/>
        <v>201.96215994237062</v>
      </c>
      <c r="AZ14" s="65">
        <f t="shared" si="27"/>
        <v>705.95588347742046</v>
      </c>
      <c r="BA14" s="51">
        <f t="shared" si="28"/>
        <v>471.2450398655314</v>
      </c>
      <c r="BB14" s="55">
        <f t="shared" si="29"/>
        <v>4.4863415979549633E-2</v>
      </c>
      <c r="BC14" s="55">
        <f t="shared" si="30"/>
        <v>-0.4007235616463492</v>
      </c>
      <c r="BE14" s="52">
        <f>IF(((AS14-T14)/T14)&gt;=BE$4,AD14,"")</f>
        <v>19.399999999999991</v>
      </c>
      <c r="BF14" s="52">
        <f t="shared" si="31"/>
        <v>19.399999999999991</v>
      </c>
      <c r="BG14" s="52">
        <f>IF(BB14&lt;=BG$4,AD14,"")</f>
        <v>19.399999999999991</v>
      </c>
      <c r="BH14" s="52" t="str">
        <f>IF(BC14&gt;=BH$4,AD14,"")</f>
        <v/>
      </c>
    </row>
    <row r="15" spans="1:60">
      <c r="B15" s="10">
        <v>8</v>
      </c>
      <c r="C15" s="34"/>
      <c r="D15" s="34"/>
      <c r="E15" s="35"/>
      <c r="F15" s="35"/>
      <c r="G15" s="6">
        <f t="shared" si="9"/>
        <v>3.9937235350486211E-2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2"/>
      <c r="P15" s="2"/>
      <c r="Q15" s="1">
        <f t="shared" si="32"/>
        <v>12.64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10503.99372353505</v>
      </c>
      <c r="AC15" s="71">
        <f t="shared" si="17"/>
        <v>-503.99372353504987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7.0000000000000009</v>
      </c>
      <c r="AG15" s="74">
        <f t="shared" si="35"/>
        <v>200</v>
      </c>
      <c r="AH15" s="60">
        <f t="shared" si="35"/>
        <v>50</v>
      </c>
      <c r="AI15" s="60">
        <f t="shared" si="35"/>
        <v>350.00000000000006</v>
      </c>
      <c r="AJ15" s="60">
        <f t="shared" si="18"/>
        <v>10350</v>
      </c>
      <c r="AK15" s="60">
        <f t="shared" si="18"/>
        <v>301.02196762732979</v>
      </c>
      <c r="AL15" s="60">
        <f t="shared" si="18"/>
        <v>6.020439352546596</v>
      </c>
      <c r="AM15" s="60" t="str">
        <f t="shared" si="18"/>
        <v>VINTO</v>
      </c>
      <c r="AN15" s="60" t="str">
        <f t="shared" si="18"/>
        <v>VINTO</v>
      </c>
      <c r="AO15" s="60" t="str">
        <f t="shared" si="18"/>
        <v/>
      </c>
      <c r="AP15" s="61" t="str">
        <f t="shared" si="19"/>
        <v>VINTO</v>
      </c>
      <c r="AQ15" s="62">
        <f t="shared" si="6"/>
        <v>35</v>
      </c>
      <c r="AR15" s="63">
        <f t="shared" si="20"/>
        <v>1.3482092928780622</v>
      </c>
      <c r="AS15" s="63">
        <f t="shared" si="21"/>
        <v>67.410464643903111</v>
      </c>
      <c r="AT15" s="63">
        <f t="shared" si="22"/>
        <v>134.82092928780622</v>
      </c>
      <c r="AU15" s="63">
        <f t="shared" si="7"/>
        <v>-67.410464643903111</v>
      </c>
      <c r="AV15" s="68">
        <f t="shared" si="23"/>
        <v>0.1</v>
      </c>
      <c r="AW15" s="63">
        <f t="shared" si="24"/>
        <v>337.05232321951553</v>
      </c>
      <c r="AX15" s="63">
        <f t="shared" si="25"/>
        <v>-134.82092928780622</v>
      </c>
      <c r="AY15" s="64">
        <f t="shared" si="26"/>
        <v>202.23139393170931</v>
      </c>
      <c r="AZ15" s="65">
        <f t="shared" si="27"/>
        <v>706.22511746675923</v>
      </c>
      <c r="BA15" s="51">
        <f t="shared" si="28"/>
        <v>471.87325250732181</v>
      </c>
      <c r="BB15" s="55">
        <f t="shared" si="29"/>
        <v>4.492322300707887E-2</v>
      </c>
      <c r="BC15" s="55">
        <f t="shared" si="30"/>
        <v>-0.40125776272220831</v>
      </c>
      <c r="BE15" s="52">
        <f>IF(((AS15-T15)/T15)&gt;=BE$4,AD15,"")</f>
        <v>19.29999999999999</v>
      </c>
      <c r="BF15" s="52">
        <f t="shared" si="31"/>
        <v>19.29999999999999</v>
      </c>
      <c r="BG15" s="52">
        <f>IF(BB15&lt;=BG$4,AD15,"")</f>
        <v>19.29999999999999</v>
      </c>
      <c r="BH15" s="52" t="str">
        <f>IF(BC15&gt;=BH$4,AD15,"")</f>
        <v/>
      </c>
    </row>
    <row r="16" spans="1:60">
      <c r="B16" s="10">
        <v>9</v>
      </c>
      <c r="C16" s="34"/>
      <c r="D16" s="34"/>
      <c r="E16" s="35"/>
      <c r="F16" s="35"/>
      <c r="G16" s="6">
        <f t="shared" si="9"/>
        <v>3.9937235350486211E-2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2"/>
      <c r="P16" s="2"/>
      <c r="Q16" s="1">
        <f t="shared" si="32"/>
        <v>12.64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10503.99372353505</v>
      </c>
      <c r="AC16" s="71">
        <f t="shared" si="17"/>
        <v>-503.99372353504987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7.0000000000000009</v>
      </c>
      <c r="AG16" s="74">
        <f t="shared" si="35"/>
        <v>200</v>
      </c>
      <c r="AH16" s="60">
        <f t="shared" si="35"/>
        <v>50</v>
      </c>
      <c r="AI16" s="60">
        <f t="shared" si="35"/>
        <v>350.00000000000006</v>
      </c>
      <c r="AJ16" s="60">
        <f t="shared" si="18"/>
        <v>10350</v>
      </c>
      <c r="AK16" s="60">
        <f t="shared" si="18"/>
        <v>301.02196762732979</v>
      </c>
      <c r="AL16" s="60">
        <f t="shared" si="18"/>
        <v>6.020439352546596</v>
      </c>
      <c r="AM16" s="60" t="str">
        <f t="shared" si="18"/>
        <v>VINTO</v>
      </c>
      <c r="AN16" s="60" t="str">
        <f t="shared" si="18"/>
        <v>VINTO</v>
      </c>
      <c r="AO16" s="60" t="str">
        <f t="shared" si="18"/>
        <v/>
      </c>
      <c r="AP16" s="61" t="str">
        <f t="shared" si="19"/>
        <v>VINTO</v>
      </c>
      <c r="AQ16" s="62">
        <f t="shared" si="6"/>
        <v>35</v>
      </c>
      <c r="AR16" s="63">
        <f t="shared" si="20"/>
        <v>1.3500228829451355</v>
      </c>
      <c r="AS16" s="63">
        <f t="shared" si="21"/>
        <v>67.501144147256781</v>
      </c>
      <c r="AT16" s="63">
        <f t="shared" si="22"/>
        <v>135.00228829451356</v>
      </c>
      <c r="AU16" s="63">
        <f t="shared" si="7"/>
        <v>-67.501144147256781</v>
      </c>
      <c r="AV16" s="68">
        <f t="shared" si="23"/>
        <v>0.1</v>
      </c>
      <c r="AW16" s="63">
        <f t="shared" si="24"/>
        <v>337.50572073628393</v>
      </c>
      <c r="AX16" s="63">
        <f t="shared" si="25"/>
        <v>-135.00228829451356</v>
      </c>
      <c r="AY16" s="64">
        <f t="shared" si="26"/>
        <v>202.50343244177037</v>
      </c>
      <c r="AZ16" s="65">
        <f t="shared" si="27"/>
        <v>706.4971559768203</v>
      </c>
      <c r="BA16" s="51">
        <f t="shared" si="28"/>
        <v>472.50800903079744</v>
      </c>
      <c r="BB16" s="55">
        <f t="shared" si="29"/>
        <v>4.4983653024478196E-2</v>
      </c>
      <c r="BC16" s="55">
        <f t="shared" si="30"/>
        <v>-0.40179752839260791</v>
      </c>
      <c r="BE16" s="52">
        <f>IF(((AS16-T16)/T16)&gt;=BE$4,AD16,"")</f>
        <v>19.199999999999989</v>
      </c>
      <c r="BF16" s="52">
        <f t="shared" si="31"/>
        <v>19.199999999999989</v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3.9937235350486211E-2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2"/>
      <c r="P17" s="2"/>
      <c r="Q17" s="1">
        <f t="shared" si="32"/>
        <v>12.64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10503.99372353505</v>
      </c>
      <c r="AC17" s="71">
        <f t="shared" si="17"/>
        <v>-503.99372353504987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7.0000000000000009</v>
      </c>
      <c r="AG17" s="74">
        <f t="shared" si="35"/>
        <v>200</v>
      </c>
      <c r="AH17" s="60">
        <f t="shared" si="35"/>
        <v>50</v>
      </c>
      <c r="AI17" s="60">
        <f t="shared" si="35"/>
        <v>350.00000000000006</v>
      </c>
      <c r="AJ17" s="60">
        <f t="shared" si="18"/>
        <v>10350</v>
      </c>
      <c r="AK17" s="60">
        <f t="shared" si="18"/>
        <v>301.02196762732979</v>
      </c>
      <c r="AL17" s="60">
        <f t="shared" si="18"/>
        <v>6.020439352546596</v>
      </c>
      <c r="AM17" s="60" t="str">
        <f t="shared" si="18"/>
        <v>VINTO</v>
      </c>
      <c r="AN17" s="60" t="str">
        <f t="shared" si="18"/>
        <v>VINTO</v>
      </c>
      <c r="AO17" s="60" t="str">
        <f t="shared" si="18"/>
        <v/>
      </c>
      <c r="AP17" s="61" t="str">
        <f t="shared" si="19"/>
        <v>VINTO</v>
      </c>
      <c r="AQ17" s="62">
        <f t="shared" si="6"/>
        <v>35</v>
      </c>
      <c r="AR17" s="63">
        <f t="shared" si="20"/>
        <v>1.3518554634841151</v>
      </c>
      <c r="AS17" s="63">
        <f t="shared" si="21"/>
        <v>67.59277317420576</v>
      </c>
      <c r="AT17" s="63">
        <f t="shared" si="22"/>
        <v>135.18554634841152</v>
      </c>
      <c r="AU17" s="63">
        <f t="shared" si="7"/>
        <v>-67.59277317420576</v>
      </c>
      <c r="AV17" s="68">
        <f t="shared" si="23"/>
        <v>0.1</v>
      </c>
      <c r="AW17" s="63">
        <f t="shared" si="24"/>
        <v>337.96386587102882</v>
      </c>
      <c r="AX17" s="63">
        <f t="shared" si="25"/>
        <v>-135.18554634841152</v>
      </c>
      <c r="AY17" s="64">
        <f t="shared" si="26"/>
        <v>202.77831952261729</v>
      </c>
      <c r="AZ17" s="65">
        <f t="shared" si="27"/>
        <v>706.77204305766713</v>
      </c>
      <c r="BA17" s="51">
        <f t="shared" si="28"/>
        <v>473.14941221944031</v>
      </c>
      <c r="BB17" s="55">
        <f t="shared" si="29"/>
        <v>4.5044715816928822E-2</v>
      </c>
      <c r="BC17" s="55">
        <f t="shared" si="30"/>
        <v>-0.40234294605955589</v>
      </c>
      <c r="BE17" s="52">
        <f>IF(((AS17-T17)/T17)&gt;=BE$4,AD17,"")</f>
        <v>19.099999999999987</v>
      </c>
      <c r="BF17" s="52">
        <f t="shared" si="31"/>
        <v>19.099999999999987</v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3.9937235350486211E-2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2"/>
      <c r="P18" s="2"/>
      <c r="Q18" s="1">
        <f t="shared" si="32"/>
        <v>12.64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10503.99372353505</v>
      </c>
      <c r="AC18" s="71">
        <f t="shared" si="17"/>
        <v>-503.99372353504987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7.0000000000000009</v>
      </c>
      <c r="AG18" s="74">
        <f t="shared" si="35"/>
        <v>200</v>
      </c>
      <c r="AH18" s="60">
        <f t="shared" si="35"/>
        <v>50</v>
      </c>
      <c r="AI18" s="60">
        <f t="shared" si="35"/>
        <v>350.00000000000006</v>
      </c>
      <c r="AJ18" s="60">
        <f t="shared" si="18"/>
        <v>10350</v>
      </c>
      <c r="AK18" s="60">
        <f t="shared" si="18"/>
        <v>301.02196762732979</v>
      </c>
      <c r="AL18" s="60">
        <f t="shared" si="18"/>
        <v>6.020439352546596</v>
      </c>
      <c r="AM18" s="60" t="str">
        <f t="shared" si="18"/>
        <v>VINTO</v>
      </c>
      <c r="AN18" s="60" t="str">
        <f t="shared" si="18"/>
        <v>VINTO</v>
      </c>
      <c r="AO18" s="60" t="str">
        <f t="shared" si="18"/>
        <v/>
      </c>
      <c r="AP18" s="61" t="str">
        <f t="shared" si="19"/>
        <v>VINTO</v>
      </c>
      <c r="AQ18" s="62">
        <f t="shared" si="6"/>
        <v>35</v>
      </c>
      <c r="AR18" s="63">
        <f t="shared" si="20"/>
        <v>1.353707334344558</v>
      </c>
      <c r="AS18" s="63">
        <f t="shared" si="21"/>
        <v>67.685366717227907</v>
      </c>
      <c r="AT18" s="63">
        <f t="shared" si="22"/>
        <v>135.37073343445581</v>
      </c>
      <c r="AU18" s="63">
        <f t="shared" si="7"/>
        <v>-67.685366717227907</v>
      </c>
      <c r="AV18" s="68">
        <f t="shared" si="23"/>
        <v>0.1</v>
      </c>
      <c r="AW18" s="63">
        <f t="shared" si="24"/>
        <v>338.42683358613954</v>
      </c>
      <c r="AX18" s="63">
        <f t="shared" si="25"/>
        <v>-135.37073343445581</v>
      </c>
      <c r="AY18" s="64">
        <f t="shared" si="26"/>
        <v>203.05610015168372</v>
      </c>
      <c r="AZ18" s="65">
        <f t="shared" si="27"/>
        <v>707.04982368673359</v>
      </c>
      <c r="BA18" s="51">
        <f t="shared" si="28"/>
        <v>473.79756702059535</v>
      </c>
      <c r="BB18" s="55">
        <f t="shared" si="29"/>
        <v>4.5106421375615782E-2</v>
      </c>
      <c r="BC18" s="55">
        <f t="shared" si="30"/>
        <v>-0.40289410496510347</v>
      </c>
      <c r="BE18" s="52">
        <f>IF(((AS18-T18)/T18)&gt;=BE$4,AD18,"")</f>
        <v>18.999999999999986</v>
      </c>
      <c r="BF18" s="52">
        <f t="shared" si="31"/>
        <v>18.999999999999986</v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3.9937235350486211E-2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2"/>
      <c r="P19" s="2"/>
      <c r="Q19" s="1">
        <f t="shared" si="32"/>
        <v>12.64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10503.99372353505</v>
      </c>
      <c r="AC19" s="71">
        <f t="shared" si="17"/>
        <v>-503.99372353504987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7.0000000000000009</v>
      </c>
      <c r="AG19" s="74">
        <f t="shared" si="35"/>
        <v>200</v>
      </c>
      <c r="AH19" s="60">
        <f t="shared" si="35"/>
        <v>50</v>
      </c>
      <c r="AI19" s="60">
        <f t="shared" si="35"/>
        <v>350.00000000000006</v>
      </c>
      <c r="AJ19" s="60">
        <f t="shared" si="18"/>
        <v>10350</v>
      </c>
      <c r="AK19" s="60">
        <f t="shared" si="18"/>
        <v>301.02196762732979</v>
      </c>
      <c r="AL19" s="60">
        <f t="shared" si="18"/>
        <v>6.020439352546596</v>
      </c>
      <c r="AM19" s="60" t="str">
        <f t="shared" si="18"/>
        <v>VINTO</v>
      </c>
      <c r="AN19" s="60" t="str">
        <f t="shared" si="18"/>
        <v>VINTO</v>
      </c>
      <c r="AO19" s="60" t="str">
        <f t="shared" si="18"/>
        <v/>
      </c>
      <c r="AP19" s="61" t="str">
        <f t="shared" si="19"/>
        <v>VINTO</v>
      </c>
      <c r="AQ19" s="62">
        <f t="shared" si="6"/>
        <v>35</v>
      </c>
      <c r="AR19" s="63">
        <f t="shared" si="20"/>
        <v>1.3555788017220425</v>
      </c>
      <c r="AS19" s="63">
        <f t="shared" si="21"/>
        <v>67.778940086102125</v>
      </c>
      <c r="AT19" s="63">
        <f t="shared" si="22"/>
        <v>135.55788017220425</v>
      </c>
      <c r="AU19" s="63">
        <f t="shared" si="7"/>
        <v>-67.778940086102125</v>
      </c>
      <c r="AV19" s="68">
        <f t="shared" si="23"/>
        <v>0.1</v>
      </c>
      <c r="AW19" s="63">
        <f t="shared" si="24"/>
        <v>338.89470043051062</v>
      </c>
      <c r="AX19" s="63">
        <f t="shared" si="25"/>
        <v>-135.55788017220425</v>
      </c>
      <c r="AY19" s="64">
        <f t="shared" si="26"/>
        <v>203.33682025830637</v>
      </c>
      <c r="AZ19" s="65">
        <f t="shared" si="27"/>
        <v>707.33054379335624</v>
      </c>
      <c r="BA19" s="51">
        <f t="shared" si="28"/>
        <v>474.45258060271487</v>
      </c>
      <c r="BB19" s="55">
        <f t="shared" si="29"/>
        <v>4.5168779903177719E-2</v>
      </c>
      <c r="BC19" s="55">
        <f t="shared" si="30"/>
        <v>-0.40345109624002184</v>
      </c>
      <c r="BE19" s="52">
        <f>IF(((AS19-T19)/T19)&gt;=BE$4,AD19,"")</f>
        <v>18.899999999999984</v>
      </c>
      <c r="BF19" s="52">
        <f t="shared" si="31"/>
        <v>18.899999999999984</v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3.9937235350486211E-2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2"/>
      <c r="P20" s="2"/>
      <c r="Q20" s="1">
        <f t="shared" si="32"/>
        <v>12.64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10503.99372353505</v>
      </c>
      <c r="AC20" s="71">
        <f t="shared" si="17"/>
        <v>-503.99372353504987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7.0000000000000009</v>
      </c>
      <c r="AG20" s="74">
        <f t="shared" si="35"/>
        <v>200</v>
      </c>
      <c r="AH20" s="60">
        <f t="shared" si="35"/>
        <v>50</v>
      </c>
      <c r="AI20" s="60">
        <f t="shared" si="35"/>
        <v>350.00000000000006</v>
      </c>
      <c r="AJ20" s="60">
        <f t="shared" si="18"/>
        <v>10350</v>
      </c>
      <c r="AK20" s="60">
        <f t="shared" si="18"/>
        <v>301.02196762732979</v>
      </c>
      <c r="AL20" s="60">
        <f t="shared" si="18"/>
        <v>6.020439352546596</v>
      </c>
      <c r="AM20" s="60" t="str">
        <f t="shared" si="18"/>
        <v>VINTO</v>
      </c>
      <c r="AN20" s="60" t="str">
        <f t="shared" si="18"/>
        <v>VINTO</v>
      </c>
      <c r="AO20" s="60" t="str">
        <f t="shared" si="18"/>
        <v/>
      </c>
      <c r="AP20" s="61" t="str">
        <f t="shared" si="19"/>
        <v>VINTO</v>
      </c>
      <c r="AQ20" s="62">
        <f t="shared" si="6"/>
        <v>35</v>
      </c>
      <c r="AR20" s="63">
        <f t="shared" si="20"/>
        <v>1.3574701783269469</v>
      </c>
      <c r="AS20" s="63">
        <f t="shared" si="21"/>
        <v>67.873508916347348</v>
      </c>
      <c r="AT20" s="63">
        <f t="shared" si="22"/>
        <v>135.7470178326947</v>
      </c>
      <c r="AU20" s="63">
        <f t="shared" si="7"/>
        <v>-67.873508916347348</v>
      </c>
      <c r="AV20" s="68">
        <f t="shared" si="23"/>
        <v>0.1</v>
      </c>
      <c r="AW20" s="63">
        <f t="shared" si="24"/>
        <v>339.36754458173675</v>
      </c>
      <c r="AX20" s="63">
        <f t="shared" si="25"/>
        <v>-135.7470178326947</v>
      </c>
      <c r="AY20" s="64">
        <f t="shared" si="26"/>
        <v>203.62052674904206</v>
      </c>
      <c r="AZ20" s="65">
        <f t="shared" si="27"/>
        <v>707.6142502840919</v>
      </c>
      <c r="BA20" s="51">
        <f t="shared" si="28"/>
        <v>475.11456241443142</v>
      </c>
      <c r="BB20" s="55">
        <f t="shared" si="29"/>
        <v>4.5231801819330744E-2</v>
      </c>
      <c r="BC20" s="55">
        <f t="shared" si="30"/>
        <v>-0.40401401295403516</v>
      </c>
      <c r="BE20" s="52">
        <f>IF(((AS20-T20)/T20)&gt;=BE$4,AD20,"")</f>
        <v>18.799999999999983</v>
      </c>
      <c r="BF20" s="52">
        <f t="shared" si="31"/>
        <v>18.799999999999983</v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3.9937235350486211E-2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2"/>
      <c r="P21" s="2"/>
      <c r="Q21" s="1">
        <f t="shared" si="32"/>
        <v>12.64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10503.99372353505</v>
      </c>
      <c r="AC21" s="71">
        <f t="shared" si="17"/>
        <v>-503.99372353504987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7.0000000000000009</v>
      </c>
      <c r="AG21" s="74">
        <f t="shared" si="35"/>
        <v>200</v>
      </c>
      <c r="AH21" s="60">
        <f t="shared" si="35"/>
        <v>50</v>
      </c>
      <c r="AI21" s="60">
        <f t="shared" si="35"/>
        <v>350.00000000000006</v>
      </c>
      <c r="AJ21" s="60">
        <f t="shared" si="18"/>
        <v>10350</v>
      </c>
      <c r="AK21" s="60">
        <f t="shared" si="18"/>
        <v>301.02196762732979</v>
      </c>
      <c r="AL21" s="60">
        <f t="shared" si="18"/>
        <v>6.020439352546596</v>
      </c>
      <c r="AM21" s="60" t="str">
        <f t="shared" si="18"/>
        <v>VINTO</v>
      </c>
      <c r="AN21" s="60" t="str">
        <f t="shared" si="18"/>
        <v>VINTO</v>
      </c>
      <c r="AO21" s="60" t="str">
        <f t="shared" si="18"/>
        <v/>
      </c>
      <c r="AP21" s="61" t="str">
        <f t="shared" si="19"/>
        <v>VINTO</v>
      </c>
      <c r="AQ21" s="62">
        <f t="shared" si="6"/>
        <v>35</v>
      </c>
      <c r="AR21" s="63">
        <f t="shared" si="20"/>
        <v>1.3593817835586419</v>
      </c>
      <c r="AS21" s="63">
        <f t="shared" si="21"/>
        <v>67.969089177932091</v>
      </c>
      <c r="AT21" s="63">
        <f t="shared" si="22"/>
        <v>135.93817835586418</v>
      </c>
      <c r="AU21" s="63">
        <f t="shared" si="7"/>
        <v>-67.969089177932091</v>
      </c>
      <c r="AV21" s="68">
        <f t="shared" si="23"/>
        <v>0.1</v>
      </c>
      <c r="AW21" s="63">
        <f t="shared" si="24"/>
        <v>339.84544588966048</v>
      </c>
      <c r="AX21" s="63">
        <f t="shared" si="25"/>
        <v>-135.93817835586418</v>
      </c>
      <c r="AY21" s="64">
        <f t="shared" si="26"/>
        <v>203.9072675337963</v>
      </c>
      <c r="AZ21" s="65">
        <f t="shared" si="27"/>
        <v>707.90099106884622</v>
      </c>
      <c r="BA21" s="51">
        <f t="shared" si="28"/>
        <v>475.78362424552461</v>
      </c>
      <c r="BB21" s="55">
        <f t="shared" si="29"/>
        <v>4.5295497766672577E-2</v>
      </c>
      <c r="BC21" s="55">
        <f t="shared" si="30"/>
        <v>-0.4045829501676636</v>
      </c>
      <c r="BE21" s="52">
        <f>IF(((AS21-T21)/T21)&gt;=BE$4,AD21,"")</f>
        <v>18.699999999999982</v>
      </c>
      <c r="BF21" s="52">
        <f t="shared" si="31"/>
        <v>18.699999999999982</v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3.9937235350486211E-2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2"/>
      <c r="P22" s="2"/>
      <c r="Q22" s="1">
        <f t="shared" si="32"/>
        <v>12.64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10503.99372353505</v>
      </c>
      <c r="AC22" s="71">
        <f t="shared" si="17"/>
        <v>-503.99372353504987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7.0000000000000009</v>
      </c>
      <c r="AG22" s="74">
        <f t="shared" si="35"/>
        <v>200</v>
      </c>
      <c r="AH22" s="60">
        <f t="shared" si="35"/>
        <v>50</v>
      </c>
      <c r="AI22" s="60">
        <f t="shared" si="35"/>
        <v>350.00000000000006</v>
      </c>
      <c r="AJ22" s="60">
        <f t="shared" si="18"/>
        <v>10350</v>
      </c>
      <c r="AK22" s="60">
        <f t="shared" si="18"/>
        <v>301.02196762732979</v>
      </c>
      <c r="AL22" s="60">
        <f t="shared" si="18"/>
        <v>6.020439352546596</v>
      </c>
      <c r="AM22" s="60" t="str">
        <f t="shared" si="18"/>
        <v>VINTO</v>
      </c>
      <c r="AN22" s="60" t="str">
        <f t="shared" si="18"/>
        <v>VINTO</v>
      </c>
      <c r="AO22" s="60" t="str">
        <f t="shared" si="18"/>
        <v/>
      </c>
      <c r="AP22" s="61" t="str">
        <f t="shared" si="19"/>
        <v>VINTO</v>
      </c>
      <c r="AQ22" s="62">
        <f t="shared" si="6"/>
        <v>35</v>
      </c>
      <c r="AR22" s="63">
        <f t="shared" si="20"/>
        <v>1.3613139436853012</v>
      </c>
      <c r="AS22" s="63">
        <f t="shared" si="21"/>
        <v>68.065697184265062</v>
      </c>
      <c r="AT22" s="63">
        <f t="shared" si="22"/>
        <v>136.13139436853012</v>
      </c>
      <c r="AU22" s="63">
        <f t="shared" si="7"/>
        <v>-68.065697184265062</v>
      </c>
      <c r="AV22" s="68">
        <f t="shared" si="23"/>
        <v>0.1</v>
      </c>
      <c r="AW22" s="63">
        <f t="shared" si="24"/>
        <v>340.3284859213253</v>
      </c>
      <c r="AX22" s="63">
        <f t="shared" si="25"/>
        <v>-136.13139436853012</v>
      </c>
      <c r="AY22" s="64">
        <f t="shared" si="26"/>
        <v>204.19709155279517</v>
      </c>
      <c r="AZ22" s="65">
        <f t="shared" si="27"/>
        <v>708.19081508784507</v>
      </c>
      <c r="BA22" s="51">
        <f t="shared" si="28"/>
        <v>476.45988028985545</v>
      </c>
      <c r="BB22" s="55">
        <f t="shared" si="29"/>
        <v>4.5359878616674003E-2</v>
      </c>
      <c r="BC22" s="55">
        <f t="shared" si="30"/>
        <v>-0.40515800498573956</v>
      </c>
      <c r="BE22" s="52">
        <f>IF(((AS22-T22)/T22)&gt;=BE$4,AD22,"")</f>
        <v>18.59999999999998</v>
      </c>
      <c r="BF22" s="52">
        <f t="shared" si="31"/>
        <v>18.59999999999998</v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3.9937235350486211E-2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2"/>
      <c r="P23" s="2"/>
      <c r="Q23" s="1">
        <f t="shared" si="32"/>
        <v>12.64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10503.99372353505</v>
      </c>
      <c r="AC23" s="71">
        <f t="shared" si="17"/>
        <v>-503.99372353504987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7.0000000000000009</v>
      </c>
      <c r="AG23" s="74">
        <f t="shared" si="35"/>
        <v>200</v>
      </c>
      <c r="AH23" s="60">
        <f t="shared" si="35"/>
        <v>50</v>
      </c>
      <c r="AI23" s="60">
        <f t="shared" si="35"/>
        <v>350.00000000000006</v>
      </c>
      <c r="AJ23" s="60">
        <f t="shared" si="18"/>
        <v>10350</v>
      </c>
      <c r="AK23" s="60">
        <f t="shared" si="18"/>
        <v>301.02196762732979</v>
      </c>
      <c r="AL23" s="60">
        <f t="shared" si="18"/>
        <v>6.020439352546596</v>
      </c>
      <c r="AM23" s="60" t="str">
        <f t="shared" si="18"/>
        <v>VINTO</v>
      </c>
      <c r="AN23" s="60" t="str">
        <f t="shared" si="18"/>
        <v>VINTO</v>
      </c>
      <c r="AO23" s="60" t="str">
        <f t="shared" si="18"/>
        <v/>
      </c>
      <c r="AP23" s="61" t="str">
        <f t="shared" si="19"/>
        <v>VINTO</v>
      </c>
      <c r="AQ23" s="62">
        <f t="shared" si="6"/>
        <v>35</v>
      </c>
      <c r="AR23" s="63">
        <f t="shared" si="20"/>
        <v>1.3632669920295462</v>
      </c>
      <c r="AS23" s="63">
        <f t="shared" si="21"/>
        <v>68.163349601477307</v>
      </c>
      <c r="AT23" s="63">
        <f t="shared" si="22"/>
        <v>136.32669920295461</v>
      </c>
      <c r="AU23" s="63">
        <f t="shared" si="7"/>
        <v>-68.163349601477307</v>
      </c>
      <c r="AV23" s="68">
        <f t="shared" si="23"/>
        <v>0.1</v>
      </c>
      <c r="AW23" s="63">
        <f t="shared" si="24"/>
        <v>340.81674800738654</v>
      </c>
      <c r="AX23" s="63">
        <f t="shared" si="25"/>
        <v>-136.32669920295461</v>
      </c>
      <c r="AY23" s="64">
        <f t="shared" si="26"/>
        <v>204.49004880443192</v>
      </c>
      <c r="AZ23" s="65">
        <f t="shared" si="27"/>
        <v>708.48377233948179</v>
      </c>
      <c r="BA23" s="51">
        <f t="shared" si="28"/>
        <v>477.14344721034115</v>
      </c>
      <c r="BB23" s="55">
        <f t="shared" si="29"/>
        <v>4.5424955475864628E-2</v>
      </c>
      <c r="BC23" s="55">
        <f t="shared" si="30"/>
        <v>-0.40573927661265968</v>
      </c>
      <c r="BE23" s="52">
        <f>IF(((AS23-T23)/T23)&gt;=BE$4,AD23,"")</f>
        <v>18.499999999999979</v>
      </c>
      <c r="BF23" s="52">
        <f t="shared" si="31"/>
        <v>18.499999999999979</v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6"/>
      <c r="D24" s="16"/>
      <c r="E24" s="17"/>
      <c r="F24" s="22"/>
      <c r="G24" s="6">
        <f t="shared" si="9"/>
        <v>3.9937235350486211E-2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2"/>
      <c r="P24" s="2"/>
      <c r="Q24" s="1">
        <f t="shared" si="32"/>
        <v>12.64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10503.99372353505</v>
      </c>
      <c r="AC24" s="71">
        <f t="shared" si="17"/>
        <v>-503.99372353504987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7.0000000000000009</v>
      </c>
      <c r="AG24" s="74">
        <f t="shared" si="35"/>
        <v>200</v>
      </c>
      <c r="AH24" s="60">
        <f t="shared" si="35"/>
        <v>50</v>
      </c>
      <c r="AI24" s="60">
        <f t="shared" si="35"/>
        <v>350.00000000000006</v>
      </c>
      <c r="AJ24" s="60">
        <f t="shared" si="18"/>
        <v>10350</v>
      </c>
      <c r="AK24" s="60">
        <f t="shared" si="18"/>
        <v>301.02196762732979</v>
      </c>
      <c r="AL24" s="60">
        <f t="shared" si="18"/>
        <v>6.020439352546596</v>
      </c>
      <c r="AM24" s="60" t="str">
        <f t="shared" si="18"/>
        <v>VINTO</v>
      </c>
      <c r="AN24" s="60" t="str">
        <f t="shared" si="18"/>
        <v>VINTO</v>
      </c>
      <c r="AO24" s="60" t="str">
        <f t="shared" si="18"/>
        <v/>
      </c>
      <c r="AP24" s="61" t="str">
        <f t="shared" si="19"/>
        <v>VINTO</v>
      </c>
      <c r="AQ24" s="62">
        <f t="shared" si="6"/>
        <v>35</v>
      </c>
      <c r="AR24" s="63">
        <f t="shared" si="20"/>
        <v>1.3652412691601414</v>
      </c>
      <c r="AS24" s="63">
        <f t="shared" si="21"/>
        <v>68.262063458007077</v>
      </c>
      <c r="AT24" s="63">
        <f t="shared" si="22"/>
        <v>136.52412691601415</v>
      </c>
      <c r="AU24" s="63">
        <f t="shared" si="7"/>
        <v>-68.262063458007077</v>
      </c>
      <c r="AV24" s="68">
        <f t="shared" si="23"/>
        <v>0.1</v>
      </c>
      <c r="AW24" s="63">
        <f t="shared" si="24"/>
        <v>341.31031729003541</v>
      </c>
      <c r="AX24" s="63">
        <f t="shared" si="25"/>
        <v>-136.52412691601415</v>
      </c>
      <c r="AY24" s="64">
        <f t="shared" si="26"/>
        <v>204.78619037402126</v>
      </c>
      <c r="AZ24" s="65">
        <f t="shared" si="27"/>
        <v>708.77991390907118</v>
      </c>
      <c r="BA24" s="51">
        <f t="shared" si="28"/>
        <v>477.83444420604951</v>
      </c>
      <c r="BB24" s="55">
        <f t="shared" si="29"/>
        <v>4.5490739692220367E-2</v>
      </c>
      <c r="BC24" s="55">
        <f t="shared" si="30"/>
        <v>-0.40632686640943766</v>
      </c>
      <c r="BE24" s="52">
        <f>IF(((AS24-T24)/T24)&gt;=BE$4,AD24,"")</f>
        <v>18.399999999999977</v>
      </c>
      <c r="BF24" s="52">
        <f t="shared" si="31"/>
        <v>18.399999999999977</v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6"/>
      <c r="D25" s="16"/>
      <c r="E25" s="17"/>
      <c r="F25" s="22"/>
      <c r="G25" s="6">
        <f t="shared" si="9"/>
        <v>3.9937235350486211E-2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2"/>
      <c r="P25" s="2"/>
      <c r="Q25" s="1">
        <f t="shared" si="32"/>
        <v>12.64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10503.99372353505</v>
      </c>
      <c r="AC25" s="71">
        <f t="shared" si="17"/>
        <v>-503.99372353504987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7.0000000000000009</v>
      </c>
      <c r="AG25" s="74">
        <f t="shared" si="35"/>
        <v>200</v>
      </c>
      <c r="AH25" s="60">
        <f t="shared" si="35"/>
        <v>50</v>
      </c>
      <c r="AI25" s="60">
        <f t="shared" si="35"/>
        <v>350.00000000000006</v>
      </c>
      <c r="AJ25" s="60">
        <f t="shared" si="35"/>
        <v>10350</v>
      </c>
      <c r="AK25" s="60">
        <f t="shared" si="35"/>
        <v>301.02196762732979</v>
      </c>
      <c r="AL25" s="60">
        <f t="shared" si="35"/>
        <v>6.020439352546596</v>
      </c>
      <c r="AM25" s="60" t="str">
        <f t="shared" si="35"/>
        <v>VINTO</v>
      </c>
      <c r="AN25" s="60" t="str">
        <f t="shared" si="35"/>
        <v>VINTO</v>
      </c>
      <c r="AO25" s="60" t="str">
        <f t="shared" si="35"/>
        <v/>
      </c>
      <c r="AP25" s="61" t="str">
        <f t="shared" si="19"/>
        <v>VINTO</v>
      </c>
      <c r="AQ25" s="62">
        <f t="shared" si="6"/>
        <v>35</v>
      </c>
      <c r="AR25" s="63">
        <f t="shared" si="20"/>
        <v>1.3672371230899785</v>
      </c>
      <c r="AS25" s="63">
        <f t="shared" si="21"/>
        <v>68.361856154498923</v>
      </c>
      <c r="AT25" s="63">
        <f t="shared" si="22"/>
        <v>136.72371230899785</v>
      </c>
      <c r="AU25" s="63">
        <f t="shared" si="7"/>
        <v>-68.361856154498923</v>
      </c>
      <c r="AV25" s="68">
        <f t="shared" si="23"/>
        <v>0.1</v>
      </c>
      <c r="AW25" s="63">
        <f t="shared" si="24"/>
        <v>341.80928077249462</v>
      </c>
      <c r="AX25" s="63">
        <f t="shared" si="25"/>
        <v>-136.72371230899785</v>
      </c>
      <c r="AY25" s="64">
        <f t="shared" si="26"/>
        <v>205.08556846349677</v>
      </c>
      <c r="AZ25" s="65">
        <f t="shared" si="27"/>
        <v>709.07929199854664</v>
      </c>
      <c r="BA25" s="51">
        <f t="shared" si="28"/>
        <v>478.53299308149246</v>
      </c>
      <c r="BB25" s="55">
        <f t="shared" si="29"/>
        <v>4.5557242861760328E-2</v>
      </c>
      <c r="BC25" s="55">
        <f t="shared" si="30"/>
        <v>-0.40692087795262843</v>
      </c>
      <c r="BE25" s="52">
        <f>IF(((AS25-T25)/T25)&gt;=BE$4,AD25,"")</f>
        <v>18.299999999999976</v>
      </c>
      <c r="BF25" s="52">
        <f t="shared" si="31"/>
        <v>18.299999999999976</v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6"/>
      <c r="D26" s="16"/>
      <c r="E26" s="17"/>
      <c r="F26" s="22"/>
      <c r="G26" s="6">
        <f t="shared" si="9"/>
        <v>3.9937235350486211E-2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2"/>
      <c r="P26" s="2"/>
      <c r="Q26" s="1">
        <f t="shared" si="32"/>
        <v>12.64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10503.99372353505</v>
      </c>
      <c r="AC26" s="71">
        <f t="shared" si="17"/>
        <v>-503.99372353504987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7.0000000000000009</v>
      </c>
      <c r="AG26" s="74">
        <f t="shared" si="38"/>
        <v>200</v>
      </c>
      <c r="AH26" s="60">
        <f t="shared" si="38"/>
        <v>50</v>
      </c>
      <c r="AI26" s="60">
        <f t="shared" si="38"/>
        <v>350.00000000000006</v>
      </c>
      <c r="AJ26" s="60">
        <f t="shared" si="38"/>
        <v>10350</v>
      </c>
      <c r="AK26" s="60">
        <f t="shared" si="38"/>
        <v>301.02196762732979</v>
      </c>
      <c r="AL26" s="60">
        <f t="shared" si="38"/>
        <v>6.020439352546596</v>
      </c>
      <c r="AM26" s="60" t="str">
        <f t="shared" si="38"/>
        <v>VINTO</v>
      </c>
      <c r="AN26" s="60" t="str">
        <f t="shared" si="38"/>
        <v>VINTO</v>
      </c>
      <c r="AO26" s="60" t="str">
        <f t="shared" si="38"/>
        <v/>
      </c>
      <c r="AP26" s="61" t="str">
        <f t="shared" si="19"/>
        <v>VINTO</v>
      </c>
      <c r="AQ26" s="62">
        <f t="shared" si="6"/>
        <v>35</v>
      </c>
      <c r="AR26" s="63">
        <f t="shared" si="20"/>
        <v>1.3692549094805826</v>
      </c>
      <c r="AS26" s="63">
        <f t="shared" si="21"/>
        <v>68.462745474029134</v>
      </c>
      <c r="AT26" s="63">
        <f t="shared" si="22"/>
        <v>136.92549094805827</v>
      </c>
      <c r="AU26" s="63">
        <f t="shared" si="7"/>
        <v>-68.462745474029134</v>
      </c>
      <c r="AV26" s="68">
        <f t="shared" si="23"/>
        <v>0.1</v>
      </c>
      <c r="AW26" s="63">
        <f t="shared" si="24"/>
        <v>342.31372737014567</v>
      </c>
      <c r="AX26" s="63">
        <f t="shared" si="25"/>
        <v>-136.92549094805827</v>
      </c>
      <c r="AY26" s="64">
        <f t="shared" si="26"/>
        <v>205.3882364220874</v>
      </c>
      <c r="AZ26" s="65">
        <f t="shared" si="27"/>
        <v>709.38195995713727</v>
      </c>
      <c r="BA26" s="51">
        <f t="shared" si="28"/>
        <v>479.23921831820394</v>
      </c>
      <c r="BB26" s="55">
        <f t="shared" si="29"/>
        <v>4.5624476835361166E-2</v>
      </c>
      <c r="BC26" s="55">
        <f t="shared" si="30"/>
        <v>-0.4075214170951949</v>
      </c>
      <c r="BE26" s="52">
        <f>IF(((AS26-T26)/T26)&gt;=BE$4,AD26,"")</f>
        <v>18.199999999999974</v>
      </c>
      <c r="BF26" s="52">
        <f t="shared" si="31"/>
        <v>18.199999999999974</v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6"/>
      <c r="D27" s="16"/>
      <c r="E27" s="17"/>
      <c r="F27" s="22"/>
      <c r="G27" s="6">
        <f t="shared" si="9"/>
        <v>3.9937235350486211E-2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2"/>
      <c r="P27" s="2"/>
      <c r="Q27" s="1">
        <f t="shared" si="32"/>
        <v>12.64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10503.99372353505</v>
      </c>
      <c r="AC27" s="71">
        <f t="shared" si="17"/>
        <v>-503.99372353504987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7.0000000000000009</v>
      </c>
      <c r="AG27" s="74">
        <f t="shared" si="38"/>
        <v>200</v>
      </c>
      <c r="AH27" s="60">
        <f t="shared" si="38"/>
        <v>50</v>
      </c>
      <c r="AI27" s="60">
        <f t="shared" si="38"/>
        <v>350.00000000000006</v>
      </c>
      <c r="AJ27" s="60">
        <f t="shared" si="38"/>
        <v>10350</v>
      </c>
      <c r="AK27" s="60">
        <f t="shared" si="38"/>
        <v>301.02196762732979</v>
      </c>
      <c r="AL27" s="60">
        <f t="shared" si="38"/>
        <v>6.020439352546596</v>
      </c>
      <c r="AM27" s="60" t="str">
        <f t="shared" si="38"/>
        <v>VINTO</v>
      </c>
      <c r="AN27" s="60" t="str">
        <f t="shared" si="38"/>
        <v>VINTO</v>
      </c>
      <c r="AO27" s="60" t="str">
        <f t="shared" si="38"/>
        <v/>
      </c>
      <c r="AP27" s="61" t="str">
        <f t="shared" si="19"/>
        <v>VINTO</v>
      </c>
      <c r="AQ27" s="62">
        <f t="shared" si="6"/>
        <v>35</v>
      </c>
      <c r="AR27" s="63">
        <f t="shared" si="20"/>
        <v>1.3712949918534036</v>
      </c>
      <c r="AS27" s="63">
        <f t="shared" si="21"/>
        <v>68.564749592670182</v>
      </c>
      <c r="AT27" s="63">
        <f t="shared" si="22"/>
        <v>137.12949918534036</v>
      </c>
      <c r="AU27" s="63">
        <f t="shared" si="7"/>
        <v>-68.564749592670182</v>
      </c>
      <c r="AV27" s="68">
        <f t="shared" si="23"/>
        <v>0.1</v>
      </c>
      <c r="AW27" s="63">
        <f t="shared" si="24"/>
        <v>342.82374796335091</v>
      </c>
      <c r="AX27" s="63">
        <f t="shared" si="25"/>
        <v>-137.12949918534036</v>
      </c>
      <c r="AY27" s="64">
        <f t="shared" si="26"/>
        <v>205.69424877801055</v>
      </c>
      <c r="AZ27" s="65">
        <f t="shared" si="27"/>
        <v>709.68797231306041</v>
      </c>
      <c r="BA27" s="51">
        <f t="shared" si="28"/>
        <v>479.95324714869128</v>
      </c>
      <c r="BB27" s="55">
        <f t="shared" si="29"/>
        <v>4.5692453725797368E-2</v>
      </c>
      <c r="BC27" s="55">
        <f t="shared" si="30"/>
        <v>-0.408128592029392</v>
      </c>
      <c r="BE27" s="52">
        <f>IF(((AS27-T27)/T27)&gt;=BE$4,AD27,"")</f>
        <v>18.099999999999973</v>
      </c>
      <c r="BF27" s="52">
        <f t="shared" si="31"/>
        <v>18.099999999999973</v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24"/>
      <c r="C28" s="13" t="s">
        <v>47</v>
      </c>
      <c r="D28" s="33" t="str">
        <f>IF(N28="VINTO","VINTO","")</f>
        <v>VINTO</v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490.01569116237835</v>
      </c>
      <c r="N28" s="6" t="str">
        <f>IF(H3&gt;J4,"VINTO",M28-L28-K3)</f>
        <v>VINTO</v>
      </c>
      <c r="O28" s="2" t="str">
        <f>N28</f>
        <v>VINTO</v>
      </c>
      <c r="P28" s="2" t="e">
        <f>-O28</f>
        <v>#VALUE!</v>
      </c>
      <c r="Q28" s="1">
        <f t="shared" si="32"/>
        <v>12.64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10503.99372353505</v>
      </c>
      <c r="AC28" s="71">
        <f t="shared" si="17"/>
        <v>-503.99372353504987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7.0000000000000009</v>
      </c>
      <c r="AG28" s="74">
        <f t="shared" si="38"/>
        <v>200</v>
      </c>
      <c r="AH28" s="60">
        <f t="shared" si="38"/>
        <v>50</v>
      </c>
      <c r="AI28" s="60">
        <f t="shared" si="38"/>
        <v>350.00000000000006</v>
      </c>
      <c r="AJ28" s="60">
        <f t="shared" si="38"/>
        <v>10350</v>
      </c>
      <c r="AK28" s="60">
        <f t="shared" si="38"/>
        <v>301.02196762732979</v>
      </c>
      <c r="AL28" s="60">
        <f t="shared" si="38"/>
        <v>6.020439352546596</v>
      </c>
      <c r="AM28" s="60" t="str">
        <f t="shared" si="38"/>
        <v>VINTO</v>
      </c>
      <c r="AN28" s="60" t="str">
        <f t="shared" si="38"/>
        <v>VINTO</v>
      </c>
      <c r="AO28" s="60" t="str">
        <f t="shared" si="38"/>
        <v/>
      </c>
      <c r="AP28" s="61" t="str">
        <f t="shared" si="19"/>
        <v>VINTO</v>
      </c>
      <c r="AQ28" s="62">
        <f t="shared" si="6"/>
        <v>35</v>
      </c>
      <c r="AR28" s="63">
        <f t="shared" si="20"/>
        <v>1.3733577418081448</v>
      </c>
      <c r="AS28" s="63">
        <f t="shared" si="21"/>
        <v>68.667887090407248</v>
      </c>
      <c r="AT28" s="63">
        <f t="shared" si="22"/>
        <v>137.3357741808145</v>
      </c>
      <c r="AU28" s="63">
        <f t="shared" si="7"/>
        <v>-68.667887090407248</v>
      </c>
      <c r="AV28" s="68">
        <f t="shared" si="23"/>
        <v>0.1</v>
      </c>
      <c r="AW28" s="63">
        <f t="shared" si="24"/>
        <v>343.33943545203624</v>
      </c>
      <c r="AX28" s="63">
        <f t="shared" si="25"/>
        <v>-137.3357741808145</v>
      </c>
      <c r="AY28" s="64">
        <f t="shared" si="26"/>
        <v>206.00366127122174</v>
      </c>
      <c r="AZ28" s="65">
        <f t="shared" si="27"/>
        <v>709.99738480627161</v>
      </c>
      <c r="BA28" s="51">
        <f t="shared" si="28"/>
        <v>480.67520963285074</v>
      </c>
      <c r="BB28" s="55">
        <f t="shared" si="29"/>
        <v>4.5761185915016205E-2</v>
      </c>
      <c r="BC28" s="55">
        <f t="shared" si="30"/>
        <v>-0.40874251335174688</v>
      </c>
      <c r="BE28" s="52">
        <f>IF(((AS28-T28)/T28)&gt;=BE$4,AD28,"")</f>
        <v>17.999999999999972</v>
      </c>
      <c r="BF28" s="52">
        <f t="shared" si="31"/>
        <v>17.999999999999972</v>
      </c>
      <c r="BG28" s="52">
        <f>IF(BB28&lt;=BG$4,AD28,"")</f>
        <v>17.999999999999972</v>
      </c>
      <c r="BH28" s="52" t="str">
        <f>IF(BC28&gt;=BH$4,AD28,"")</f>
        <v/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10503.99372353505</v>
      </c>
      <c r="AC29" s="71">
        <f t="shared" si="17"/>
        <v>-503.99372353504987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7.0000000000000009</v>
      </c>
      <c r="AG29" s="74">
        <f t="shared" si="38"/>
        <v>200</v>
      </c>
      <c r="AH29" s="60">
        <f t="shared" si="38"/>
        <v>50</v>
      </c>
      <c r="AI29" s="60">
        <f t="shared" si="38"/>
        <v>350.00000000000006</v>
      </c>
      <c r="AJ29" s="60">
        <f t="shared" si="38"/>
        <v>10350</v>
      </c>
      <c r="AK29" s="60">
        <f t="shared" si="38"/>
        <v>301.02196762732979</v>
      </c>
      <c r="AL29" s="60">
        <f t="shared" si="38"/>
        <v>6.020439352546596</v>
      </c>
      <c r="AM29" s="60" t="str">
        <f t="shared" si="38"/>
        <v>VINTO</v>
      </c>
      <c r="AN29" s="60" t="str">
        <f t="shared" si="38"/>
        <v>VINTO</v>
      </c>
      <c r="AO29" s="60" t="str">
        <f t="shared" si="38"/>
        <v/>
      </c>
      <c r="AP29" s="61" t="str">
        <f t="shared" si="19"/>
        <v>VINTO</v>
      </c>
      <c r="AQ29" s="62">
        <f t="shared" si="6"/>
        <v>35</v>
      </c>
      <c r="AR29" s="63">
        <f t="shared" si="20"/>
        <v>1.3754435392484139</v>
      </c>
      <c r="AS29" s="63">
        <f t="shared" si="21"/>
        <v>68.772176962420701</v>
      </c>
      <c r="AT29" s="63">
        <f t="shared" si="22"/>
        <v>137.5443539248414</v>
      </c>
      <c r="AU29" s="63">
        <f t="shared" si="7"/>
        <v>-68.772176962420701</v>
      </c>
      <c r="AV29" s="68">
        <f t="shared" si="23"/>
        <v>0.1</v>
      </c>
      <c r="AW29" s="63">
        <f t="shared" si="24"/>
        <v>343.86088481210351</v>
      </c>
      <c r="AX29" s="63">
        <f t="shared" si="25"/>
        <v>-137.5443539248414</v>
      </c>
      <c r="AY29" s="64">
        <f t="shared" si="26"/>
        <v>206.3165308872621</v>
      </c>
      <c r="AZ29" s="65">
        <f t="shared" si="27"/>
        <v>710.31025442231203</v>
      </c>
      <c r="BA29" s="51">
        <f t="shared" si="28"/>
        <v>481.40523873694491</v>
      </c>
      <c r="BB29" s="55">
        <f t="shared" si="29"/>
        <v>4.5830686061656474E-2</v>
      </c>
      <c r="BC29" s="55">
        <f t="shared" si="30"/>
        <v>-0.40936329413021744</v>
      </c>
      <c r="BE29" s="52">
        <f>IF(((AS29-T29)/T29)&gt;=BE$4,AD29,"")</f>
        <v>17.89999999999997</v>
      </c>
      <c r="BF29" s="52">
        <f t="shared" si="31"/>
        <v>17.89999999999997</v>
      </c>
      <c r="BG29" s="52">
        <f>IF(BB29&lt;=BG$4,AD29,"")</f>
        <v>17.89999999999997</v>
      </c>
      <c r="BH29" s="52" t="str">
        <f>IF(BC29&gt;=BH$4,AD29,"")</f>
        <v/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10503.99372353505</v>
      </c>
      <c r="AC30" s="71">
        <f t="shared" si="17"/>
        <v>-503.99372353504987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7.0000000000000009</v>
      </c>
      <c r="AG30" s="74">
        <f t="shared" si="38"/>
        <v>200</v>
      </c>
      <c r="AH30" s="60">
        <f t="shared" si="38"/>
        <v>50</v>
      </c>
      <c r="AI30" s="60">
        <f t="shared" si="38"/>
        <v>350.00000000000006</v>
      </c>
      <c r="AJ30" s="60">
        <f t="shared" si="38"/>
        <v>10350</v>
      </c>
      <c r="AK30" s="60">
        <f t="shared" si="38"/>
        <v>301.02196762732979</v>
      </c>
      <c r="AL30" s="60">
        <f t="shared" si="38"/>
        <v>6.020439352546596</v>
      </c>
      <c r="AM30" s="60" t="str">
        <f t="shared" si="38"/>
        <v>VINTO</v>
      </c>
      <c r="AN30" s="60" t="str">
        <f t="shared" si="38"/>
        <v>VINTO</v>
      </c>
      <c r="AO30" s="60" t="str">
        <f t="shared" si="38"/>
        <v/>
      </c>
      <c r="AP30" s="61" t="str">
        <f t="shared" si="19"/>
        <v>VINTO</v>
      </c>
      <c r="AQ30" s="62">
        <f t="shared" si="6"/>
        <v>35</v>
      </c>
      <c r="AR30" s="63">
        <f t="shared" si="20"/>
        <v>1.3775527726149779</v>
      </c>
      <c r="AS30" s="63">
        <f t="shared" si="21"/>
        <v>68.877638630748891</v>
      </c>
      <c r="AT30" s="63">
        <f t="shared" si="22"/>
        <v>137.75527726149778</v>
      </c>
      <c r="AU30" s="63">
        <f t="shared" si="7"/>
        <v>-68.877638630748891</v>
      </c>
      <c r="AV30" s="68">
        <f t="shared" si="23"/>
        <v>0.1</v>
      </c>
      <c r="AW30" s="63">
        <f t="shared" si="24"/>
        <v>344.38819315374445</v>
      </c>
      <c r="AX30" s="63">
        <f t="shared" si="25"/>
        <v>-137.75527726149778</v>
      </c>
      <c r="AY30" s="64">
        <f t="shared" si="26"/>
        <v>206.63291589224667</v>
      </c>
      <c r="AZ30" s="65">
        <f t="shared" si="27"/>
        <v>710.6266394272966</v>
      </c>
      <c r="BA30" s="51">
        <f t="shared" si="28"/>
        <v>482.14347041524223</v>
      </c>
      <c r="BB30" s="55">
        <f t="shared" si="29"/>
        <v>4.590096710882078E-2</v>
      </c>
      <c r="BC30" s="55">
        <f t="shared" si="30"/>
        <v>-0.40999104997361446</v>
      </c>
      <c r="BE30" s="52">
        <f>IF(((AS30-T30)/T30)&gt;=BE$4,AD30,"")</f>
        <v>17.799999999999969</v>
      </c>
      <c r="BF30" s="52">
        <f t="shared" si="31"/>
        <v>17.799999999999969</v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10503.99372353505</v>
      </c>
      <c r="AC31" s="71">
        <f t="shared" si="17"/>
        <v>-503.99372353504987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7.0000000000000009</v>
      </c>
      <c r="AG31" s="74">
        <f t="shared" si="38"/>
        <v>200</v>
      </c>
      <c r="AH31" s="60">
        <f t="shared" si="38"/>
        <v>50</v>
      </c>
      <c r="AI31" s="60">
        <f t="shared" si="38"/>
        <v>350.00000000000006</v>
      </c>
      <c r="AJ31" s="60">
        <f t="shared" si="38"/>
        <v>10350</v>
      </c>
      <c r="AK31" s="60">
        <f t="shared" si="38"/>
        <v>301.02196762732979</v>
      </c>
      <c r="AL31" s="60">
        <f t="shared" si="38"/>
        <v>6.020439352546596</v>
      </c>
      <c r="AM31" s="60" t="str">
        <f t="shared" si="38"/>
        <v>VINTO</v>
      </c>
      <c r="AN31" s="60" t="str">
        <f t="shared" si="38"/>
        <v>VINTO</v>
      </c>
      <c r="AO31" s="60" t="str">
        <f t="shared" si="38"/>
        <v/>
      </c>
      <c r="AP31" s="61" t="str">
        <f t="shared" si="19"/>
        <v>VINTO</v>
      </c>
      <c r="AQ31" s="62">
        <f t="shared" si="6"/>
        <v>35</v>
      </c>
      <c r="AR31" s="63">
        <f t="shared" si="20"/>
        <v>1.3796858391269271</v>
      </c>
      <c r="AS31" s="63">
        <f t="shared" si="21"/>
        <v>68.984291956346354</v>
      </c>
      <c r="AT31" s="63">
        <f t="shared" si="22"/>
        <v>137.96858391269271</v>
      </c>
      <c r="AU31" s="63">
        <f t="shared" si="7"/>
        <v>-68.984291956346354</v>
      </c>
      <c r="AV31" s="68">
        <f t="shared" si="23"/>
        <v>0.1</v>
      </c>
      <c r="AW31" s="63">
        <f t="shared" si="24"/>
        <v>344.92145978173176</v>
      </c>
      <c r="AX31" s="63">
        <f t="shared" si="25"/>
        <v>-137.96858391269271</v>
      </c>
      <c r="AY31" s="64">
        <f t="shared" si="26"/>
        <v>206.95287586903905</v>
      </c>
      <c r="AZ31" s="65">
        <f t="shared" si="27"/>
        <v>710.94659940408894</v>
      </c>
      <c r="BA31" s="51">
        <f t="shared" si="28"/>
        <v>482.89004369442449</v>
      </c>
      <c r="BB31" s="55">
        <f t="shared" si="29"/>
        <v>4.5972042292111256E-2</v>
      </c>
      <c r="BC31" s="55">
        <f t="shared" si="30"/>
        <v>-0.41062589910337777</v>
      </c>
      <c r="BE31" s="52">
        <f>IF(((AS31-T31)/T31)&gt;=BE$4,AD31,"")</f>
        <v>17.699999999999967</v>
      </c>
      <c r="BF31" s="52">
        <f t="shared" si="31"/>
        <v>17.699999999999967</v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10503.99372353505</v>
      </c>
      <c r="AC32" s="71">
        <f t="shared" si="17"/>
        <v>-503.99372353504987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7.0000000000000009</v>
      </c>
      <c r="AG32" s="74">
        <f t="shared" si="38"/>
        <v>200</v>
      </c>
      <c r="AH32" s="60">
        <f t="shared" si="38"/>
        <v>50</v>
      </c>
      <c r="AI32" s="60">
        <f t="shared" si="38"/>
        <v>350.00000000000006</v>
      </c>
      <c r="AJ32" s="60">
        <f t="shared" si="38"/>
        <v>10350</v>
      </c>
      <c r="AK32" s="60">
        <f t="shared" si="38"/>
        <v>301.02196762732979</v>
      </c>
      <c r="AL32" s="60">
        <f t="shared" si="38"/>
        <v>6.020439352546596</v>
      </c>
      <c r="AM32" s="60" t="str">
        <f t="shared" si="38"/>
        <v>VINTO</v>
      </c>
      <c r="AN32" s="60" t="str">
        <f t="shared" si="38"/>
        <v>VINTO</v>
      </c>
      <c r="AO32" s="60" t="str">
        <f t="shared" si="38"/>
        <v/>
      </c>
      <c r="AP32" s="61" t="str">
        <f t="shared" si="19"/>
        <v>VINTO</v>
      </c>
      <c r="AQ32" s="62">
        <f t="shared" si="6"/>
        <v>35</v>
      </c>
      <c r="AR32" s="63">
        <f t="shared" si="20"/>
        <v>1.3818431450310573</v>
      </c>
      <c r="AS32" s="63">
        <f t="shared" si="21"/>
        <v>69.092157251552862</v>
      </c>
      <c r="AT32" s="63">
        <f t="shared" si="22"/>
        <v>138.18431450310572</v>
      </c>
      <c r="AU32" s="63">
        <f t="shared" si="7"/>
        <v>-69.092157251552862</v>
      </c>
      <c r="AV32" s="68">
        <f t="shared" si="23"/>
        <v>0.1</v>
      </c>
      <c r="AW32" s="63">
        <f t="shared" si="24"/>
        <v>345.46078625776431</v>
      </c>
      <c r="AX32" s="63">
        <f t="shared" si="25"/>
        <v>-138.18431450310572</v>
      </c>
      <c r="AY32" s="64">
        <f t="shared" si="26"/>
        <v>207.27647175465859</v>
      </c>
      <c r="AZ32" s="65">
        <f t="shared" si="27"/>
        <v>711.27019528970845</v>
      </c>
      <c r="BA32" s="51">
        <f t="shared" si="28"/>
        <v>483.64510076087004</v>
      </c>
      <c r="BB32" s="55">
        <f t="shared" si="29"/>
        <v>4.6043925147939112E-2</v>
      </c>
      <c r="BC32" s="55">
        <f t="shared" si="30"/>
        <v>-0.4112679624277974</v>
      </c>
      <c r="BE32" s="52">
        <f>IF(((AS32-T32)/T32)&gt;=BE$4,AD32,"")</f>
        <v>17.599999999999966</v>
      </c>
      <c r="BF32" s="52">
        <f t="shared" si="31"/>
        <v>17.599999999999966</v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10503.99372353505</v>
      </c>
      <c r="AC33" s="71">
        <f t="shared" si="17"/>
        <v>-503.99372353504987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7.0000000000000009</v>
      </c>
      <c r="AG33" s="74">
        <f t="shared" si="38"/>
        <v>200</v>
      </c>
      <c r="AH33" s="60">
        <f t="shared" si="38"/>
        <v>50</v>
      </c>
      <c r="AI33" s="60">
        <f t="shared" si="38"/>
        <v>350.00000000000006</v>
      </c>
      <c r="AJ33" s="60">
        <f t="shared" si="38"/>
        <v>10350</v>
      </c>
      <c r="AK33" s="60">
        <f t="shared" si="38"/>
        <v>301.02196762732979</v>
      </c>
      <c r="AL33" s="60">
        <f t="shared" si="38"/>
        <v>6.020439352546596</v>
      </c>
      <c r="AM33" s="60" t="str">
        <f t="shared" si="38"/>
        <v>VINTO</v>
      </c>
      <c r="AN33" s="60" t="str">
        <f t="shared" si="38"/>
        <v>VINTO</v>
      </c>
      <c r="AO33" s="60" t="str">
        <f t="shared" si="38"/>
        <v/>
      </c>
      <c r="AP33" s="61" t="str">
        <f t="shared" si="19"/>
        <v>VINTO</v>
      </c>
      <c r="AQ33" s="62">
        <f t="shared" si="6"/>
        <v>35</v>
      </c>
      <c r="AR33" s="63">
        <f t="shared" si="20"/>
        <v>1.3840251058598063</v>
      </c>
      <c r="AS33" s="63">
        <f t="shared" si="21"/>
        <v>69.201255292990311</v>
      </c>
      <c r="AT33" s="63">
        <f t="shared" si="22"/>
        <v>138.40251058598062</v>
      </c>
      <c r="AU33" s="63">
        <f t="shared" si="7"/>
        <v>-69.201255292990311</v>
      </c>
      <c r="AV33" s="68">
        <f t="shared" si="23"/>
        <v>0.1</v>
      </c>
      <c r="AW33" s="63">
        <f t="shared" si="24"/>
        <v>346.00627646495155</v>
      </c>
      <c r="AX33" s="63">
        <f t="shared" si="25"/>
        <v>-138.40251058598062</v>
      </c>
      <c r="AY33" s="64">
        <f t="shared" si="26"/>
        <v>207.60376587897093</v>
      </c>
      <c r="AZ33" s="65">
        <f t="shared" si="27"/>
        <v>711.59748941402086</v>
      </c>
      <c r="BA33" s="51">
        <f t="shared" si="28"/>
        <v>484.40878705093218</v>
      </c>
      <c r="BB33" s="55">
        <f t="shared" si="29"/>
        <v>4.6116629522119285E-2</v>
      </c>
      <c r="BC33" s="55">
        <f t="shared" si="30"/>
        <v>-0.41191736361878184</v>
      </c>
      <c r="BE33" s="52">
        <f>IF(((AS33-T33)/T33)&gt;=BE$4,AD33,"")</f>
        <v>17.499999999999964</v>
      </c>
      <c r="BF33" s="52">
        <f t="shared" si="31"/>
        <v>17.499999999999964</v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10503.99372353505</v>
      </c>
      <c r="AC34" s="71">
        <f t="shared" si="17"/>
        <v>-503.99372353504987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7.0000000000000009</v>
      </c>
      <c r="AG34" s="74">
        <f t="shared" si="38"/>
        <v>200</v>
      </c>
      <c r="AH34" s="60">
        <f t="shared" si="38"/>
        <v>50</v>
      </c>
      <c r="AI34" s="60">
        <f t="shared" si="38"/>
        <v>350.00000000000006</v>
      </c>
      <c r="AJ34" s="60">
        <f t="shared" si="38"/>
        <v>10350</v>
      </c>
      <c r="AK34" s="60">
        <f t="shared" si="38"/>
        <v>301.02196762732979</v>
      </c>
      <c r="AL34" s="60">
        <f t="shared" si="38"/>
        <v>6.020439352546596</v>
      </c>
      <c r="AM34" s="60" t="str">
        <f t="shared" si="38"/>
        <v>VINTO</v>
      </c>
      <c r="AN34" s="60" t="str">
        <f t="shared" si="38"/>
        <v>VINTO</v>
      </c>
      <c r="AO34" s="60" t="str">
        <f t="shared" si="38"/>
        <v/>
      </c>
      <c r="AP34" s="61" t="str">
        <f t="shared" si="19"/>
        <v>VINTO</v>
      </c>
      <c r="AQ34" s="62">
        <f t="shared" si="6"/>
        <v>35</v>
      </c>
      <c r="AR34" s="63">
        <f t="shared" si="20"/>
        <v>1.3862321466980809</v>
      </c>
      <c r="AS34" s="63">
        <f t="shared" si="21"/>
        <v>69.311607334904039</v>
      </c>
      <c r="AT34" s="63">
        <f t="shared" si="22"/>
        <v>138.62321466980808</v>
      </c>
      <c r="AU34" s="63">
        <f t="shared" si="7"/>
        <v>-69.311607334904039</v>
      </c>
      <c r="AV34" s="68">
        <f t="shared" si="23"/>
        <v>0.1</v>
      </c>
      <c r="AW34" s="63">
        <f t="shared" si="24"/>
        <v>346.55803667452017</v>
      </c>
      <c r="AX34" s="63">
        <f t="shared" si="25"/>
        <v>-138.62321466980808</v>
      </c>
      <c r="AY34" s="64">
        <f t="shared" si="26"/>
        <v>207.93482200471209</v>
      </c>
      <c r="AZ34" s="65">
        <f t="shared" si="27"/>
        <v>711.9285455397619</v>
      </c>
      <c r="BA34" s="51">
        <f t="shared" si="28"/>
        <v>485.1812513443283</v>
      </c>
      <c r="BB34" s="55">
        <f t="shared" si="29"/>
        <v>4.6190169578761299E-2</v>
      </c>
      <c r="BC34" s="55">
        <f t="shared" si="30"/>
        <v>-0.41257422919127168</v>
      </c>
      <c r="BE34" s="52">
        <f>IF(((AS34-T34)/T34)&gt;=BE$4,AD34,"")</f>
        <v>17.399999999999963</v>
      </c>
      <c r="BF34" s="52">
        <f t="shared" si="31"/>
        <v>17.399999999999963</v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10503.99372353505</v>
      </c>
      <c r="AC35" s="71">
        <f t="shared" si="17"/>
        <v>-503.99372353504987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7.0000000000000009</v>
      </c>
      <c r="AG35" s="74">
        <f t="shared" si="38"/>
        <v>200</v>
      </c>
      <c r="AH35" s="60">
        <f t="shared" si="38"/>
        <v>50</v>
      </c>
      <c r="AI35" s="60">
        <f t="shared" si="38"/>
        <v>350.00000000000006</v>
      </c>
      <c r="AJ35" s="60">
        <f t="shared" si="38"/>
        <v>10350</v>
      </c>
      <c r="AK35" s="60">
        <f t="shared" si="38"/>
        <v>301.02196762732979</v>
      </c>
      <c r="AL35" s="60">
        <f t="shared" si="38"/>
        <v>6.020439352546596</v>
      </c>
      <c r="AM35" s="60" t="str">
        <f t="shared" si="38"/>
        <v>VINTO</v>
      </c>
      <c r="AN35" s="60" t="str">
        <f t="shared" si="38"/>
        <v>VINTO</v>
      </c>
      <c r="AO35" s="60" t="str">
        <f t="shared" si="38"/>
        <v/>
      </c>
      <c r="AP35" s="61" t="str">
        <f t="shared" si="19"/>
        <v>VINTO</v>
      </c>
      <c r="AQ35" s="62">
        <f t="shared" si="6"/>
        <v>35</v>
      </c>
      <c r="AR35" s="63">
        <f t="shared" si="20"/>
        <v>1.3884647024593417</v>
      </c>
      <c r="AS35" s="63">
        <f t="shared" si="21"/>
        <v>69.423235122967085</v>
      </c>
      <c r="AT35" s="63">
        <f t="shared" si="22"/>
        <v>138.84647024593417</v>
      </c>
      <c r="AU35" s="63">
        <f t="shared" si="7"/>
        <v>-69.423235122967085</v>
      </c>
      <c r="AV35" s="68">
        <f t="shared" si="23"/>
        <v>0.1</v>
      </c>
      <c r="AW35" s="63">
        <f t="shared" si="24"/>
        <v>347.11617561483541</v>
      </c>
      <c r="AX35" s="63">
        <f t="shared" si="25"/>
        <v>-138.84647024593417</v>
      </c>
      <c r="AY35" s="64">
        <f t="shared" si="26"/>
        <v>208.26970536890124</v>
      </c>
      <c r="AZ35" s="65">
        <f t="shared" si="27"/>
        <v>712.26342890395108</v>
      </c>
      <c r="BA35" s="51">
        <f t="shared" si="28"/>
        <v>485.96264586076961</v>
      </c>
      <c r="BB35" s="55">
        <f t="shared" si="29"/>
        <v>4.6264559809468551E-2</v>
      </c>
      <c r="BC35" s="55">
        <f t="shared" si="30"/>
        <v>-0.41323868858540908</v>
      </c>
      <c r="BE35" s="52">
        <f>IF(((AS35-T35)/T35)&gt;=BE$4,AD35,"")</f>
        <v>17.299999999999962</v>
      </c>
      <c r="BF35" s="52">
        <f t="shared" si="31"/>
        <v>17.299999999999962</v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10503.99372353505</v>
      </c>
      <c r="AC36" s="71">
        <f t="shared" si="17"/>
        <v>-503.99372353504987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7.0000000000000009</v>
      </c>
      <c r="AG36" s="74">
        <f t="shared" si="38"/>
        <v>200</v>
      </c>
      <c r="AH36" s="60">
        <f t="shared" si="38"/>
        <v>50</v>
      </c>
      <c r="AI36" s="60">
        <f t="shared" si="38"/>
        <v>350.00000000000006</v>
      </c>
      <c r="AJ36" s="60">
        <f t="shared" si="38"/>
        <v>10350</v>
      </c>
      <c r="AK36" s="60">
        <f t="shared" si="38"/>
        <v>301.02196762732979</v>
      </c>
      <c r="AL36" s="60">
        <f t="shared" si="38"/>
        <v>6.020439352546596</v>
      </c>
      <c r="AM36" s="60" t="str">
        <f t="shared" si="38"/>
        <v>VINTO</v>
      </c>
      <c r="AN36" s="60" t="str">
        <f t="shared" si="38"/>
        <v>VINTO</v>
      </c>
      <c r="AO36" s="60" t="str">
        <f t="shared" si="38"/>
        <v/>
      </c>
      <c r="AP36" s="61" t="str">
        <f t="shared" si="19"/>
        <v>VINTO</v>
      </c>
      <c r="AQ36" s="62">
        <f t="shared" si="6"/>
        <v>35</v>
      </c>
      <c r="AR36" s="63">
        <f t="shared" si="20"/>
        <v>1.3907232181713147</v>
      </c>
      <c r="AS36" s="63">
        <f t="shared" si="21"/>
        <v>69.536160908565734</v>
      </c>
      <c r="AT36" s="63">
        <f t="shared" si="22"/>
        <v>139.07232181713147</v>
      </c>
      <c r="AU36" s="63">
        <f t="shared" si="7"/>
        <v>-69.536160908565734</v>
      </c>
      <c r="AV36" s="68">
        <f t="shared" si="23"/>
        <v>0.1</v>
      </c>
      <c r="AW36" s="63">
        <f t="shared" si="24"/>
        <v>347.6808045428287</v>
      </c>
      <c r="AX36" s="63">
        <f t="shared" si="25"/>
        <v>-139.07232181713147</v>
      </c>
      <c r="AY36" s="64">
        <f t="shared" si="26"/>
        <v>208.60848272569723</v>
      </c>
      <c r="AZ36" s="65">
        <f t="shared" si="27"/>
        <v>712.60220626074715</v>
      </c>
      <c r="BA36" s="51">
        <f t="shared" si="28"/>
        <v>486.75312635996011</v>
      </c>
      <c r="BB36" s="55">
        <f t="shared" si="29"/>
        <v>4.6339815042858438E-2</v>
      </c>
      <c r="BC36" s="55">
        <f t="shared" si="30"/>
        <v>-0.4139108742515713</v>
      </c>
      <c r="BE36" s="52">
        <f>IF(((AS36-T36)/T36)&gt;=BE$4,AD36,"")</f>
        <v>17.19999999999996</v>
      </c>
      <c r="BF36" s="52">
        <f t="shared" si="31"/>
        <v>17.19999999999996</v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10503.99372353505</v>
      </c>
      <c r="AC37" s="71">
        <f t="shared" si="17"/>
        <v>-503.99372353504987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7.0000000000000009</v>
      </c>
      <c r="AG37" s="74">
        <f t="shared" si="38"/>
        <v>200</v>
      </c>
      <c r="AH37" s="60">
        <f t="shared" si="38"/>
        <v>50</v>
      </c>
      <c r="AI37" s="60">
        <f t="shared" si="38"/>
        <v>350.00000000000006</v>
      </c>
      <c r="AJ37" s="60">
        <f t="shared" si="38"/>
        <v>10350</v>
      </c>
      <c r="AK37" s="60">
        <f t="shared" si="38"/>
        <v>301.02196762732979</v>
      </c>
      <c r="AL37" s="60">
        <f t="shared" si="38"/>
        <v>6.020439352546596</v>
      </c>
      <c r="AM37" s="60" t="str">
        <f t="shared" si="38"/>
        <v>VINTO</v>
      </c>
      <c r="AN37" s="60" t="str">
        <f t="shared" si="38"/>
        <v>VINTO</v>
      </c>
      <c r="AO37" s="60" t="str">
        <f t="shared" si="38"/>
        <v/>
      </c>
      <c r="AP37" s="61" t="str">
        <f t="shared" si="19"/>
        <v>VINTO</v>
      </c>
      <c r="AQ37" s="62">
        <f t="shared" si="6"/>
        <v>35</v>
      </c>
      <c r="AR37" s="63">
        <f t="shared" si="20"/>
        <v>1.3930081492717317</v>
      </c>
      <c r="AS37" s="63">
        <f t="shared" si="21"/>
        <v>69.650407463586589</v>
      </c>
      <c r="AT37" s="63">
        <f t="shared" si="22"/>
        <v>139.30081492717318</v>
      </c>
      <c r="AU37" s="63">
        <f t="shared" si="7"/>
        <v>-69.650407463586589</v>
      </c>
      <c r="AV37" s="68">
        <f t="shared" si="23"/>
        <v>0.1</v>
      </c>
      <c r="AW37" s="63">
        <f t="shared" si="24"/>
        <v>348.25203731793295</v>
      </c>
      <c r="AX37" s="63">
        <f t="shared" si="25"/>
        <v>-139.30081492717318</v>
      </c>
      <c r="AY37" s="64">
        <f t="shared" si="26"/>
        <v>208.95122239075977</v>
      </c>
      <c r="AZ37" s="65">
        <f t="shared" si="27"/>
        <v>712.94494592580963</v>
      </c>
      <c r="BA37" s="51">
        <f t="shared" si="28"/>
        <v>487.55285224510612</v>
      </c>
      <c r="BB37" s="55">
        <f t="shared" si="29"/>
        <v>4.6415950454416627E-2</v>
      </c>
      <c r="BC37" s="55">
        <f t="shared" si="30"/>
        <v>-0.41459092173839029</v>
      </c>
      <c r="BE37" s="52">
        <f>IF(((AS37-T37)/T37)&gt;=BE$4,AD37,"")</f>
        <v>17.099999999999959</v>
      </c>
      <c r="BF37" s="52">
        <f t="shared" si="31"/>
        <v>17.099999999999959</v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10503.99372353505</v>
      </c>
      <c r="AC38" s="71">
        <f t="shared" si="17"/>
        <v>-503.99372353504987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7.0000000000000009</v>
      </c>
      <c r="AG38" s="74">
        <f t="shared" si="38"/>
        <v>200</v>
      </c>
      <c r="AH38" s="60">
        <f t="shared" si="38"/>
        <v>50</v>
      </c>
      <c r="AI38" s="60">
        <f t="shared" si="38"/>
        <v>350.00000000000006</v>
      </c>
      <c r="AJ38" s="60">
        <f t="shared" si="38"/>
        <v>10350</v>
      </c>
      <c r="AK38" s="60">
        <f t="shared" si="38"/>
        <v>301.02196762732979</v>
      </c>
      <c r="AL38" s="60">
        <f t="shared" si="38"/>
        <v>6.020439352546596</v>
      </c>
      <c r="AM38" s="60" t="str">
        <f t="shared" si="38"/>
        <v>VINTO</v>
      </c>
      <c r="AN38" s="60" t="str">
        <f t="shared" si="38"/>
        <v>VINTO</v>
      </c>
      <c r="AO38" s="60" t="str">
        <f t="shared" si="38"/>
        <v/>
      </c>
      <c r="AP38" s="61" t="str">
        <f t="shared" si="19"/>
        <v>VINTO</v>
      </c>
      <c r="AQ38" s="62">
        <f t="shared" si="6"/>
        <v>35</v>
      </c>
      <c r="AR38" s="63">
        <f t="shared" si="20"/>
        <v>1.3953199619145067</v>
      </c>
      <c r="AS38" s="63">
        <f t="shared" si="21"/>
        <v>69.765998095725337</v>
      </c>
      <c r="AT38" s="63">
        <f t="shared" si="22"/>
        <v>139.53199619145067</v>
      </c>
      <c r="AU38" s="63">
        <f t="shared" si="7"/>
        <v>-69.765998095725337</v>
      </c>
      <c r="AV38" s="68">
        <f t="shared" si="23"/>
        <v>0.1</v>
      </c>
      <c r="AW38" s="63">
        <f t="shared" si="24"/>
        <v>348.82999047862666</v>
      </c>
      <c r="AX38" s="63">
        <f t="shared" si="25"/>
        <v>-139.53199619145067</v>
      </c>
      <c r="AY38" s="64">
        <f t="shared" si="26"/>
        <v>209.29799428717598</v>
      </c>
      <c r="AZ38" s="65">
        <f t="shared" si="27"/>
        <v>713.29171782222579</v>
      </c>
      <c r="BA38" s="51">
        <f t="shared" si="28"/>
        <v>488.36198667007739</v>
      </c>
      <c r="BB38" s="55">
        <f t="shared" si="29"/>
        <v>4.6492981576699038E-2</v>
      </c>
      <c r="BC38" s="55">
        <f t="shared" si="30"/>
        <v>-0.41527896978387768</v>
      </c>
      <c r="BE38" s="52">
        <f>IF(((AS38-T38)/T38)&gt;=BE$4,AD38,"")</f>
        <v>16.999999999999957</v>
      </c>
      <c r="BF38" s="52">
        <f t="shared" si="31"/>
        <v>16.999999999999957</v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10503.99372353505</v>
      </c>
      <c r="AC39" s="71">
        <f t="shared" si="17"/>
        <v>-503.99372353504987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7.0000000000000009</v>
      </c>
      <c r="AG39" s="74">
        <f t="shared" si="38"/>
        <v>200</v>
      </c>
      <c r="AH39" s="60">
        <f t="shared" si="38"/>
        <v>50</v>
      </c>
      <c r="AI39" s="60">
        <f t="shared" si="38"/>
        <v>350.00000000000006</v>
      </c>
      <c r="AJ39" s="60">
        <f t="shared" si="38"/>
        <v>10350</v>
      </c>
      <c r="AK39" s="60">
        <f t="shared" si="38"/>
        <v>301.02196762732979</v>
      </c>
      <c r="AL39" s="60">
        <f t="shared" si="38"/>
        <v>6.020439352546596</v>
      </c>
      <c r="AM39" s="60" t="str">
        <f t="shared" si="38"/>
        <v>VINTO</v>
      </c>
      <c r="AN39" s="60" t="str">
        <f t="shared" si="38"/>
        <v>VINTO</v>
      </c>
      <c r="AO39" s="60" t="str">
        <f t="shared" si="38"/>
        <v/>
      </c>
      <c r="AP39" s="61" t="str">
        <f t="shared" si="19"/>
        <v>VINTO</v>
      </c>
      <c r="AQ39" s="62">
        <f t="shared" si="6"/>
        <v>35</v>
      </c>
      <c r="AR39" s="63">
        <f t="shared" si="20"/>
        <v>1.3976591332867818</v>
      </c>
      <c r="AS39" s="63">
        <f t="shared" si="21"/>
        <v>69.88295666433909</v>
      </c>
      <c r="AT39" s="63">
        <f t="shared" si="22"/>
        <v>139.76591332867818</v>
      </c>
      <c r="AU39" s="63">
        <f t="shared" si="7"/>
        <v>-69.88295666433909</v>
      </c>
      <c r="AV39" s="68">
        <f t="shared" si="23"/>
        <v>0.1</v>
      </c>
      <c r="AW39" s="63">
        <f t="shared" si="24"/>
        <v>349.41478332169544</v>
      </c>
      <c r="AX39" s="63">
        <f t="shared" si="25"/>
        <v>-139.76591332867818</v>
      </c>
      <c r="AY39" s="64">
        <f t="shared" si="26"/>
        <v>209.64886999301726</v>
      </c>
      <c r="AZ39" s="65">
        <f t="shared" si="27"/>
        <v>713.6425935280671</v>
      </c>
      <c r="BA39" s="51">
        <f t="shared" si="28"/>
        <v>489.18069665037365</v>
      </c>
      <c r="BB39" s="55">
        <f t="shared" si="29"/>
        <v>4.6570924309896018E-2</v>
      </c>
      <c r="BC39" s="55">
        <f t="shared" si="30"/>
        <v>-0.41597516040978511</v>
      </c>
      <c r="BE39" s="52">
        <f>IF(((AS39-T39)/T39)&gt;=BE$4,AD39,"")</f>
        <v>16.899999999999956</v>
      </c>
      <c r="BF39" s="52">
        <f t="shared" si="31"/>
        <v>16.899999999999956</v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10503.99372353505</v>
      </c>
      <c r="AC40" s="71">
        <f t="shared" si="17"/>
        <v>-503.99372353504987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7.0000000000000009</v>
      </c>
      <c r="AG40" s="74">
        <f t="shared" si="38"/>
        <v>200</v>
      </c>
      <c r="AH40" s="60">
        <f t="shared" si="38"/>
        <v>50</v>
      </c>
      <c r="AI40" s="60">
        <f t="shared" si="38"/>
        <v>350.00000000000006</v>
      </c>
      <c r="AJ40" s="60">
        <f t="shared" si="38"/>
        <v>10350</v>
      </c>
      <c r="AK40" s="60">
        <f t="shared" si="38"/>
        <v>301.02196762732979</v>
      </c>
      <c r="AL40" s="60">
        <f t="shared" si="38"/>
        <v>6.020439352546596</v>
      </c>
      <c r="AM40" s="60" t="str">
        <f t="shared" si="38"/>
        <v>VINTO</v>
      </c>
      <c r="AN40" s="60" t="str">
        <f t="shared" si="38"/>
        <v>VINTO</v>
      </c>
      <c r="AO40" s="60" t="str">
        <f t="shared" si="38"/>
        <v/>
      </c>
      <c r="AP40" s="61" t="str">
        <f t="shared" si="19"/>
        <v>VINTO</v>
      </c>
      <c r="AQ40" s="62">
        <f t="shared" si="6"/>
        <v>35</v>
      </c>
      <c r="AR40" s="63">
        <f t="shared" si="20"/>
        <v>1.4000261519372985</v>
      </c>
      <c r="AS40" s="63">
        <f t="shared" si="21"/>
        <v>70.001307596864919</v>
      </c>
      <c r="AT40" s="63">
        <f t="shared" si="22"/>
        <v>140.00261519372984</v>
      </c>
      <c r="AU40" s="63">
        <f t="shared" si="7"/>
        <v>-70.001307596864919</v>
      </c>
      <c r="AV40" s="68">
        <f t="shared" si="23"/>
        <v>0.1</v>
      </c>
      <c r="AW40" s="63">
        <f t="shared" si="24"/>
        <v>350.00653798432461</v>
      </c>
      <c r="AX40" s="63">
        <f t="shared" si="25"/>
        <v>-140.00261519372984</v>
      </c>
      <c r="AY40" s="64">
        <f t="shared" si="26"/>
        <v>210.00392279059477</v>
      </c>
      <c r="AZ40" s="65">
        <f t="shared" si="27"/>
        <v>713.99764632564461</v>
      </c>
      <c r="BA40" s="51">
        <f t="shared" si="28"/>
        <v>490.00915317805442</v>
      </c>
      <c r="BB40" s="55">
        <f t="shared" si="29"/>
        <v>4.6649794932773922E-2</v>
      </c>
      <c r="BC40" s="55">
        <f t="shared" si="30"/>
        <v>-0.41667963901933436</v>
      </c>
      <c r="BE40" s="52">
        <f>IF(((AS40-T40)/T40)&gt;=BE$4,AD40,"")</f>
        <v>16.799999999999955</v>
      </c>
      <c r="BF40" s="52">
        <f t="shared" si="31"/>
        <v>16.799999999999955</v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10503.99372353505</v>
      </c>
      <c r="AC41" s="71">
        <f t="shared" si="17"/>
        <v>-503.99372353504987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7.0000000000000009</v>
      </c>
      <c r="AG41" s="74">
        <f t="shared" si="38"/>
        <v>200</v>
      </c>
      <c r="AH41" s="60">
        <f t="shared" si="38"/>
        <v>50</v>
      </c>
      <c r="AI41" s="60">
        <f t="shared" si="38"/>
        <v>350.00000000000006</v>
      </c>
      <c r="AJ41" s="60">
        <f t="shared" si="38"/>
        <v>10350</v>
      </c>
      <c r="AK41" s="60">
        <f t="shared" si="38"/>
        <v>301.02196762732979</v>
      </c>
      <c r="AL41" s="60">
        <f t="shared" si="38"/>
        <v>6.020439352546596</v>
      </c>
      <c r="AM41" s="60" t="str">
        <f t="shared" si="38"/>
        <v>VINTO</v>
      </c>
      <c r="AN41" s="60" t="str">
        <f t="shared" si="38"/>
        <v>VINTO</v>
      </c>
      <c r="AO41" s="60" t="str">
        <f t="shared" si="38"/>
        <v/>
      </c>
      <c r="AP41" s="61" t="str">
        <f t="shared" si="19"/>
        <v>VINTO</v>
      </c>
      <c r="AQ41" s="62">
        <f t="shared" si="6"/>
        <v>35</v>
      </c>
      <c r="AR41" s="63">
        <f t="shared" si="20"/>
        <v>1.4024215181165638</v>
      </c>
      <c r="AS41" s="63">
        <f t="shared" si="21"/>
        <v>70.121075905828192</v>
      </c>
      <c r="AT41" s="63">
        <f t="shared" si="22"/>
        <v>140.24215181165638</v>
      </c>
      <c r="AU41" s="63">
        <f t="shared" si="7"/>
        <v>-70.121075905828192</v>
      </c>
      <c r="AV41" s="68">
        <f t="shared" si="23"/>
        <v>0.1</v>
      </c>
      <c r="AW41" s="63">
        <f t="shared" si="24"/>
        <v>350.60537952914098</v>
      </c>
      <c r="AX41" s="63">
        <f t="shared" si="25"/>
        <v>-140.24215181165638</v>
      </c>
      <c r="AY41" s="64">
        <f t="shared" si="26"/>
        <v>210.36322771748459</v>
      </c>
      <c r="AZ41" s="65">
        <f t="shared" si="27"/>
        <v>714.35695125253449</v>
      </c>
      <c r="BA41" s="51">
        <f t="shared" si="28"/>
        <v>490.84753134079733</v>
      </c>
      <c r="BB41" s="55">
        <f t="shared" si="29"/>
        <v>4.6729610114009647E-2</v>
      </c>
      <c r="BC41" s="55">
        <f t="shared" si="30"/>
        <v>-0.41739255449845902</v>
      </c>
      <c r="BE41" s="52">
        <f>IF(((AS41-T41)/T41)&gt;=BE$4,AD41,"")</f>
        <v>16.699999999999953</v>
      </c>
      <c r="BF41" s="52">
        <f t="shared" si="31"/>
        <v>16.699999999999953</v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10503.99372353505</v>
      </c>
      <c r="AC42" s="71">
        <f t="shared" si="17"/>
        <v>-503.99372353504987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7.0000000000000009</v>
      </c>
      <c r="AG42" s="74">
        <f t="shared" si="41"/>
        <v>200</v>
      </c>
      <c r="AH42" s="60">
        <f t="shared" si="41"/>
        <v>50</v>
      </c>
      <c r="AI42" s="60">
        <f t="shared" si="41"/>
        <v>350.00000000000006</v>
      </c>
      <c r="AJ42" s="60">
        <f t="shared" si="41"/>
        <v>10350</v>
      </c>
      <c r="AK42" s="60">
        <f t="shared" si="41"/>
        <v>301.02196762732979</v>
      </c>
      <c r="AL42" s="60">
        <f t="shared" si="41"/>
        <v>6.020439352546596</v>
      </c>
      <c r="AM42" s="60" t="str">
        <f t="shared" si="41"/>
        <v>VINTO</v>
      </c>
      <c r="AN42" s="60" t="str">
        <f t="shared" si="41"/>
        <v>VINTO</v>
      </c>
      <c r="AO42" s="60" t="str">
        <f t="shared" si="41"/>
        <v/>
      </c>
      <c r="AP42" s="61" t="str">
        <f t="shared" si="19"/>
        <v>VINTO</v>
      </c>
      <c r="AQ42" s="62">
        <f t="shared" si="6"/>
        <v>35</v>
      </c>
      <c r="AR42" s="63">
        <f t="shared" si="20"/>
        <v>1.4048457441293141</v>
      </c>
      <c r="AS42" s="63">
        <f t="shared" si="21"/>
        <v>70.242287206465704</v>
      </c>
      <c r="AT42" s="63">
        <f t="shared" si="22"/>
        <v>140.48457441293141</v>
      </c>
      <c r="AU42" s="63">
        <f t="shared" si="7"/>
        <v>-70.242287206465704</v>
      </c>
      <c r="AV42" s="68">
        <f t="shared" si="23"/>
        <v>0.1</v>
      </c>
      <c r="AW42" s="63">
        <f t="shared" si="24"/>
        <v>351.21143603232849</v>
      </c>
      <c r="AX42" s="63">
        <f t="shared" si="25"/>
        <v>-140.48457441293141</v>
      </c>
      <c r="AY42" s="64">
        <f t="shared" si="26"/>
        <v>210.72686161939708</v>
      </c>
      <c r="AZ42" s="65">
        <f t="shared" si="27"/>
        <v>714.72058515444701</v>
      </c>
      <c r="BA42" s="51">
        <f t="shared" si="28"/>
        <v>491.69601044525996</v>
      </c>
      <c r="BB42" s="55">
        <f t="shared" si="29"/>
        <v>4.6810386923934959E-2</v>
      </c>
      <c r="BC42" s="55">
        <f t="shared" si="30"/>
        <v>-0.4181140593207055</v>
      </c>
      <c r="BE42" s="52">
        <f>IF(((AS42-T42)/T42)&gt;=BE$4,AD42,"")</f>
        <v>16.599999999999952</v>
      </c>
      <c r="BF42" s="52">
        <f t="shared" si="31"/>
        <v>16.599999999999952</v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10503.99372353505</v>
      </c>
      <c r="AC43" s="71">
        <f t="shared" si="17"/>
        <v>-503.99372353504987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7.0000000000000009</v>
      </c>
      <c r="AG43" s="74">
        <f t="shared" si="41"/>
        <v>200</v>
      </c>
      <c r="AH43" s="60">
        <f t="shared" si="41"/>
        <v>50</v>
      </c>
      <c r="AI43" s="60">
        <f t="shared" si="41"/>
        <v>350.00000000000006</v>
      </c>
      <c r="AJ43" s="60">
        <f t="shared" si="41"/>
        <v>10350</v>
      </c>
      <c r="AK43" s="60">
        <f t="shared" si="41"/>
        <v>301.02196762732979</v>
      </c>
      <c r="AL43" s="60">
        <f t="shared" si="41"/>
        <v>6.020439352546596</v>
      </c>
      <c r="AM43" s="60" t="str">
        <f t="shared" si="41"/>
        <v>VINTO</v>
      </c>
      <c r="AN43" s="60" t="str">
        <f t="shared" si="41"/>
        <v>VINTO</v>
      </c>
      <c r="AO43" s="60" t="str">
        <f t="shared" si="41"/>
        <v/>
      </c>
      <c r="AP43" s="61" t="str">
        <f t="shared" si="19"/>
        <v>VINTO</v>
      </c>
      <c r="AQ43" s="62">
        <f t="shared" si="6"/>
        <v>35</v>
      </c>
      <c r="AR43" s="63">
        <f t="shared" si="20"/>
        <v>1.4072993546997949</v>
      </c>
      <c r="AS43" s="63">
        <f t="shared" si="21"/>
        <v>70.364967734989747</v>
      </c>
      <c r="AT43" s="63">
        <f t="shared" si="22"/>
        <v>140.72993546997949</v>
      </c>
      <c r="AU43" s="63">
        <f t="shared" si="7"/>
        <v>-70.364967734989747</v>
      </c>
      <c r="AV43" s="68">
        <f t="shared" si="23"/>
        <v>0.1</v>
      </c>
      <c r="AW43" s="63">
        <f t="shared" si="24"/>
        <v>351.82483867494875</v>
      </c>
      <c r="AX43" s="63">
        <f t="shared" si="25"/>
        <v>-140.72993546997949</v>
      </c>
      <c r="AY43" s="64">
        <f t="shared" si="26"/>
        <v>211.09490320496926</v>
      </c>
      <c r="AZ43" s="65">
        <f t="shared" si="27"/>
        <v>715.08862674001909</v>
      </c>
      <c r="BA43" s="51">
        <f t="shared" si="28"/>
        <v>492.55477414492822</v>
      </c>
      <c r="BB43" s="55">
        <f t="shared" si="29"/>
        <v>4.6892142846707847E-2</v>
      </c>
      <c r="BC43" s="55">
        <f t="shared" si="30"/>
        <v>-0.41884430965594915</v>
      </c>
      <c r="BE43" s="52">
        <f>IF(((AS43-T43)/T43)&gt;=BE$4,AD43,"")</f>
        <v>16.49999999999995</v>
      </c>
      <c r="BF43" s="52">
        <f t="shared" si="31"/>
        <v>16.49999999999995</v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10503.99372353505</v>
      </c>
      <c r="AC44" s="71">
        <f t="shared" si="17"/>
        <v>-503.99372353504987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7.0000000000000009</v>
      </c>
      <c r="AG44" s="74">
        <f t="shared" si="41"/>
        <v>200</v>
      </c>
      <c r="AH44" s="60">
        <f t="shared" si="41"/>
        <v>50</v>
      </c>
      <c r="AI44" s="60">
        <f t="shared" si="41"/>
        <v>350.00000000000006</v>
      </c>
      <c r="AJ44" s="60">
        <f t="shared" si="41"/>
        <v>10350</v>
      </c>
      <c r="AK44" s="60">
        <f t="shared" si="41"/>
        <v>301.02196762732979</v>
      </c>
      <c r="AL44" s="60">
        <f t="shared" si="41"/>
        <v>6.020439352546596</v>
      </c>
      <c r="AM44" s="60" t="str">
        <f t="shared" si="41"/>
        <v>VINTO</v>
      </c>
      <c r="AN44" s="60" t="str">
        <f t="shared" si="41"/>
        <v>VINTO</v>
      </c>
      <c r="AO44" s="60" t="str">
        <f t="shared" si="41"/>
        <v/>
      </c>
      <c r="AP44" s="61" t="str">
        <f t="shared" si="19"/>
        <v>VINTO</v>
      </c>
      <c r="AQ44" s="62">
        <f t="shared" si="6"/>
        <v>35</v>
      </c>
      <c r="AR44" s="63">
        <f t="shared" si="20"/>
        <v>1.4097828873504035</v>
      </c>
      <c r="AS44" s="63">
        <f t="shared" si="21"/>
        <v>70.489144367520169</v>
      </c>
      <c r="AT44" s="63">
        <f t="shared" si="22"/>
        <v>140.97828873504034</v>
      </c>
      <c r="AU44" s="63">
        <f t="shared" si="7"/>
        <v>-70.489144367520169</v>
      </c>
      <c r="AV44" s="68">
        <f t="shared" si="23"/>
        <v>0.1</v>
      </c>
      <c r="AW44" s="63">
        <f t="shared" si="24"/>
        <v>352.44572183760084</v>
      </c>
      <c r="AX44" s="63">
        <f t="shared" si="25"/>
        <v>-140.97828873504034</v>
      </c>
      <c r="AY44" s="64">
        <f t="shared" si="26"/>
        <v>211.46743310256051</v>
      </c>
      <c r="AZ44" s="65">
        <f t="shared" si="27"/>
        <v>715.46115663761043</v>
      </c>
      <c r="BA44" s="51">
        <f t="shared" si="28"/>
        <v>493.42401057264118</v>
      </c>
      <c r="BB44" s="55">
        <f t="shared" si="29"/>
        <v>4.6974895792929183E-2</v>
      </c>
      <c r="BC44" s="55">
        <f t="shared" si="30"/>
        <v>-0.41958346548308584</v>
      </c>
      <c r="BE44" s="52">
        <f>IF(((AS44-T44)/T44)&gt;=BE$4,AD44,"")</f>
        <v>16.399999999999949</v>
      </c>
      <c r="BF44" s="52">
        <f t="shared" si="31"/>
        <v>16.399999999999949</v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10503.99372353505</v>
      </c>
      <c r="AC45" s="71">
        <f t="shared" si="17"/>
        <v>-503.99372353504987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7.0000000000000009</v>
      </c>
      <c r="AG45" s="74">
        <f t="shared" si="41"/>
        <v>200</v>
      </c>
      <c r="AH45" s="60">
        <f t="shared" si="41"/>
        <v>50</v>
      </c>
      <c r="AI45" s="60">
        <f t="shared" si="41"/>
        <v>350.00000000000006</v>
      </c>
      <c r="AJ45" s="60">
        <f t="shared" si="41"/>
        <v>10350</v>
      </c>
      <c r="AK45" s="60">
        <f t="shared" si="41"/>
        <v>301.02196762732979</v>
      </c>
      <c r="AL45" s="60">
        <f t="shared" si="41"/>
        <v>6.020439352546596</v>
      </c>
      <c r="AM45" s="60" t="str">
        <f t="shared" si="41"/>
        <v>VINTO</v>
      </c>
      <c r="AN45" s="60" t="str">
        <f t="shared" si="41"/>
        <v>VINTO</v>
      </c>
      <c r="AO45" s="60" t="str">
        <f t="shared" si="41"/>
        <v/>
      </c>
      <c r="AP45" s="61" t="str">
        <f t="shared" si="19"/>
        <v>VINTO</v>
      </c>
      <c r="AQ45" s="62">
        <f t="shared" si="6"/>
        <v>35</v>
      </c>
      <c r="AR45" s="63">
        <f t="shared" si="20"/>
        <v>1.412296892794271</v>
      </c>
      <c r="AS45" s="63">
        <f t="shared" si="21"/>
        <v>70.614844639713553</v>
      </c>
      <c r="AT45" s="63">
        <f t="shared" si="22"/>
        <v>141.22968927942711</v>
      </c>
      <c r="AU45" s="63">
        <f t="shared" si="7"/>
        <v>-70.614844639713553</v>
      </c>
      <c r="AV45" s="68">
        <f t="shared" si="23"/>
        <v>0.1</v>
      </c>
      <c r="AW45" s="63">
        <f t="shared" si="24"/>
        <v>353.07422319856778</v>
      </c>
      <c r="AX45" s="63">
        <f t="shared" si="25"/>
        <v>-141.22968927942711</v>
      </c>
      <c r="AY45" s="64">
        <f t="shared" si="26"/>
        <v>211.84453391914067</v>
      </c>
      <c r="AZ45" s="65">
        <f t="shared" si="27"/>
        <v>715.83825745419051</v>
      </c>
      <c r="BA45" s="51">
        <f t="shared" si="28"/>
        <v>494.30391247799486</v>
      </c>
      <c r="BB45" s="55">
        <f t="shared" si="29"/>
        <v>4.7058664112723796E-2</v>
      </c>
      <c r="BC45" s="55">
        <f t="shared" si="30"/>
        <v>-0.42033169070687465</v>
      </c>
      <c r="BE45" s="52">
        <f>IF(((AS45-T45)/T45)&gt;=BE$4,AD45,"")</f>
        <v>16.299999999999947</v>
      </c>
      <c r="BF45" s="52">
        <f t="shared" si="31"/>
        <v>16.299999999999947</v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10503.99372353505</v>
      </c>
      <c r="AC46" s="71">
        <f t="shared" si="17"/>
        <v>-503.99372353504987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7.0000000000000009</v>
      </c>
      <c r="AG46" s="74">
        <f t="shared" si="41"/>
        <v>200</v>
      </c>
      <c r="AH46" s="60">
        <f t="shared" si="41"/>
        <v>50</v>
      </c>
      <c r="AI46" s="60">
        <f t="shared" si="41"/>
        <v>350.00000000000006</v>
      </c>
      <c r="AJ46" s="60">
        <f t="shared" si="41"/>
        <v>10350</v>
      </c>
      <c r="AK46" s="60">
        <f t="shared" si="41"/>
        <v>301.02196762732979</v>
      </c>
      <c r="AL46" s="60">
        <f t="shared" si="41"/>
        <v>6.020439352546596</v>
      </c>
      <c r="AM46" s="60" t="str">
        <f t="shared" si="41"/>
        <v>VINTO</v>
      </c>
      <c r="AN46" s="60" t="str">
        <f t="shared" si="41"/>
        <v>VINTO</v>
      </c>
      <c r="AO46" s="60" t="str">
        <f t="shared" si="41"/>
        <v/>
      </c>
      <c r="AP46" s="61" t="str">
        <f t="shared" si="19"/>
        <v>VINTO</v>
      </c>
      <c r="AQ46" s="62">
        <f t="shared" si="6"/>
        <v>35</v>
      </c>
      <c r="AR46" s="63">
        <f t="shared" si="20"/>
        <v>1.4148419353423838</v>
      </c>
      <c r="AS46" s="63">
        <f t="shared" si="21"/>
        <v>70.742096767119193</v>
      </c>
      <c r="AT46" s="63">
        <f t="shared" si="22"/>
        <v>141.48419353423839</v>
      </c>
      <c r="AU46" s="63">
        <f t="shared" si="7"/>
        <v>-70.742096767119193</v>
      </c>
      <c r="AV46" s="68">
        <f t="shared" si="23"/>
        <v>0.1</v>
      </c>
      <c r="AW46" s="63">
        <f t="shared" si="24"/>
        <v>353.71048383559594</v>
      </c>
      <c r="AX46" s="63">
        <f t="shared" si="25"/>
        <v>-141.48419353423839</v>
      </c>
      <c r="AY46" s="64">
        <f t="shared" si="26"/>
        <v>212.22629030135755</v>
      </c>
      <c r="AZ46" s="65">
        <f t="shared" si="27"/>
        <v>716.22001383640736</v>
      </c>
      <c r="BA46" s="51">
        <f t="shared" si="28"/>
        <v>495.19467736983438</v>
      </c>
      <c r="BB46" s="55">
        <f t="shared" si="29"/>
        <v>4.7143466609305996E-2</v>
      </c>
      <c r="BC46" s="55">
        <f t="shared" si="30"/>
        <v>-0.42108915327910512</v>
      </c>
      <c r="BE46" s="52">
        <f>IF(((AS46-T46)/T46)&gt;=BE$4,AD46,"")</f>
        <v>16.199999999999946</v>
      </c>
      <c r="BF46" s="52">
        <f t="shared" si="31"/>
        <v>16.199999999999946</v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10503.99372353505</v>
      </c>
      <c r="AC47" s="71">
        <f t="shared" si="17"/>
        <v>-503.99372353504987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7.0000000000000009</v>
      </c>
      <c r="AG47" s="74">
        <f t="shared" si="41"/>
        <v>200</v>
      </c>
      <c r="AH47" s="60">
        <f t="shared" si="41"/>
        <v>50</v>
      </c>
      <c r="AI47" s="60">
        <f t="shared" si="41"/>
        <v>350.00000000000006</v>
      </c>
      <c r="AJ47" s="60">
        <f t="shared" si="41"/>
        <v>10350</v>
      </c>
      <c r="AK47" s="60">
        <f t="shared" si="41"/>
        <v>301.02196762732979</v>
      </c>
      <c r="AL47" s="60">
        <f t="shared" si="41"/>
        <v>6.020439352546596</v>
      </c>
      <c r="AM47" s="60" t="str">
        <f t="shared" si="41"/>
        <v>VINTO</v>
      </c>
      <c r="AN47" s="60" t="str">
        <f t="shared" si="41"/>
        <v>VINTO</v>
      </c>
      <c r="AO47" s="60" t="str">
        <f t="shared" si="41"/>
        <v/>
      </c>
      <c r="AP47" s="61" t="str">
        <f t="shared" si="19"/>
        <v>VINTO</v>
      </c>
      <c r="AQ47" s="62">
        <f t="shared" si="6"/>
        <v>35</v>
      </c>
      <c r="AR47" s="63">
        <f t="shared" si="20"/>
        <v>1.4174185933258769</v>
      </c>
      <c r="AS47" s="63">
        <f t="shared" si="21"/>
        <v>70.870929666293847</v>
      </c>
      <c r="AT47" s="63">
        <f t="shared" si="22"/>
        <v>141.74185933258769</v>
      </c>
      <c r="AU47" s="63">
        <f t="shared" si="7"/>
        <v>-70.870929666293847</v>
      </c>
      <c r="AV47" s="68">
        <f t="shared" si="23"/>
        <v>0.1</v>
      </c>
      <c r="AW47" s="63">
        <f t="shared" si="24"/>
        <v>354.35464833146921</v>
      </c>
      <c r="AX47" s="63">
        <f t="shared" si="25"/>
        <v>-141.74185933258769</v>
      </c>
      <c r="AY47" s="64">
        <f t="shared" si="26"/>
        <v>212.61278899888151</v>
      </c>
      <c r="AZ47" s="65">
        <f t="shared" si="27"/>
        <v>716.60651253393144</v>
      </c>
      <c r="BA47" s="51">
        <f t="shared" si="28"/>
        <v>496.09650766405696</v>
      </c>
      <c r="BB47" s="55">
        <f t="shared" si="29"/>
        <v>4.72293225530507E-2</v>
      </c>
      <c r="BC47" s="55">
        <f t="shared" si="30"/>
        <v>-0.42185602532428268</v>
      </c>
      <c r="BE47" s="52">
        <f>IF(((AS47-T47)/T47)&gt;=BE$4,AD47,"")</f>
        <v>16.099999999999945</v>
      </c>
      <c r="BF47" s="52">
        <f t="shared" si="31"/>
        <v>16.099999999999945</v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10503.99372353505</v>
      </c>
      <c r="AC48" s="71">
        <f t="shared" si="17"/>
        <v>-503.99372353504987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7.0000000000000009</v>
      </c>
      <c r="AG48" s="74">
        <f t="shared" si="41"/>
        <v>200</v>
      </c>
      <c r="AH48" s="60">
        <f t="shared" si="41"/>
        <v>50</v>
      </c>
      <c r="AI48" s="60">
        <f t="shared" si="41"/>
        <v>350.00000000000006</v>
      </c>
      <c r="AJ48" s="60">
        <f t="shared" si="41"/>
        <v>10350</v>
      </c>
      <c r="AK48" s="60">
        <f t="shared" si="41"/>
        <v>301.02196762732979</v>
      </c>
      <c r="AL48" s="60">
        <f t="shared" si="41"/>
        <v>6.020439352546596</v>
      </c>
      <c r="AM48" s="60" t="str">
        <f t="shared" si="41"/>
        <v>VINTO</v>
      </c>
      <c r="AN48" s="60" t="str">
        <f t="shared" si="41"/>
        <v>VINTO</v>
      </c>
      <c r="AO48" s="60" t="str">
        <f t="shared" si="41"/>
        <v/>
      </c>
      <c r="AP48" s="61" t="str">
        <f t="shared" si="19"/>
        <v>VINTO</v>
      </c>
      <c r="AQ48" s="62">
        <f t="shared" si="6"/>
        <v>35</v>
      </c>
      <c r="AR48" s="63">
        <f t="shared" si="20"/>
        <v>1.4200274595341638</v>
      </c>
      <c r="AS48" s="63">
        <f t="shared" si="21"/>
        <v>71.001372976708183</v>
      </c>
      <c r="AT48" s="63">
        <f t="shared" si="22"/>
        <v>142.00274595341637</v>
      </c>
      <c r="AU48" s="63">
        <f t="shared" si="7"/>
        <v>-71.001372976708183</v>
      </c>
      <c r="AV48" s="68">
        <f t="shared" si="23"/>
        <v>0.1</v>
      </c>
      <c r="AW48" s="63">
        <f t="shared" si="24"/>
        <v>355.00686488354091</v>
      </c>
      <c r="AX48" s="63">
        <f t="shared" si="25"/>
        <v>-142.00274595341637</v>
      </c>
      <c r="AY48" s="64">
        <f t="shared" si="26"/>
        <v>213.00411893012455</v>
      </c>
      <c r="AZ48" s="65">
        <f t="shared" si="27"/>
        <v>716.99784246517447</v>
      </c>
      <c r="BA48" s="51">
        <f t="shared" si="28"/>
        <v>497.00961083695728</v>
      </c>
      <c r="BB48" s="55">
        <f t="shared" si="29"/>
        <v>4.7316251696092215E-2</v>
      </c>
      <c r="BC48" s="55">
        <f t="shared" si="30"/>
        <v>-0.42263248327002495</v>
      </c>
      <c r="BE48" s="52">
        <f>IF(((AS48-T48)/T48)&gt;=BE$4,AD48,"")</f>
        <v>15.999999999999945</v>
      </c>
      <c r="BF48" s="52">
        <f t="shared" si="31"/>
        <v>15.999999999999945</v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10503.99372353505</v>
      </c>
      <c r="AC49" s="71">
        <f t="shared" si="17"/>
        <v>-503.99372353504987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7.0000000000000009</v>
      </c>
      <c r="AG49" s="74">
        <f t="shared" si="41"/>
        <v>200</v>
      </c>
      <c r="AH49" s="60">
        <f t="shared" si="41"/>
        <v>50</v>
      </c>
      <c r="AI49" s="60">
        <f t="shared" si="41"/>
        <v>350.00000000000006</v>
      </c>
      <c r="AJ49" s="60">
        <f t="shared" si="41"/>
        <v>10350</v>
      </c>
      <c r="AK49" s="60">
        <f t="shared" si="41"/>
        <v>301.02196762732979</v>
      </c>
      <c r="AL49" s="60">
        <f t="shared" si="41"/>
        <v>6.020439352546596</v>
      </c>
      <c r="AM49" s="60" t="str">
        <f t="shared" si="41"/>
        <v>VINTO</v>
      </c>
      <c r="AN49" s="60" t="str">
        <f t="shared" si="41"/>
        <v>VINTO</v>
      </c>
      <c r="AO49" s="60" t="str">
        <f t="shared" si="41"/>
        <v/>
      </c>
      <c r="AP49" s="61" t="str">
        <f t="shared" si="19"/>
        <v>VINTO</v>
      </c>
      <c r="AQ49" s="62">
        <f t="shared" si="6"/>
        <v>35</v>
      </c>
      <c r="AR49" s="63">
        <f t="shared" si="20"/>
        <v>1.4226691416695987</v>
      </c>
      <c r="AS49" s="63">
        <f t="shared" si="21"/>
        <v>71.133457083479939</v>
      </c>
      <c r="AT49" s="63">
        <f t="shared" si="22"/>
        <v>142.26691416695988</v>
      </c>
      <c r="AU49" s="63">
        <f t="shared" si="7"/>
        <v>-71.133457083479939</v>
      </c>
      <c r="AV49" s="68">
        <f t="shared" si="23"/>
        <v>0.1</v>
      </c>
      <c r="AW49" s="63">
        <f t="shared" si="24"/>
        <v>355.66728541739968</v>
      </c>
      <c r="AX49" s="63">
        <f t="shared" si="25"/>
        <v>-142.26691416695988</v>
      </c>
      <c r="AY49" s="64">
        <f t="shared" si="26"/>
        <v>213.4003712504398</v>
      </c>
      <c r="AZ49" s="65">
        <f t="shared" si="27"/>
        <v>717.39409478548964</v>
      </c>
      <c r="BA49" s="51">
        <f t="shared" si="28"/>
        <v>497.93419958435959</v>
      </c>
      <c r="BB49" s="55">
        <f t="shared" si="29"/>
        <v>4.7404274287473881E-2</v>
      </c>
      <c r="BC49" s="55">
        <f t="shared" si="30"/>
        <v>-0.42341870798238035</v>
      </c>
      <c r="BE49" s="52">
        <f>IF(((AS49-T49)/T49)&gt;=BE$4,AD49,"")</f>
        <v>15.899999999999945</v>
      </c>
      <c r="BF49" s="52">
        <f t="shared" si="31"/>
        <v>15.899999999999945</v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10503.99372353505</v>
      </c>
      <c r="AC50" s="71">
        <f t="shared" si="17"/>
        <v>-503.99372353504987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7.0000000000000009</v>
      </c>
      <c r="AG50" s="74">
        <f t="shared" si="41"/>
        <v>200</v>
      </c>
      <c r="AH50" s="60">
        <f t="shared" si="41"/>
        <v>50</v>
      </c>
      <c r="AI50" s="60">
        <f t="shared" si="41"/>
        <v>350.00000000000006</v>
      </c>
      <c r="AJ50" s="60">
        <f t="shared" si="41"/>
        <v>10350</v>
      </c>
      <c r="AK50" s="60">
        <f t="shared" si="41"/>
        <v>301.02196762732979</v>
      </c>
      <c r="AL50" s="60">
        <f t="shared" si="41"/>
        <v>6.020439352546596</v>
      </c>
      <c r="AM50" s="60" t="str">
        <f t="shared" si="41"/>
        <v>VINTO</v>
      </c>
      <c r="AN50" s="60" t="str">
        <f t="shared" si="41"/>
        <v>VINTO</v>
      </c>
      <c r="AO50" s="60" t="str">
        <f t="shared" si="41"/>
        <v/>
      </c>
      <c r="AP50" s="61" t="str">
        <f t="shared" si="19"/>
        <v>VINTO</v>
      </c>
      <c r="AQ50" s="62">
        <f t="shared" si="6"/>
        <v>35</v>
      </c>
      <c r="AR50" s="63">
        <f t="shared" si="20"/>
        <v>1.4253442628194062</v>
      </c>
      <c r="AS50" s="63">
        <f t="shared" si="21"/>
        <v>71.267213140970313</v>
      </c>
      <c r="AT50" s="63">
        <f t="shared" si="22"/>
        <v>142.53442628194063</v>
      </c>
      <c r="AU50" s="63">
        <f t="shared" si="7"/>
        <v>-71.267213140970313</v>
      </c>
      <c r="AV50" s="68">
        <f t="shared" si="23"/>
        <v>0.1</v>
      </c>
      <c r="AW50" s="63">
        <f t="shared" si="24"/>
        <v>356.33606570485153</v>
      </c>
      <c r="AX50" s="63">
        <f t="shared" si="25"/>
        <v>-142.53442628194063</v>
      </c>
      <c r="AY50" s="64">
        <f t="shared" si="26"/>
        <v>213.80163942291091</v>
      </c>
      <c r="AZ50" s="65">
        <f t="shared" si="27"/>
        <v>717.79536295796083</v>
      </c>
      <c r="BA50" s="51">
        <f t="shared" si="28"/>
        <v>498.87049198679222</v>
      </c>
      <c r="BB50" s="55">
        <f t="shared" si="29"/>
        <v>4.7493411088873026E-2</v>
      </c>
      <c r="BC50" s="55">
        <f t="shared" si="30"/>
        <v>-0.4242148849062844</v>
      </c>
      <c r="BE50" s="52">
        <f>IF(((AS50-T50)/T50)&gt;=BE$4,AD50,"")</f>
        <v>15.799999999999946</v>
      </c>
      <c r="BF50" s="52">
        <f t="shared" si="31"/>
        <v>15.799999999999946</v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10503.99372353505</v>
      </c>
      <c r="AC51" s="71">
        <f t="shared" si="17"/>
        <v>-503.99372353504987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7.0000000000000009</v>
      </c>
      <c r="AG51" s="74">
        <f t="shared" si="41"/>
        <v>200</v>
      </c>
      <c r="AH51" s="60">
        <f t="shared" si="41"/>
        <v>50</v>
      </c>
      <c r="AI51" s="60">
        <f t="shared" si="41"/>
        <v>350.00000000000006</v>
      </c>
      <c r="AJ51" s="60">
        <f t="shared" si="41"/>
        <v>10350</v>
      </c>
      <c r="AK51" s="60">
        <f t="shared" si="41"/>
        <v>301.02196762732979</v>
      </c>
      <c r="AL51" s="60">
        <f t="shared" si="41"/>
        <v>6.020439352546596</v>
      </c>
      <c r="AM51" s="60" t="str">
        <f t="shared" si="41"/>
        <v>VINTO</v>
      </c>
      <c r="AN51" s="60" t="str">
        <f t="shared" si="41"/>
        <v>VINTO</v>
      </c>
      <c r="AO51" s="60" t="str">
        <f t="shared" si="41"/>
        <v/>
      </c>
      <c r="AP51" s="61" t="str">
        <f t="shared" si="19"/>
        <v>VINTO</v>
      </c>
      <c r="AQ51" s="62">
        <f t="shared" si="6"/>
        <v>35</v>
      </c>
      <c r="AR51" s="63">
        <f t="shared" si="20"/>
        <v>1.4280534619456446</v>
      </c>
      <c r="AS51" s="63">
        <f t="shared" si="21"/>
        <v>71.402673097282232</v>
      </c>
      <c r="AT51" s="63">
        <f t="shared" si="22"/>
        <v>142.80534619456446</v>
      </c>
      <c r="AU51" s="63">
        <f t="shared" si="7"/>
        <v>-71.402673097282232</v>
      </c>
      <c r="AV51" s="68">
        <f t="shared" si="23"/>
        <v>0.1</v>
      </c>
      <c r="AW51" s="63">
        <f t="shared" si="24"/>
        <v>357.01336548641115</v>
      </c>
      <c r="AX51" s="63">
        <f t="shared" si="25"/>
        <v>-142.80534619456446</v>
      </c>
      <c r="AY51" s="64">
        <f t="shared" si="26"/>
        <v>214.20801929184668</v>
      </c>
      <c r="AZ51" s="65">
        <f t="shared" si="27"/>
        <v>718.20174282689652</v>
      </c>
      <c r="BA51" s="51">
        <f t="shared" si="28"/>
        <v>499.81871168097564</v>
      </c>
      <c r="BB51" s="55">
        <f t="shared" si="29"/>
        <v>4.7583683390926945E-2</v>
      </c>
      <c r="BC51" s="55">
        <f t="shared" si="30"/>
        <v>-0.4250212042113849</v>
      </c>
      <c r="BE51" s="52">
        <f>IF(((AS51-T51)/T51)&gt;=BE$4,AD51,"")</f>
        <v>15.699999999999946</v>
      </c>
      <c r="BF51" s="52">
        <f t="shared" si="31"/>
        <v>15.699999999999946</v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10503.99372353505</v>
      </c>
      <c r="AC52" s="71">
        <f t="shared" si="17"/>
        <v>-503.99372353504987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7.0000000000000009</v>
      </c>
      <c r="AG52" s="74">
        <f t="shared" si="41"/>
        <v>200</v>
      </c>
      <c r="AH52" s="60">
        <f t="shared" si="41"/>
        <v>50</v>
      </c>
      <c r="AI52" s="60">
        <f t="shared" si="41"/>
        <v>350.00000000000006</v>
      </c>
      <c r="AJ52" s="60">
        <f t="shared" si="41"/>
        <v>10350</v>
      </c>
      <c r="AK52" s="60">
        <f t="shared" si="41"/>
        <v>301.02196762732979</v>
      </c>
      <c r="AL52" s="60">
        <f t="shared" si="41"/>
        <v>6.020439352546596</v>
      </c>
      <c r="AM52" s="60" t="str">
        <f t="shared" si="41"/>
        <v>VINTO</v>
      </c>
      <c r="AN52" s="60" t="str">
        <f t="shared" si="41"/>
        <v>VINTO</v>
      </c>
      <c r="AO52" s="60" t="str">
        <f t="shared" si="41"/>
        <v/>
      </c>
      <c r="AP52" s="61" t="str">
        <f t="shared" si="19"/>
        <v>VINTO</v>
      </c>
      <c r="AQ52" s="62">
        <f t="shared" si="6"/>
        <v>35</v>
      </c>
      <c r="AR52" s="63">
        <f t="shared" si="20"/>
        <v>1.430797394394014</v>
      </c>
      <c r="AS52" s="63">
        <f t="shared" si="21"/>
        <v>71.539869719700704</v>
      </c>
      <c r="AT52" s="63">
        <f t="shared" si="22"/>
        <v>143.07973943940141</v>
      </c>
      <c r="AU52" s="63">
        <f t="shared" si="7"/>
        <v>-71.539869719700704</v>
      </c>
      <c r="AV52" s="68">
        <f t="shared" si="23"/>
        <v>0.1</v>
      </c>
      <c r="AW52" s="63">
        <f t="shared" si="24"/>
        <v>357.69934859850355</v>
      </c>
      <c r="AX52" s="63">
        <f t="shared" si="25"/>
        <v>-143.07973943940141</v>
      </c>
      <c r="AY52" s="64">
        <f t="shared" si="26"/>
        <v>214.61960915910214</v>
      </c>
      <c r="AZ52" s="65">
        <f t="shared" si="27"/>
        <v>718.61333269415195</v>
      </c>
      <c r="BA52" s="51">
        <f t="shared" si="28"/>
        <v>500.7790880379049</v>
      </c>
      <c r="BB52" s="55">
        <f t="shared" si="29"/>
        <v>4.7675113030186678E-2</v>
      </c>
      <c r="BC52" s="55">
        <f t="shared" si="30"/>
        <v>-0.42583786094347381</v>
      </c>
      <c r="BE52" s="52">
        <f>IF(((AS52-T52)/T52)&gt;=BE$4,AD52,"")</f>
        <v>15.599999999999946</v>
      </c>
      <c r="BF52" s="52">
        <f t="shared" si="31"/>
        <v>15.599999999999946</v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10503.99372353505</v>
      </c>
      <c r="AC53" s="71">
        <f t="shared" si="17"/>
        <v>-503.99372353504987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7.0000000000000009</v>
      </c>
      <c r="AG53" s="74">
        <f t="shared" si="41"/>
        <v>200</v>
      </c>
      <c r="AH53" s="60">
        <f t="shared" si="41"/>
        <v>50</v>
      </c>
      <c r="AI53" s="60">
        <f t="shared" si="41"/>
        <v>350.00000000000006</v>
      </c>
      <c r="AJ53" s="60">
        <f t="shared" si="41"/>
        <v>10350</v>
      </c>
      <c r="AK53" s="60">
        <f t="shared" si="41"/>
        <v>301.02196762732979</v>
      </c>
      <c r="AL53" s="60">
        <f t="shared" si="41"/>
        <v>6.020439352546596</v>
      </c>
      <c r="AM53" s="60" t="str">
        <f t="shared" si="41"/>
        <v>VINTO</v>
      </c>
      <c r="AN53" s="60" t="str">
        <f t="shared" si="41"/>
        <v>VINTO</v>
      </c>
      <c r="AO53" s="60" t="str">
        <f t="shared" si="41"/>
        <v/>
      </c>
      <c r="AP53" s="61" t="str">
        <f t="shared" si="19"/>
        <v>VINTO</v>
      </c>
      <c r="AQ53" s="62">
        <f t="shared" si="6"/>
        <v>35</v>
      </c>
      <c r="AR53" s="63">
        <f t="shared" si="20"/>
        <v>1.4335767324223625</v>
      </c>
      <c r="AS53" s="63">
        <f t="shared" si="21"/>
        <v>71.678836621118123</v>
      </c>
      <c r="AT53" s="63">
        <f t="shared" si="22"/>
        <v>143.35767324223625</v>
      </c>
      <c r="AU53" s="63">
        <f t="shared" si="7"/>
        <v>-71.678836621118123</v>
      </c>
      <c r="AV53" s="68">
        <f t="shared" si="23"/>
        <v>0.1</v>
      </c>
      <c r="AW53" s="63">
        <f t="shared" si="24"/>
        <v>358.39418310559063</v>
      </c>
      <c r="AX53" s="63">
        <f t="shared" si="25"/>
        <v>-143.35767324223625</v>
      </c>
      <c r="AY53" s="64">
        <f t="shared" si="26"/>
        <v>215.03650986335438</v>
      </c>
      <c r="AZ53" s="65">
        <f t="shared" si="27"/>
        <v>719.03023339840422</v>
      </c>
      <c r="BA53" s="51">
        <f t="shared" si="28"/>
        <v>501.75185634782684</v>
      </c>
      <c r="BB53" s="55">
        <f t="shared" si="29"/>
        <v>4.7767722406727178E-2</v>
      </c>
      <c r="BC53" s="55">
        <f t="shared" si="30"/>
        <v>-0.4266650551817831</v>
      </c>
      <c r="BE53" s="52">
        <f>IF(((AS53-T53)/T53)&gt;=BE$4,AD53,"")</f>
        <v>15.499999999999947</v>
      </c>
      <c r="BF53" s="52">
        <f t="shared" si="31"/>
        <v>15.499999999999947</v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10503.99372353505</v>
      </c>
      <c r="AC54" s="71">
        <f t="shared" si="17"/>
        <v>-503.99372353504987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7.0000000000000009</v>
      </c>
      <c r="AG54" s="74">
        <f t="shared" si="41"/>
        <v>200</v>
      </c>
      <c r="AH54" s="60">
        <f t="shared" si="41"/>
        <v>50</v>
      </c>
      <c r="AI54" s="60">
        <f t="shared" si="41"/>
        <v>350.00000000000006</v>
      </c>
      <c r="AJ54" s="60">
        <f t="shared" si="41"/>
        <v>10350</v>
      </c>
      <c r="AK54" s="60">
        <f t="shared" si="41"/>
        <v>301.02196762732979</v>
      </c>
      <c r="AL54" s="60">
        <f t="shared" si="41"/>
        <v>6.020439352546596</v>
      </c>
      <c r="AM54" s="60" t="str">
        <f t="shared" si="41"/>
        <v>VINTO</v>
      </c>
      <c r="AN54" s="60" t="str">
        <f t="shared" si="41"/>
        <v>VINTO</v>
      </c>
      <c r="AO54" s="60" t="str">
        <f t="shared" si="41"/>
        <v/>
      </c>
      <c r="AP54" s="61" t="str">
        <f t="shared" si="19"/>
        <v>VINTO</v>
      </c>
      <c r="AQ54" s="62">
        <f t="shared" si="6"/>
        <v>35</v>
      </c>
      <c r="AR54" s="63">
        <f t="shared" si="20"/>
        <v>1.4363921657497805</v>
      </c>
      <c r="AS54" s="63">
        <f t="shared" si="21"/>
        <v>71.819608287489018</v>
      </c>
      <c r="AT54" s="63">
        <f t="shared" si="22"/>
        <v>143.63921657497804</v>
      </c>
      <c r="AU54" s="63">
        <f t="shared" si="7"/>
        <v>-71.819608287489018</v>
      </c>
      <c r="AV54" s="68">
        <f t="shared" si="23"/>
        <v>0.1</v>
      </c>
      <c r="AW54" s="63">
        <f t="shared" si="24"/>
        <v>359.09804143744509</v>
      </c>
      <c r="AX54" s="63">
        <f t="shared" si="25"/>
        <v>-143.63921657497804</v>
      </c>
      <c r="AY54" s="64">
        <f t="shared" si="26"/>
        <v>215.45882486246705</v>
      </c>
      <c r="AZ54" s="65">
        <f t="shared" si="27"/>
        <v>719.45254839751692</v>
      </c>
      <c r="BA54" s="51">
        <f t="shared" si="28"/>
        <v>502.73725801242313</v>
      </c>
      <c r="BB54" s="55">
        <f t="shared" si="29"/>
        <v>4.7861534502443535E-2</v>
      </c>
      <c r="BC54" s="55">
        <f t="shared" si="30"/>
        <v>-0.42750299220240812</v>
      </c>
      <c r="BE54" s="52">
        <f>IF(((AS54-T54)/T54)&gt;=BE$4,AD54,"")</f>
        <v>15.399999999999947</v>
      </c>
      <c r="BF54" s="52">
        <f t="shared" si="31"/>
        <v>15.399999999999947</v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10503.99372353505</v>
      </c>
      <c r="AC55" s="71">
        <f t="shared" si="17"/>
        <v>-503.99372353504987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7.0000000000000009</v>
      </c>
      <c r="AG55" s="74">
        <f t="shared" si="41"/>
        <v>200</v>
      </c>
      <c r="AH55" s="60">
        <f t="shared" si="41"/>
        <v>50</v>
      </c>
      <c r="AI55" s="60">
        <f t="shared" si="41"/>
        <v>350.00000000000006</v>
      </c>
      <c r="AJ55" s="60">
        <f t="shared" si="41"/>
        <v>10350</v>
      </c>
      <c r="AK55" s="60">
        <f t="shared" si="41"/>
        <v>301.02196762732979</v>
      </c>
      <c r="AL55" s="60">
        <f t="shared" si="41"/>
        <v>6.020439352546596</v>
      </c>
      <c r="AM55" s="60" t="str">
        <f t="shared" si="41"/>
        <v>VINTO</v>
      </c>
      <c r="AN55" s="60" t="str">
        <f t="shared" si="41"/>
        <v>VINTO</v>
      </c>
      <c r="AO55" s="60" t="str">
        <f t="shared" si="41"/>
        <v/>
      </c>
      <c r="AP55" s="61" t="str">
        <f t="shared" si="19"/>
        <v>VINTO</v>
      </c>
      <c r="AQ55" s="62">
        <f t="shared" si="6"/>
        <v>35</v>
      </c>
      <c r="AR55" s="63">
        <f t="shared" si="20"/>
        <v>1.4392444021272301</v>
      </c>
      <c r="AS55" s="63">
        <f t="shared" si="21"/>
        <v>71.962220106361514</v>
      </c>
      <c r="AT55" s="63">
        <f t="shared" si="22"/>
        <v>143.92444021272303</v>
      </c>
      <c r="AU55" s="63">
        <f t="shared" si="7"/>
        <v>-71.962220106361514</v>
      </c>
      <c r="AV55" s="68">
        <f t="shared" si="23"/>
        <v>0.1</v>
      </c>
      <c r="AW55" s="63">
        <f t="shared" si="24"/>
        <v>359.8111005318076</v>
      </c>
      <c r="AX55" s="63">
        <f t="shared" si="25"/>
        <v>-143.92444021272303</v>
      </c>
      <c r="AY55" s="64">
        <f t="shared" si="26"/>
        <v>215.88666031908457</v>
      </c>
      <c r="AZ55" s="65">
        <f t="shared" si="27"/>
        <v>719.88038385413438</v>
      </c>
      <c r="BA55" s="51">
        <f t="shared" si="28"/>
        <v>503.73554074453057</v>
      </c>
      <c r="BB55" s="55">
        <f t="shared" si="29"/>
        <v>4.7956572900064692E-2</v>
      </c>
      <c r="BC55" s="55">
        <f t="shared" si="30"/>
        <v>-0.42835188264813956</v>
      </c>
      <c r="BE55" s="52">
        <f>IF(((AS55-T55)/T55)&gt;=BE$4,AD55,"")</f>
        <v>15.299999999999947</v>
      </c>
      <c r="BF55" s="52">
        <f t="shared" si="31"/>
        <v>15.299999999999947</v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10503.99372353505</v>
      </c>
      <c r="AC56" s="71">
        <f t="shared" si="17"/>
        <v>-503.99372353504987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7.0000000000000009</v>
      </c>
      <c r="AG56" s="74">
        <f t="shared" si="41"/>
        <v>200</v>
      </c>
      <c r="AH56" s="60">
        <f t="shared" si="41"/>
        <v>50</v>
      </c>
      <c r="AI56" s="60">
        <f t="shared" si="41"/>
        <v>350.00000000000006</v>
      </c>
      <c r="AJ56" s="60">
        <f t="shared" si="41"/>
        <v>10350</v>
      </c>
      <c r="AK56" s="60">
        <f t="shared" si="41"/>
        <v>301.02196762732979</v>
      </c>
      <c r="AL56" s="60">
        <f t="shared" si="41"/>
        <v>6.020439352546596</v>
      </c>
      <c r="AM56" s="60" t="str">
        <f t="shared" si="41"/>
        <v>VINTO</v>
      </c>
      <c r="AN56" s="60" t="str">
        <f t="shared" si="41"/>
        <v>VINTO</v>
      </c>
      <c r="AO56" s="60" t="str">
        <f t="shared" si="41"/>
        <v/>
      </c>
      <c r="AP56" s="61" t="str">
        <f t="shared" si="19"/>
        <v>VINTO</v>
      </c>
      <c r="AQ56" s="62">
        <f t="shared" si="6"/>
        <v>35</v>
      </c>
      <c r="AR56" s="63">
        <f t="shared" si="20"/>
        <v>1.4421341679306987</v>
      </c>
      <c r="AS56" s="63">
        <f t="shared" si="21"/>
        <v>72.106708396534941</v>
      </c>
      <c r="AT56" s="63">
        <f t="shared" si="22"/>
        <v>144.21341679306988</v>
      </c>
      <c r="AU56" s="63">
        <f t="shared" si="7"/>
        <v>-72.106708396534941</v>
      </c>
      <c r="AV56" s="68">
        <f t="shared" si="23"/>
        <v>0.1</v>
      </c>
      <c r="AW56" s="63">
        <f t="shared" si="24"/>
        <v>360.53354198267471</v>
      </c>
      <c r="AX56" s="63">
        <f t="shared" si="25"/>
        <v>-144.21341679306988</v>
      </c>
      <c r="AY56" s="64">
        <f t="shared" si="26"/>
        <v>216.32012518960482</v>
      </c>
      <c r="AZ56" s="65">
        <f t="shared" si="27"/>
        <v>720.31384872465469</v>
      </c>
      <c r="BA56" s="51">
        <f t="shared" si="28"/>
        <v>504.74695877574459</v>
      </c>
      <c r="BB56" s="55">
        <f t="shared" si="29"/>
        <v>4.8052861802917693E-2</v>
      </c>
      <c r="BC56" s="55">
        <f t="shared" si="30"/>
        <v>-0.42921194270499879</v>
      </c>
      <c r="BE56" s="52">
        <f>IF(((AS56-T56)/T56)&gt;=BE$4,AD56,"")</f>
        <v>15.199999999999948</v>
      </c>
      <c r="BF56" s="52">
        <f t="shared" si="31"/>
        <v>15.199999999999948</v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10503.99372353505</v>
      </c>
      <c r="AC57" s="71">
        <f t="shared" si="17"/>
        <v>-503.99372353504987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7.0000000000000009</v>
      </c>
      <c r="AG57" s="74">
        <f t="shared" si="41"/>
        <v>200</v>
      </c>
      <c r="AH57" s="60">
        <f t="shared" si="41"/>
        <v>50</v>
      </c>
      <c r="AI57" s="60">
        <f t="shared" si="41"/>
        <v>350.00000000000006</v>
      </c>
      <c r="AJ57" s="60">
        <f t="shared" si="41"/>
        <v>10350</v>
      </c>
      <c r="AK57" s="60">
        <f t="shared" si="41"/>
        <v>301.02196762732979</v>
      </c>
      <c r="AL57" s="60">
        <f t="shared" si="41"/>
        <v>6.020439352546596</v>
      </c>
      <c r="AM57" s="60" t="str">
        <f t="shared" si="41"/>
        <v>VINTO</v>
      </c>
      <c r="AN57" s="60" t="str">
        <f t="shared" si="41"/>
        <v>VINTO</v>
      </c>
      <c r="AO57" s="60" t="str">
        <f t="shared" si="41"/>
        <v/>
      </c>
      <c r="AP57" s="61" t="str">
        <f t="shared" si="19"/>
        <v>VINTO</v>
      </c>
      <c r="AQ57" s="62">
        <f t="shared" si="6"/>
        <v>35</v>
      </c>
      <c r="AR57" s="63">
        <f t="shared" si="20"/>
        <v>1.4450622087779217</v>
      </c>
      <c r="AS57" s="63">
        <f t="shared" si="21"/>
        <v>72.253110438896087</v>
      </c>
      <c r="AT57" s="63">
        <f t="shared" si="22"/>
        <v>144.50622087779217</v>
      </c>
      <c r="AU57" s="63">
        <f t="shared" si="7"/>
        <v>-72.253110438896087</v>
      </c>
      <c r="AV57" s="68">
        <f t="shared" si="23"/>
        <v>0.1</v>
      </c>
      <c r="AW57" s="63">
        <f t="shared" si="24"/>
        <v>361.26555219448045</v>
      </c>
      <c r="AX57" s="63">
        <f t="shared" si="25"/>
        <v>-144.50622087779217</v>
      </c>
      <c r="AY57" s="64">
        <f t="shared" si="26"/>
        <v>216.75933131668828</v>
      </c>
      <c r="AZ57" s="65">
        <f t="shared" si="27"/>
        <v>720.75305485173817</v>
      </c>
      <c r="BA57" s="51">
        <f t="shared" si="28"/>
        <v>505.77177307227259</v>
      </c>
      <c r="BB57" s="55">
        <f t="shared" si="29"/>
        <v>4.8150426055477348E-2</v>
      </c>
      <c r="BC57" s="55">
        <f t="shared" si="30"/>
        <v>-0.43008339428578996</v>
      </c>
      <c r="BE57" s="52">
        <f>IF(((AS57-T57)/T57)&gt;=BE$4,AD57,"")</f>
        <v>15.099999999999948</v>
      </c>
      <c r="BF57" s="52">
        <f t="shared" si="31"/>
        <v>15.099999999999948</v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10503.99372353505</v>
      </c>
      <c r="AC58" s="71">
        <f t="shared" si="17"/>
        <v>-503.99372353504987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7.0000000000000009</v>
      </c>
      <c r="AG58" s="74">
        <f t="shared" si="44"/>
        <v>200</v>
      </c>
      <c r="AH58" s="60">
        <f t="shared" si="44"/>
        <v>50</v>
      </c>
      <c r="AI58" s="60">
        <f t="shared" si="44"/>
        <v>350.00000000000006</v>
      </c>
      <c r="AJ58" s="60">
        <f t="shared" si="44"/>
        <v>10350</v>
      </c>
      <c r="AK58" s="60">
        <f t="shared" si="44"/>
        <v>301.02196762732979</v>
      </c>
      <c r="AL58" s="60">
        <f t="shared" si="44"/>
        <v>6.020439352546596</v>
      </c>
      <c r="AM58" s="60" t="str">
        <f t="shared" si="44"/>
        <v>VINTO</v>
      </c>
      <c r="AN58" s="60" t="str">
        <f t="shared" si="44"/>
        <v>VINTO</v>
      </c>
      <c r="AO58" s="60" t="str">
        <f t="shared" si="44"/>
        <v/>
      </c>
      <c r="AP58" s="61" t="str">
        <f t="shared" si="19"/>
        <v>VINTO</v>
      </c>
      <c r="AQ58" s="62">
        <f t="shared" si="6"/>
        <v>35</v>
      </c>
      <c r="AR58" s="63">
        <f t="shared" si="20"/>
        <v>1.4480292901697747</v>
      </c>
      <c r="AS58" s="63">
        <f t="shared" si="21"/>
        <v>72.401464508488729</v>
      </c>
      <c r="AT58" s="63">
        <f t="shared" si="22"/>
        <v>144.80292901697746</v>
      </c>
      <c r="AU58" s="63">
        <f t="shared" si="7"/>
        <v>-72.401464508488729</v>
      </c>
      <c r="AV58" s="68">
        <f t="shared" si="23"/>
        <v>0.1</v>
      </c>
      <c r="AW58" s="63">
        <f t="shared" si="24"/>
        <v>362.00732254244366</v>
      </c>
      <c r="AX58" s="63">
        <f t="shared" si="25"/>
        <v>-144.80292901697746</v>
      </c>
      <c r="AY58" s="64">
        <f t="shared" si="26"/>
        <v>217.2043935254662</v>
      </c>
      <c r="AZ58" s="65">
        <f t="shared" si="27"/>
        <v>721.1981170605161</v>
      </c>
      <c r="BA58" s="51">
        <f t="shared" si="28"/>
        <v>506.81025155942109</v>
      </c>
      <c r="BB58" s="55">
        <f t="shared" si="29"/>
        <v>4.8249291164737806E-2</v>
      </c>
      <c r="BC58" s="55">
        <f t="shared" si="30"/>
        <v>-0.43096646522099175</v>
      </c>
      <c r="BE58" s="52">
        <f>IF(((AS58-T58)/T58)&gt;=BE$4,AD58,"")</f>
        <v>14.999999999999948</v>
      </c>
      <c r="BF58" s="52">
        <f t="shared" si="31"/>
        <v>14.999999999999948</v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10503.99372353505</v>
      </c>
      <c r="AC59" s="71">
        <f t="shared" si="17"/>
        <v>-503.99372353504987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7.0000000000000009</v>
      </c>
      <c r="AG59" s="74">
        <f t="shared" si="44"/>
        <v>200</v>
      </c>
      <c r="AH59" s="60">
        <f t="shared" si="44"/>
        <v>50</v>
      </c>
      <c r="AI59" s="60">
        <f t="shared" si="44"/>
        <v>350.00000000000006</v>
      </c>
      <c r="AJ59" s="60">
        <f t="shared" si="44"/>
        <v>10350</v>
      </c>
      <c r="AK59" s="60">
        <f t="shared" si="44"/>
        <v>301.02196762732979</v>
      </c>
      <c r="AL59" s="60">
        <f t="shared" si="44"/>
        <v>6.020439352546596</v>
      </c>
      <c r="AM59" s="60" t="str">
        <f t="shared" si="44"/>
        <v>VINTO</v>
      </c>
      <c r="AN59" s="60" t="str">
        <f t="shared" si="44"/>
        <v>VINTO</v>
      </c>
      <c r="AO59" s="60" t="str">
        <f t="shared" si="44"/>
        <v/>
      </c>
      <c r="AP59" s="61" t="str">
        <f t="shared" si="19"/>
        <v>VINTO</v>
      </c>
      <c r="AQ59" s="62">
        <f t="shared" si="6"/>
        <v>35</v>
      </c>
      <c r="AR59" s="63">
        <f t="shared" si="20"/>
        <v>1.4510361981574913</v>
      </c>
      <c r="AS59" s="63">
        <f t="shared" si="21"/>
        <v>72.551809907874571</v>
      </c>
      <c r="AT59" s="63">
        <f t="shared" si="22"/>
        <v>145.10361981574914</v>
      </c>
      <c r="AU59" s="63">
        <f t="shared" si="7"/>
        <v>-72.551809907874571</v>
      </c>
      <c r="AV59" s="68">
        <f t="shared" si="23"/>
        <v>0.1</v>
      </c>
      <c r="AW59" s="63">
        <f t="shared" si="24"/>
        <v>362.75904953937288</v>
      </c>
      <c r="AX59" s="63">
        <f t="shared" si="25"/>
        <v>-145.10361981574914</v>
      </c>
      <c r="AY59" s="64">
        <f t="shared" si="26"/>
        <v>217.65542972362374</v>
      </c>
      <c r="AZ59" s="65">
        <f t="shared" si="27"/>
        <v>721.64915325867355</v>
      </c>
      <c r="BA59" s="51">
        <f t="shared" si="28"/>
        <v>507.86266935512197</v>
      </c>
      <c r="BB59" s="55">
        <f t="shared" si="29"/>
        <v>4.8349483322444722E-2</v>
      </c>
      <c r="BC59" s="55">
        <f t="shared" si="30"/>
        <v>-0.43186138945733726</v>
      </c>
      <c r="BE59" s="52">
        <f>IF(((AS59-T59)/T59)&gt;=BE$4,AD59,"")</f>
        <v>14.899999999999949</v>
      </c>
      <c r="BF59" s="52">
        <f t="shared" si="31"/>
        <v>14.899999999999949</v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10503.99372353505</v>
      </c>
      <c r="AC60" s="71">
        <f t="shared" si="17"/>
        <v>-503.99372353504987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7.0000000000000009</v>
      </c>
      <c r="AG60" s="74">
        <f t="shared" si="44"/>
        <v>200</v>
      </c>
      <c r="AH60" s="60">
        <f t="shared" si="44"/>
        <v>50</v>
      </c>
      <c r="AI60" s="60">
        <f t="shared" si="44"/>
        <v>350.00000000000006</v>
      </c>
      <c r="AJ60" s="60">
        <f t="shared" si="44"/>
        <v>10350</v>
      </c>
      <c r="AK60" s="60">
        <f t="shared" si="44"/>
        <v>301.02196762732979</v>
      </c>
      <c r="AL60" s="60">
        <f t="shared" si="44"/>
        <v>6.020439352546596</v>
      </c>
      <c r="AM60" s="60" t="str">
        <f t="shared" si="44"/>
        <v>VINTO</v>
      </c>
      <c r="AN60" s="60" t="str">
        <f t="shared" si="44"/>
        <v>VINTO</v>
      </c>
      <c r="AO60" s="60" t="str">
        <f t="shared" si="44"/>
        <v/>
      </c>
      <c r="AP60" s="61" t="str">
        <f t="shared" si="19"/>
        <v>VINTO</v>
      </c>
      <c r="AQ60" s="62">
        <f t="shared" si="6"/>
        <v>35</v>
      </c>
      <c r="AR60" s="63">
        <f t="shared" si="20"/>
        <v>1.4540837400369337</v>
      </c>
      <c r="AS60" s="63">
        <f t="shared" si="21"/>
        <v>72.704187001846691</v>
      </c>
      <c r="AT60" s="63">
        <f t="shared" si="22"/>
        <v>145.40837400369338</v>
      </c>
      <c r="AU60" s="63">
        <f t="shared" si="7"/>
        <v>-72.704187001846691</v>
      </c>
      <c r="AV60" s="68">
        <f t="shared" si="23"/>
        <v>0.1</v>
      </c>
      <c r="AW60" s="63">
        <f t="shared" si="24"/>
        <v>363.52093500923343</v>
      </c>
      <c r="AX60" s="63">
        <f t="shared" si="25"/>
        <v>-145.40837400369338</v>
      </c>
      <c r="AY60" s="64">
        <f t="shared" si="26"/>
        <v>218.11256100554004</v>
      </c>
      <c r="AZ60" s="65">
        <f t="shared" si="27"/>
        <v>722.10628454058997</v>
      </c>
      <c r="BA60" s="51">
        <f t="shared" si="28"/>
        <v>508.92930901292686</v>
      </c>
      <c r="BB60" s="55">
        <f t="shared" si="29"/>
        <v>4.8451029428228758E-2</v>
      </c>
      <c r="BC60" s="55">
        <f t="shared" si="30"/>
        <v>-0.43276840726444399</v>
      </c>
      <c r="BE60" s="52">
        <f>IF(((AS60-T60)/T60)&gt;=BE$4,AD60,"")</f>
        <v>14.799999999999949</v>
      </c>
      <c r="BF60" s="52">
        <f t="shared" si="31"/>
        <v>14.799999999999949</v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10503.99372353505</v>
      </c>
      <c r="AC61" s="71">
        <f t="shared" si="17"/>
        <v>-503.99372353504987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7.0000000000000009</v>
      </c>
      <c r="AG61" s="74">
        <f t="shared" si="44"/>
        <v>200</v>
      </c>
      <c r="AH61" s="60">
        <f t="shared" si="44"/>
        <v>50</v>
      </c>
      <c r="AI61" s="60">
        <f t="shared" si="44"/>
        <v>350.00000000000006</v>
      </c>
      <c r="AJ61" s="60">
        <f t="shared" si="44"/>
        <v>10350</v>
      </c>
      <c r="AK61" s="60">
        <f t="shared" si="44"/>
        <v>301.02196762732979</v>
      </c>
      <c r="AL61" s="60">
        <f t="shared" si="44"/>
        <v>6.020439352546596</v>
      </c>
      <c r="AM61" s="60" t="str">
        <f t="shared" si="44"/>
        <v>VINTO</v>
      </c>
      <c r="AN61" s="60" t="str">
        <f t="shared" si="44"/>
        <v>VINTO</v>
      </c>
      <c r="AO61" s="60" t="str">
        <f t="shared" si="44"/>
        <v/>
      </c>
      <c r="AP61" s="61" t="str">
        <f t="shared" si="19"/>
        <v>VINTO</v>
      </c>
      <c r="AQ61" s="62">
        <f t="shared" si="6"/>
        <v>35</v>
      </c>
      <c r="AR61" s="63">
        <f t="shared" si="20"/>
        <v>1.4571727450711986</v>
      </c>
      <c r="AS61" s="63">
        <f t="shared" si="21"/>
        <v>72.858637253559934</v>
      </c>
      <c r="AT61" s="63">
        <f t="shared" si="22"/>
        <v>145.71727450711987</v>
      </c>
      <c r="AU61" s="63">
        <f t="shared" si="7"/>
        <v>-72.858637253559934</v>
      </c>
      <c r="AV61" s="68">
        <f t="shared" si="23"/>
        <v>0.1</v>
      </c>
      <c r="AW61" s="63">
        <f t="shared" si="24"/>
        <v>364.29318626779968</v>
      </c>
      <c r="AX61" s="63">
        <f t="shared" si="25"/>
        <v>-145.71727450711987</v>
      </c>
      <c r="AY61" s="64">
        <f t="shared" si="26"/>
        <v>218.57591176067982</v>
      </c>
      <c r="AZ61" s="65">
        <f t="shared" si="27"/>
        <v>722.56963529572965</v>
      </c>
      <c r="BA61" s="51">
        <f t="shared" si="28"/>
        <v>510.01046077491952</v>
      </c>
      <c r="BB61" s="55">
        <f t="shared" si="29"/>
        <v>4.8553957113683315E-2</v>
      </c>
      <c r="BC61" s="55">
        <f t="shared" si="30"/>
        <v>-0.43368776544987891</v>
      </c>
      <c r="BE61" s="52">
        <f>IF(((AS61-T61)/T61)&gt;=BE$4,AD61,"")</f>
        <v>14.69999999999995</v>
      </c>
      <c r="BF61" s="52">
        <f t="shared" si="31"/>
        <v>14.69999999999995</v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10503.99372353505</v>
      </c>
      <c r="AC62" s="71">
        <f t="shared" si="17"/>
        <v>-503.99372353504987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7.0000000000000009</v>
      </c>
      <c r="AG62" s="74">
        <f t="shared" si="44"/>
        <v>200</v>
      </c>
      <c r="AH62" s="60">
        <f t="shared" si="44"/>
        <v>50</v>
      </c>
      <c r="AI62" s="60">
        <f t="shared" si="44"/>
        <v>350.00000000000006</v>
      </c>
      <c r="AJ62" s="60">
        <f t="shared" si="44"/>
        <v>10350</v>
      </c>
      <c r="AK62" s="60">
        <f t="shared" si="44"/>
        <v>301.02196762732979</v>
      </c>
      <c r="AL62" s="60">
        <f t="shared" si="44"/>
        <v>6.020439352546596</v>
      </c>
      <c r="AM62" s="60" t="str">
        <f t="shared" si="44"/>
        <v>VINTO</v>
      </c>
      <c r="AN62" s="60" t="str">
        <f t="shared" si="44"/>
        <v>VINTO</v>
      </c>
      <c r="AO62" s="60" t="str">
        <f t="shared" si="44"/>
        <v/>
      </c>
      <c r="AP62" s="61" t="str">
        <f t="shared" si="19"/>
        <v>VINTO</v>
      </c>
      <c r="AQ62" s="62">
        <f t="shared" si="6"/>
        <v>35</v>
      </c>
      <c r="AR62" s="63">
        <f t="shared" si="20"/>
        <v>1.4603040652429191</v>
      </c>
      <c r="AS62" s="63">
        <f t="shared" si="21"/>
        <v>73.01520326214596</v>
      </c>
      <c r="AT62" s="63">
        <f t="shared" si="22"/>
        <v>146.03040652429192</v>
      </c>
      <c r="AU62" s="63">
        <f t="shared" si="7"/>
        <v>-73.01520326214596</v>
      </c>
      <c r="AV62" s="68">
        <f t="shared" si="23"/>
        <v>0.1</v>
      </c>
      <c r="AW62" s="63">
        <f t="shared" si="24"/>
        <v>365.07601631072981</v>
      </c>
      <c r="AX62" s="63">
        <f t="shared" si="25"/>
        <v>-146.03040652429192</v>
      </c>
      <c r="AY62" s="64">
        <f t="shared" si="26"/>
        <v>219.04560978643789</v>
      </c>
      <c r="AZ62" s="65">
        <f t="shared" si="27"/>
        <v>723.03933332148779</v>
      </c>
      <c r="BA62" s="51">
        <f t="shared" si="28"/>
        <v>511.1064228350217</v>
      </c>
      <c r="BB62" s="55">
        <f t="shared" si="29"/>
        <v>4.8658294767431776E-2</v>
      </c>
      <c r="BC62" s="55">
        <f t="shared" si="30"/>
        <v>-0.4346197175830594</v>
      </c>
      <c r="BE62" s="52">
        <f>IF(((AS62-T62)/T62)&gt;=BE$4,AD62,"")</f>
        <v>14.59999999999995</v>
      </c>
      <c r="BF62" s="52">
        <f t="shared" si="31"/>
        <v>14.59999999999995</v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10503.99372353505</v>
      </c>
      <c r="AC63" s="71">
        <f t="shared" si="17"/>
        <v>-503.99372353504987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7.0000000000000009</v>
      </c>
      <c r="AG63" s="74">
        <f t="shared" si="44"/>
        <v>200</v>
      </c>
      <c r="AH63" s="60">
        <f t="shared" si="44"/>
        <v>50</v>
      </c>
      <c r="AI63" s="60">
        <f t="shared" si="44"/>
        <v>350.00000000000006</v>
      </c>
      <c r="AJ63" s="60">
        <f t="shared" si="44"/>
        <v>10350</v>
      </c>
      <c r="AK63" s="60">
        <f t="shared" si="44"/>
        <v>301.02196762732979</v>
      </c>
      <c r="AL63" s="60">
        <f t="shared" si="44"/>
        <v>6.020439352546596</v>
      </c>
      <c r="AM63" s="60" t="str">
        <f t="shared" si="44"/>
        <v>VINTO</v>
      </c>
      <c r="AN63" s="60" t="str">
        <f t="shared" si="44"/>
        <v>VINTO</v>
      </c>
      <c r="AO63" s="60" t="str">
        <f t="shared" si="44"/>
        <v/>
      </c>
      <c r="AP63" s="61" t="str">
        <f t="shared" si="19"/>
        <v>VINTO</v>
      </c>
      <c r="AQ63" s="62">
        <f t="shared" si="6"/>
        <v>35</v>
      </c>
      <c r="AR63" s="63">
        <f t="shared" si="20"/>
        <v>1.4634785760376978</v>
      </c>
      <c r="AS63" s="63">
        <f t="shared" si="21"/>
        <v>73.173928801884898</v>
      </c>
      <c r="AT63" s="63">
        <f t="shared" si="22"/>
        <v>146.3478576037698</v>
      </c>
      <c r="AU63" s="63">
        <f t="shared" si="7"/>
        <v>-73.173928801884898</v>
      </c>
      <c r="AV63" s="68">
        <f t="shared" si="23"/>
        <v>0.1</v>
      </c>
      <c r="AW63" s="63">
        <f t="shared" si="24"/>
        <v>365.86964400942452</v>
      </c>
      <c r="AX63" s="63">
        <f t="shared" si="25"/>
        <v>-146.3478576037698</v>
      </c>
      <c r="AY63" s="64">
        <f t="shared" si="26"/>
        <v>219.52178640565472</v>
      </c>
      <c r="AZ63" s="65">
        <f t="shared" si="27"/>
        <v>723.51550994070453</v>
      </c>
      <c r="BA63" s="51">
        <f t="shared" si="28"/>
        <v>512.21750161319426</v>
      </c>
      <c r="BB63" s="55">
        <f t="shared" si="29"/>
        <v>4.8764071561231935E-2</v>
      </c>
      <c r="BC63" s="55">
        <f t="shared" si="30"/>
        <v>-0.43556452422842173</v>
      </c>
      <c r="BE63" s="52">
        <f>IF(((AS63-T63)/T63)&gt;=BE$4,AD63,"")</f>
        <v>14.49999999999995</v>
      </c>
      <c r="BF63" s="52">
        <f t="shared" si="31"/>
        <v>14.49999999999995</v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10503.99372353505</v>
      </c>
      <c r="AC64" s="71">
        <f t="shared" si="17"/>
        <v>-503.99372353504987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7.0000000000000009</v>
      </c>
      <c r="AG64" s="74">
        <f t="shared" si="44"/>
        <v>200</v>
      </c>
      <c r="AH64" s="60">
        <f t="shared" si="44"/>
        <v>50</v>
      </c>
      <c r="AI64" s="60">
        <f t="shared" si="44"/>
        <v>350.00000000000006</v>
      </c>
      <c r="AJ64" s="60">
        <f t="shared" si="44"/>
        <v>10350</v>
      </c>
      <c r="AK64" s="60">
        <f t="shared" si="44"/>
        <v>301.02196762732979</v>
      </c>
      <c r="AL64" s="60">
        <f t="shared" si="44"/>
        <v>6.020439352546596</v>
      </c>
      <c r="AM64" s="60" t="str">
        <f t="shared" si="44"/>
        <v>VINTO</v>
      </c>
      <c r="AN64" s="60" t="str">
        <f t="shared" si="44"/>
        <v>VINTO</v>
      </c>
      <c r="AO64" s="60" t="str">
        <f t="shared" si="44"/>
        <v/>
      </c>
      <c r="AP64" s="61" t="str">
        <f t="shared" si="19"/>
        <v>VINTO</v>
      </c>
      <c r="AQ64" s="62">
        <f t="shared" si="6"/>
        <v>35</v>
      </c>
      <c r="AR64" s="63">
        <f t="shared" si="20"/>
        <v>1.466697177260182</v>
      </c>
      <c r="AS64" s="63">
        <f t="shared" si="21"/>
        <v>73.334858863009103</v>
      </c>
      <c r="AT64" s="63">
        <f t="shared" si="22"/>
        <v>146.66971772601821</v>
      </c>
      <c r="AU64" s="63">
        <f t="shared" si="7"/>
        <v>-73.334858863009103</v>
      </c>
      <c r="AV64" s="68">
        <f t="shared" si="23"/>
        <v>0.1</v>
      </c>
      <c r="AW64" s="63">
        <f t="shared" si="24"/>
        <v>366.67429431504553</v>
      </c>
      <c r="AX64" s="63">
        <f t="shared" si="25"/>
        <v>-146.66971772601821</v>
      </c>
      <c r="AY64" s="64">
        <f t="shared" si="26"/>
        <v>220.00457658902732</v>
      </c>
      <c r="AZ64" s="65">
        <f t="shared" si="27"/>
        <v>723.99830012407722</v>
      </c>
      <c r="BA64" s="51">
        <f t="shared" si="28"/>
        <v>513.34401204106371</v>
      </c>
      <c r="BB64" s="55">
        <f t="shared" si="29"/>
        <v>4.8871317477168212E-2</v>
      </c>
      <c r="BC64" s="55">
        <f t="shared" si="30"/>
        <v>-0.43652245318830296</v>
      </c>
      <c r="BE64" s="52">
        <f>IF(((AS64-T64)/T64)&gt;=BE$4,AD64,"")</f>
        <v>14.399999999999951</v>
      </c>
      <c r="BF64" s="52">
        <f t="shared" si="31"/>
        <v>14.399999999999951</v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10503.99372353505</v>
      </c>
      <c r="AC65" s="71">
        <f t="shared" si="17"/>
        <v>-503.99372353504987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7.0000000000000009</v>
      </c>
      <c r="AG65" s="74">
        <f t="shared" si="44"/>
        <v>200</v>
      </c>
      <c r="AH65" s="60">
        <f t="shared" si="44"/>
        <v>50</v>
      </c>
      <c r="AI65" s="60">
        <f t="shared" si="44"/>
        <v>350.00000000000006</v>
      </c>
      <c r="AJ65" s="60">
        <f t="shared" si="44"/>
        <v>10350</v>
      </c>
      <c r="AK65" s="60">
        <f t="shared" si="44"/>
        <v>301.02196762732979</v>
      </c>
      <c r="AL65" s="60">
        <f t="shared" si="44"/>
        <v>6.020439352546596</v>
      </c>
      <c r="AM65" s="60" t="str">
        <f t="shared" si="44"/>
        <v>VINTO</v>
      </c>
      <c r="AN65" s="60" t="str">
        <f t="shared" si="44"/>
        <v>VINTO</v>
      </c>
      <c r="AO65" s="60" t="str">
        <f t="shared" si="44"/>
        <v/>
      </c>
      <c r="AP65" s="61" t="str">
        <f t="shared" si="19"/>
        <v>VINTO</v>
      </c>
      <c r="AQ65" s="62">
        <f t="shared" si="6"/>
        <v>35</v>
      </c>
      <c r="AR65" s="63">
        <f t="shared" si="20"/>
        <v>1.4699607938843791</v>
      </c>
      <c r="AS65" s="63">
        <f t="shared" si="21"/>
        <v>73.49803969421896</v>
      </c>
      <c r="AT65" s="63">
        <f t="shared" si="22"/>
        <v>146.99607938843792</v>
      </c>
      <c r="AU65" s="63">
        <f t="shared" si="7"/>
        <v>-73.49803969421896</v>
      </c>
      <c r="AV65" s="68">
        <f t="shared" si="23"/>
        <v>0.1</v>
      </c>
      <c r="AW65" s="63">
        <f t="shared" si="24"/>
        <v>367.4901984710948</v>
      </c>
      <c r="AX65" s="63">
        <f t="shared" si="25"/>
        <v>-146.99607938843792</v>
      </c>
      <c r="AY65" s="64">
        <f t="shared" si="26"/>
        <v>220.49411908265688</v>
      </c>
      <c r="AZ65" s="65">
        <f t="shared" si="27"/>
        <v>724.48784261770675</v>
      </c>
      <c r="BA65" s="51">
        <f t="shared" si="28"/>
        <v>514.48627785953272</v>
      </c>
      <c r="BB65" s="55">
        <f t="shared" si="29"/>
        <v>4.8980063335984723E-2</v>
      </c>
      <c r="BC65" s="55">
        <f t="shared" si="30"/>
        <v>-0.43749377975601472</v>
      </c>
      <c r="BE65" s="52">
        <f>IF(((AS65-T65)/T65)&gt;=BE$4,AD65,"")</f>
        <v>14.299999999999951</v>
      </c>
      <c r="BF65" s="52">
        <f t="shared" si="31"/>
        <v>14.299999999999951</v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10503.99372353505</v>
      </c>
      <c r="AC66" s="71">
        <f t="shared" si="17"/>
        <v>-503.99372353504987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7.0000000000000009</v>
      </c>
      <c r="AG66" s="74">
        <f t="shared" si="44"/>
        <v>200</v>
      </c>
      <c r="AH66" s="60">
        <f t="shared" si="44"/>
        <v>50</v>
      </c>
      <c r="AI66" s="60">
        <f t="shared" si="44"/>
        <v>350.00000000000006</v>
      </c>
      <c r="AJ66" s="60">
        <f t="shared" si="44"/>
        <v>10350</v>
      </c>
      <c r="AK66" s="60">
        <f t="shared" si="44"/>
        <v>301.02196762732979</v>
      </c>
      <c r="AL66" s="60">
        <f t="shared" si="44"/>
        <v>6.020439352546596</v>
      </c>
      <c r="AM66" s="60" t="str">
        <f t="shared" si="44"/>
        <v>VINTO</v>
      </c>
      <c r="AN66" s="60" t="str">
        <f t="shared" si="44"/>
        <v>VINTO</v>
      </c>
      <c r="AO66" s="60" t="str">
        <f t="shared" si="44"/>
        <v/>
      </c>
      <c r="AP66" s="61" t="str">
        <f t="shared" si="19"/>
        <v>VINTO</v>
      </c>
      <c r="AQ66" s="62">
        <f t="shared" si="6"/>
        <v>35</v>
      </c>
      <c r="AR66" s="63">
        <f t="shared" si="20"/>
        <v>1.4732703769399027</v>
      </c>
      <c r="AS66" s="63">
        <f t="shared" si="21"/>
        <v>73.663518846995132</v>
      </c>
      <c r="AT66" s="63">
        <f t="shared" si="22"/>
        <v>147.32703769399026</v>
      </c>
      <c r="AU66" s="63">
        <f t="shared" si="7"/>
        <v>-73.663518846995132</v>
      </c>
      <c r="AV66" s="68">
        <f t="shared" si="23"/>
        <v>0.1</v>
      </c>
      <c r="AW66" s="63">
        <f t="shared" si="24"/>
        <v>368.31759423497567</v>
      </c>
      <c r="AX66" s="63">
        <f t="shared" si="25"/>
        <v>-147.32703769399026</v>
      </c>
      <c r="AY66" s="64">
        <f t="shared" si="26"/>
        <v>220.99055654098541</v>
      </c>
      <c r="AZ66" s="65">
        <f t="shared" si="27"/>
        <v>724.98428007603525</v>
      </c>
      <c r="BA66" s="51">
        <f t="shared" si="28"/>
        <v>515.64463192896596</v>
      </c>
      <c r="BB66" s="55">
        <f t="shared" si="29"/>
        <v>4.9090340826615529E-2</v>
      </c>
      <c r="BC66" s="55">
        <f t="shared" si="30"/>
        <v>-0.43847878697960962</v>
      </c>
      <c r="BE66" s="52">
        <f>IF(((AS66-T66)/T66)&gt;=BE$4,AD66,"")</f>
        <v>14.199999999999951</v>
      </c>
      <c r="BF66" s="52">
        <f t="shared" si="31"/>
        <v>14.199999999999951</v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10503.99372353505</v>
      </c>
      <c r="AC67" s="71">
        <f t="shared" si="17"/>
        <v>-503.99372353504987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7.0000000000000009</v>
      </c>
      <c r="AG67" s="74">
        <f t="shared" si="44"/>
        <v>200</v>
      </c>
      <c r="AH67" s="60">
        <f t="shared" si="44"/>
        <v>50</v>
      </c>
      <c r="AI67" s="60">
        <f t="shared" si="44"/>
        <v>350.00000000000006</v>
      </c>
      <c r="AJ67" s="60">
        <f t="shared" si="44"/>
        <v>10350</v>
      </c>
      <c r="AK67" s="60">
        <f t="shared" si="44"/>
        <v>301.02196762732979</v>
      </c>
      <c r="AL67" s="60">
        <f t="shared" si="44"/>
        <v>6.020439352546596</v>
      </c>
      <c r="AM67" s="60" t="str">
        <f t="shared" si="44"/>
        <v>VINTO</v>
      </c>
      <c r="AN67" s="60" t="str">
        <f t="shared" si="44"/>
        <v>VINTO</v>
      </c>
      <c r="AO67" s="60" t="str">
        <f t="shared" si="44"/>
        <v/>
      </c>
      <c r="AP67" s="61" t="str">
        <f t="shared" si="19"/>
        <v>VINTO</v>
      </c>
      <c r="AQ67" s="62">
        <f t="shared" si="6"/>
        <v>35</v>
      </c>
      <c r="AR67" s="63">
        <f t="shared" si="20"/>
        <v>1.4766269044359304</v>
      </c>
      <c r="AS67" s="63">
        <f t="shared" si="21"/>
        <v>73.831345221796525</v>
      </c>
      <c r="AT67" s="63">
        <f t="shared" si="22"/>
        <v>147.66269044359305</v>
      </c>
      <c r="AU67" s="63">
        <f t="shared" si="7"/>
        <v>-73.831345221796525</v>
      </c>
      <c r="AV67" s="68">
        <f t="shared" si="23"/>
        <v>0.1</v>
      </c>
      <c r="AW67" s="63">
        <f t="shared" si="24"/>
        <v>369.15672610898264</v>
      </c>
      <c r="AX67" s="63">
        <f t="shared" si="25"/>
        <v>-147.66269044359305</v>
      </c>
      <c r="AY67" s="64">
        <f t="shared" si="26"/>
        <v>221.49403566538959</v>
      </c>
      <c r="AZ67" s="65">
        <f t="shared" si="27"/>
        <v>725.48775920043943</v>
      </c>
      <c r="BA67" s="51">
        <f t="shared" si="28"/>
        <v>516.81941655257572</v>
      </c>
      <c r="BB67" s="55">
        <f t="shared" si="29"/>
        <v>4.9202182536971617E-2</v>
      </c>
      <c r="BC67" s="55">
        <f t="shared" si="30"/>
        <v>-0.43947776593687271</v>
      </c>
      <c r="BE67" s="52">
        <f>IF(((AS67-T67)/T67)&gt;=BE$4,AD67,"")</f>
        <v>14.099999999999952</v>
      </c>
      <c r="BF67" s="52">
        <f t="shared" si="31"/>
        <v>14.099999999999952</v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10503.99372353505</v>
      </c>
      <c r="AC68" s="71">
        <f t="shared" si="17"/>
        <v>-503.99372353504987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7.0000000000000009</v>
      </c>
      <c r="AG68" s="74">
        <f t="shared" si="44"/>
        <v>200</v>
      </c>
      <c r="AH68" s="60">
        <f t="shared" si="44"/>
        <v>50</v>
      </c>
      <c r="AI68" s="60">
        <f t="shared" si="44"/>
        <v>350.00000000000006</v>
      </c>
      <c r="AJ68" s="60">
        <f t="shared" si="44"/>
        <v>10350</v>
      </c>
      <c r="AK68" s="60">
        <f t="shared" si="44"/>
        <v>301.02196762732979</v>
      </c>
      <c r="AL68" s="60">
        <f t="shared" si="44"/>
        <v>6.020439352546596</v>
      </c>
      <c r="AM68" s="60" t="str">
        <f t="shared" si="44"/>
        <v>VINTO</v>
      </c>
      <c r="AN68" s="60" t="str">
        <f t="shared" si="44"/>
        <v>VINTO</v>
      </c>
      <c r="AO68" s="60" t="str">
        <f t="shared" si="44"/>
        <v/>
      </c>
      <c r="AP68" s="61" t="str">
        <f t="shared" si="19"/>
        <v>VINTO</v>
      </c>
      <c r="AQ68" s="62">
        <f t="shared" si="6"/>
        <v>35</v>
      </c>
      <c r="AR68" s="63">
        <f t="shared" si="20"/>
        <v>1.4800313823247584</v>
      </c>
      <c r="AS68" s="63">
        <f t="shared" si="21"/>
        <v>74.001569116237917</v>
      </c>
      <c r="AT68" s="63">
        <f t="shared" si="22"/>
        <v>148.00313823247583</v>
      </c>
      <c r="AU68" s="63">
        <f t="shared" si="7"/>
        <v>-74.001569116237917</v>
      </c>
      <c r="AV68" s="68">
        <f t="shared" si="23"/>
        <v>0.1</v>
      </c>
      <c r="AW68" s="63">
        <f t="shared" si="24"/>
        <v>370.0078455811896</v>
      </c>
      <c r="AX68" s="63">
        <f t="shared" si="25"/>
        <v>-148.00313823247583</v>
      </c>
      <c r="AY68" s="64">
        <f t="shared" si="26"/>
        <v>222.00470734871377</v>
      </c>
      <c r="AZ68" s="65">
        <f t="shared" si="27"/>
        <v>725.9984308837636</v>
      </c>
      <c r="BA68" s="51">
        <f t="shared" si="28"/>
        <v>518.01098381366546</v>
      </c>
      <c r="BB68" s="55">
        <f t="shared" si="29"/>
        <v>4.931562198604706E-2</v>
      </c>
      <c r="BC68" s="55">
        <f t="shared" si="30"/>
        <v>-0.44049101602209656</v>
      </c>
      <c r="BE68" s="52">
        <f>IF(((AS68-T68)/T68)&gt;=BE$4,AD68,"")</f>
        <v>13.999999999999952</v>
      </c>
      <c r="BF68" s="52">
        <f t="shared" si="31"/>
        <v>13.999999999999952</v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10503.99372353505</v>
      </c>
      <c r="AC69" s="71">
        <f t="shared" si="17"/>
        <v>-503.99372353504987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7.0000000000000009</v>
      </c>
      <c r="AG69" s="74">
        <f t="shared" si="44"/>
        <v>200</v>
      </c>
      <c r="AH69" s="60">
        <f t="shared" si="44"/>
        <v>50</v>
      </c>
      <c r="AI69" s="60">
        <f t="shared" si="44"/>
        <v>350.00000000000006</v>
      </c>
      <c r="AJ69" s="60">
        <f t="shared" si="44"/>
        <v>10350</v>
      </c>
      <c r="AK69" s="60">
        <f t="shared" si="44"/>
        <v>301.02196762732979</v>
      </c>
      <c r="AL69" s="60">
        <f t="shared" si="44"/>
        <v>6.020439352546596</v>
      </c>
      <c r="AM69" s="60" t="str">
        <f t="shared" si="44"/>
        <v>VINTO</v>
      </c>
      <c r="AN69" s="60" t="str">
        <f t="shared" si="44"/>
        <v>VINTO</v>
      </c>
      <c r="AO69" s="60" t="str">
        <f t="shared" si="44"/>
        <v/>
      </c>
      <c r="AP69" s="61" t="str">
        <f t="shared" si="19"/>
        <v>VINTO</v>
      </c>
      <c r="AQ69" s="62">
        <f t="shared" si="6"/>
        <v>35</v>
      </c>
      <c r="AR69" s="63">
        <f t="shared" si="20"/>
        <v>1.4834848455069509</v>
      </c>
      <c r="AS69" s="63">
        <f t="shared" si="21"/>
        <v>74.174242275347552</v>
      </c>
      <c r="AT69" s="63">
        <f t="shared" si="22"/>
        <v>148.3484845506951</v>
      </c>
      <c r="AU69" s="63">
        <f t="shared" si="7"/>
        <v>-74.174242275347552</v>
      </c>
      <c r="AV69" s="68">
        <f t="shared" si="23"/>
        <v>0.1</v>
      </c>
      <c r="AW69" s="63">
        <f t="shared" si="24"/>
        <v>370.87121137673773</v>
      </c>
      <c r="AX69" s="63">
        <f t="shared" si="25"/>
        <v>-148.3484845506951</v>
      </c>
      <c r="AY69" s="64">
        <f t="shared" si="26"/>
        <v>222.52272682604263</v>
      </c>
      <c r="AZ69" s="65">
        <f t="shared" si="27"/>
        <v>726.51645036109244</v>
      </c>
      <c r="BA69" s="51">
        <f t="shared" si="28"/>
        <v>519.21969592743289</v>
      </c>
      <c r="BB69" s="55">
        <f t="shared" si="29"/>
        <v>4.9430693657411373E-2</v>
      </c>
      <c r="BC69" s="55">
        <f t="shared" si="30"/>
        <v>-0.44151884524523738</v>
      </c>
      <c r="BE69" s="52">
        <f>IF(((AS69-T69)/T69)&gt;=BE$4,AD69,"")</f>
        <v>13.899999999999952</v>
      </c>
      <c r="BF69" s="52">
        <f t="shared" si="31"/>
        <v>13.899999999999952</v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10503.99372353505</v>
      </c>
      <c r="AC70" s="71">
        <f t="shared" si="17"/>
        <v>-503.99372353504987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7.0000000000000009</v>
      </c>
      <c r="AG70" s="74">
        <f t="shared" si="44"/>
        <v>200</v>
      </c>
      <c r="AH70" s="60">
        <f t="shared" si="44"/>
        <v>50</v>
      </c>
      <c r="AI70" s="60">
        <f t="shared" si="44"/>
        <v>350.00000000000006</v>
      </c>
      <c r="AJ70" s="60">
        <f t="shared" si="44"/>
        <v>10350</v>
      </c>
      <c r="AK70" s="60">
        <f t="shared" si="44"/>
        <v>301.02196762732979</v>
      </c>
      <c r="AL70" s="60">
        <f t="shared" si="44"/>
        <v>6.020439352546596</v>
      </c>
      <c r="AM70" s="60" t="str">
        <f t="shared" si="44"/>
        <v>VINTO</v>
      </c>
      <c r="AN70" s="60" t="str">
        <f t="shared" si="44"/>
        <v>VINTO</v>
      </c>
      <c r="AO70" s="60" t="str">
        <f t="shared" si="44"/>
        <v/>
      </c>
      <c r="AP70" s="61" t="str">
        <f t="shared" si="19"/>
        <v>VINTO</v>
      </c>
      <c r="AQ70" s="62">
        <f t="shared" si="6"/>
        <v>35</v>
      </c>
      <c r="AR70" s="63">
        <f t="shared" si="20"/>
        <v>1.4869883588801898</v>
      </c>
      <c r="AS70" s="63">
        <f t="shared" si="21"/>
        <v>74.349417944009488</v>
      </c>
      <c r="AT70" s="63">
        <f t="shared" si="22"/>
        <v>148.69883588801898</v>
      </c>
      <c r="AU70" s="63">
        <f t="shared" si="7"/>
        <v>-74.349417944009488</v>
      </c>
      <c r="AV70" s="68">
        <f t="shared" si="23"/>
        <v>0.1</v>
      </c>
      <c r="AW70" s="63">
        <f t="shared" si="24"/>
        <v>371.74708972004743</v>
      </c>
      <c r="AX70" s="63">
        <f t="shared" si="25"/>
        <v>-148.69883588801898</v>
      </c>
      <c r="AY70" s="64">
        <f t="shared" si="26"/>
        <v>223.04825383202845</v>
      </c>
      <c r="AZ70" s="65">
        <f t="shared" si="27"/>
        <v>727.04197736707829</v>
      </c>
      <c r="BA70" s="51">
        <f t="shared" si="28"/>
        <v>520.44592560806643</v>
      </c>
      <c r="BB70" s="55">
        <f t="shared" si="29"/>
        <v>4.9547433034157776E-2</v>
      </c>
      <c r="BC70" s="55">
        <f t="shared" si="30"/>
        <v>-0.44256157054407591</v>
      </c>
      <c r="BE70" s="52">
        <f>IF(((AS70-T70)/T70)&gt;=BE$4,AD70,"")</f>
        <v>13.799999999999953</v>
      </c>
      <c r="BF70" s="52">
        <f t="shared" si="31"/>
        <v>13.799999999999953</v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10503.99372353505</v>
      </c>
      <c r="AC71" s="71">
        <f t="shared" si="17"/>
        <v>-503.99372353504987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7.0000000000000009</v>
      </c>
      <c r="AG71" s="74">
        <f t="shared" si="44"/>
        <v>200</v>
      </c>
      <c r="AH71" s="60">
        <f t="shared" si="44"/>
        <v>50</v>
      </c>
      <c r="AI71" s="60">
        <f t="shared" si="44"/>
        <v>350.00000000000006</v>
      </c>
      <c r="AJ71" s="60">
        <f t="shared" si="44"/>
        <v>10350</v>
      </c>
      <c r="AK71" s="60">
        <f t="shared" si="44"/>
        <v>301.02196762732979</v>
      </c>
      <c r="AL71" s="60">
        <f t="shared" si="44"/>
        <v>6.020439352546596</v>
      </c>
      <c r="AM71" s="60" t="str">
        <f t="shared" si="44"/>
        <v>VINTO</v>
      </c>
      <c r="AN71" s="60" t="str">
        <f t="shared" si="44"/>
        <v>VINTO</v>
      </c>
      <c r="AO71" s="60" t="str">
        <f t="shared" si="44"/>
        <v/>
      </c>
      <c r="AP71" s="61" t="str">
        <f t="shared" si="19"/>
        <v>VINTO</v>
      </c>
      <c r="AQ71" s="62">
        <f t="shared" si="6"/>
        <v>35</v>
      </c>
      <c r="AR71" s="63">
        <f t="shared" si="20"/>
        <v>1.4905430184340598</v>
      </c>
      <c r="AS71" s="63">
        <f t="shared" si="21"/>
        <v>74.527150921702983</v>
      </c>
      <c r="AT71" s="63">
        <f t="shared" si="22"/>
        <v>149.05430184340597</v>
      </c>
      <c r="AU71" s="63">
        <f t="shared" si="7"/>
        <v>-74.527150921702983</v>
      </c>
      <c r="AV71" s="68">
        <f t="shared" si="23"/>
        <v>0.1</v>
      </c>
      <c r="AW71" s="63">
        <f t="shared" si="24"/>
        <v>372.6357546085149</v>
      </c>
      <c r="AX71" s="63">
        <f t="shared" si="25"/>
        <v>-149.05430184340597</v>
      </c>
      <c r="AY71" s="64">
        <f t="shared" si="26"/>
        <v>223.58145276510893</v>
      </c>
      <c r="AZ71" s="65">
        <f t="shared" si="27"/>
        <v>727.57517630015877</v>
      </c>
      <c r="BA71" s="51">
        <f t="shared" si="28"/>
        <v>521.6900564519209</v>
      </c>
      <c r="BB71" s="55">
        <f t="shared" si="29"/>
        <v>4.9665876635382217E-2</v>
      </c>
      <c r="BC71" s="55">
        <f t="shared" si="30"/>
        <v>-0.44361951811005068</v>
      </c>
      <c r="BE71" s="52">
        <f>IF(((AS71-T71)/T71)&gt;=BE$4,AD71,"")</f>
        <v>13.699999999999953</v>
      </c>
      <c r="BF71" s="52">
        <f t="shared" si="31"/>
        <v>13.699999999999953</v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10503.99372353505</v>
      </c>
      <c r="AC72" s="71">
        <f t="shared" si="17"/>
        <v>-503.99372353504987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7.0000000000000009</v>
      </c>
      <c r="AG72" s="74">
        <f t="shared" si="44"/>
        <v>200</v>
      </c>
      <c r="AH72" s="60">
        <f t="shared" si="44"/>
        <v>50</v>
      </c>
      <c r="AI72" s="60">
        <f t="shared" si="44"/>
        <v>350.00000000000006</v>
      </c>
      <c r="AJ72" s="60">
        <f t="shared" si="44"/>
        <v>10350</v>
      </c>
      <c r="AK72" s="60">
        <f t="shared" si="44"/>
        <v>301.02196762732979</v>
      </c>
      <c r="AL72" s="60">
        <f t="shared" si="44"/>
        <v>6.020439352546596</v>
      </c>
      <c r="AM72" s="60" t="str">
        <f t="shared" si="44"/>
        <v>VINTO</v>
      </c>
      <c r="AN72" s="60" t="str">
        <f t="shared" si="44"/>
        <v>VINTO</v>
      </c>
      <c r="AO72" s="60" t="str">
        <f t="shared" si="44"/>
        <v/>
      </c>
      <c r="AP72" s="61" t="str">
        <f t="shared" si="19"/>
        <v>VINTO</v>
      </c>
      <c r="AQ72" s="62">
        <f t="shared" ref="AQ72:AQ135" si="46">AE72*AH72</f>
        <v>35</v>
      </c>
      <c r="AR72" s="63">
        <f t="shared" si="20"/>
        <v>1.4941499523931339</v>
      </c>
      <c r="AS72" s="63">
        <f t="shared" si="21"/>
        <v>74.707497619656692</v>
      </c>
      <c r="AT72" s="63">
        <f t="shared" si="22"/>
        <v>149.41499523931338</v>
      </c>
      <c r="AU72" s="63">
        <f t="shared" ref="AU72:AU135" si="47">-AS72</f>
        <v>-74.707497619656692</v>
      </c>
      <c r="AV72" s="68">
        <f t="shared" si="23"/>
        <v>0.1</v>
      </c>
      <c r="AW72" s="63">
        <f t="shared" si="24"/>
        <v>373.53748809828346</v>
      </c>
      <c r="AX72" s="63">
        <f t="shared" si="25"/>
        <v>-149.41499523931338</v>
      </c>
      <c r="AY72" s="64">
        <f t="shared" si="26"/>
        <v>224.12249285897008</v>
      </c>
      <c r="AZ72" s="65">
        <f t="shared" si="27"/>
        <v>728.11621639401994</v>
      </c>
      <c r="BA72" s="51">
        <f t="shared" si="28"/>
        <v>522.95248333759685</v>
      </c>
      <c r="BB72" s="55">
        <f t="shared" si="29"/>
        <v>4.9786062054271739E-2</v>
      </c>
      <c r="BC72" s="55">
        <f t="shared" si="30"/>
        <v>-0.44469302372846642</v>
      </c>
      <c r="BE72" s="52">
        <f>IF(((AS72-T72)/T72)&gt;=BE$4,AD72,"")</f>
        <v>13.599999999999953</v>
      </c>
      <c r="BF72" s="52">
        <f t="shared" si="31"/>
        <v>13.599999999999953</v>
      </c>
      <c r="BG72" s="52">
        <f>IF(BB72&lt;=BG$4,AD72,"")</f>
        <v>13.599999999999953</v>
      </c>
      <c r="BH72" s="52" t="str">
        <f>IF(BC72&gt;=BH$4,AD72,"")</f>
        <v/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10503.99372353505</v>
      </c>
      <c r="AC73" s="71">
        <f t="shared" ref="AC73:AC136" si="49">AA73-AB73</f>
        <v>-503.99372353504987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7.0000000000000009</v>
      </c>
      <c r="AG73" s="74">
        <f t="shared" si="44"/>
        <v>200</v>
      </c>
      <c r="AH73" s="60">
        <f t="shared" si="44"/>
        <v>50</v>
      </c>
      <c r="AI73" s="60">
        <f t="shared" si="44"/>
        <v>350.00000000000006</v>
      </c>
      <c r="AJ73" s="60">
        <f t="shared" si="44"/>
        <v>10350</v>
      </c>
      <c r="AK73" s="60">
        <f t="shared" si="44"/>
        <v>301.02196762732979</v>
      </c>
      <c r="AL73" s="60">
        <f t="shared" si="44"/>
        <v>6.020439352546596</v>
      </c>
      <c r="AM73" s="60" t="str">
        <f t="shared" si="44"/>
        <v>VINTO</v>
      </c>
      <c r="AN73" s="60" t="str">
        <f t="shared" si="44"/>
        <v>VINTO</v>
      </c>
      <c r="AO73" s="60" t="str">
        <f t="shared" si="44"/>
        <v/>
      </c>
      <c r="AP73" s="61" t="str">
        <f t="shared" ref="AP73:AP136" si="50">IF(AB73+AY73&gt;AJ73,"VINTO","")</f>
        <v>VINTO</v>
      </c>
      <c r="AQ73" s="62">
        <f t="shared" si="46"/>
        <v>35</v>
      </c>
      <c r="AR73" s="63">
        <f t="shared" ref="AR73:AR136" si="51">IF(AL73=0,1,(1+(AL73+AE73)/(AD73*(U73-1))))</f>
        <v>1.4978103224108608</v>
      </c>
      <c r="AS73" s="63">
        <f t="shared" ref="AS73:AS136" si="52">IF(AR73&lt;=0,AH73,AR73*AH73)</f>
        <v>74.89051612054304</v>
      </c>
      <c r="AT73" s="63">
        <f t="shared" ref="AT73:AT136" si="53">(U73*AS73)</f>
        <v>149.78103224108608</v>
      </c>
      <c r="AU73" s="63">
        <f t="shared" si="47"/>
        <v>-74.89051612054304</v>
      </c>
      <c r="AV73" s="68">
        <f t="shared" ref="AV73:AV136" si="54">IFERROR(AE73/X73,0)</f>
        <v>0.1</v>
      </c>
      <c r="AW73" s="63">
        <f t="shared" ref="AW73:AW136" si="55">(AT73+AU73)*V73</f>
        <v>374.45258060271522</v>
      </c>
      <c r="AX73" s="63">
        <f t="shared" ref="AX73:AX136" si="56">AU73*W73</f>
        <v>-149.78103224108608</v>
      </c>
      <c r="AY73" s="64">
        <f t="shared" ref="AY73:AY136" si="57">SUM(AW73:AX73)</f>
        <v>224.67154836162914</v>
      </c>
      <c r="AZ73" s="65">
        <f t="shared" ref="AZ73:AZ136" si="58">AB73-AA73+AY73</f>
        <v>728.66527189667897</v>
      </c>
      <c r="BA73" s="51">
        <f t="shared" ref="BA73:BA136" si="59">AS73*X73</f>
        <v>524.23361284380132</v>
      </c>
      <c r="BB73" s="55">
        <f t="shared" ref="BB73:BB136" si="60">BA73/AB73</f>
        <v>4.9908027997885546E-2</v>
      </c>
      <c r="BC73" s="55">
        <f t="shared" ref="BC73:BC136" si="61">IFERROR(AY73/AC73,0)</f>
        <v>-0.4457824331338216</v>
      </c>
      <c r="BE73" s="52">
        <f>IF(((AS73-T73)/T73)&gt;=BE$4,AD73,"")</f>
        <v>13.499999999999954</v>
      </c>
      <c r="BF73" s="52">
        <f t="shared" ref="BF73:BF136" si="62">IF(AP73="","",AD73)</f>
        <v>13.499999999999954</v>
      </c>
      <c r="BG73" s="52">
        <f>IF(BB73&lt;=BG$4,AD73,"")</f>
        <v>13.499999999999954</v>
      </c>
      <c r="BH73" s="52" t="str">
        <f>IF(BC73&gt;=BH$4,AD73,"")</f>
        <v/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10503.99372353505</v>
      </c>
      <c r="AC74" s="71">
        <f t="shared" si="49"/>
        <v>-503.99372353504987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7.0000000000000009</v>
      </c>
      <c r="AG74" s="74">
        <f t="shared" si="65"/>
        <v>200</v>
      </c>
      <c r="AH74" s="60">
        <f t="shared" si="65"/>
        <v>50</v>
      </c>
      <c r="AI74" s="60">
        <f t="shared" si="65"/>
        <v>350.00000000000006</v>
      </c>
      <c r="AJ74" s="60">
        <f t="shared" si="65"/>
        <v>10350</v>
      </c>
      <c r="AK74" s="60">
        <f t="shared" si="65"/>
        <v>301.02196762732979</v>
      </c>
      <c r="AL74" s="60">
        <f t="shared" si="65"/>
        <v>6.020439352546596</v>
      </c>
      <c r="AM74" s="60" t="str">
        <f t="shared" si="65"/>
        <v>VINTO</v>
      </c>
      <c r="AN74" s="60" t="str">
        <f t="shared" si="65"/>
        <v>VINTO</v>
      </c>
      <c r="AO74" s="60" t="str">
        <f t="shared" si="65"/>
        <v/>
      </c>
      <c r="AP74" s="61" t="str">
        <f t="shared" si="50"/>
        <v>VINTO</v>
      </c>
      <c r="AQ74" s="62">
        <f t="shared" si="46"/>
        <v>35</v>
      </c>
      <c r="AR74" s="63">
        <f t="shared" si="51"/>
        <v>1.501525324816912</v>
      </c>
      <c r="AS74" s="63">
        <f t="shared" si="52"/>
        <v>75.076266240845598</v>
      </c>
      <c r="AT74" s="63">
        <f t="shared" si="53"/>
        <v>150.1525324816912</v>
      </c>
      <c r="AU74" s="63">
        <f t="shared" si="47"/>
        <v>-75.076266240845598</v>
      </c>
      <c r="AV74" s="68">
        <f t="shared" si="54"/>
        <v>0.1</v>
      </c>
      <c r="AW74" s="63">
        <f t="shared" si="55"/>
        <v>375.38133120422799</v>
      </c>
      <c r="AX74" s="63">
        <f t="shared" si="56"/>
        <v>-150.1525324816912</v>
      </c>
      <c r="AY74" s="64">
        <f t="shared" si="57"/>
        <v>225.22879872253679</v>
      </c>
      <c r="AZ74" s="65">
        <f t="shared" si="58"/>
        <v>729.22252225758666</v>
      </c>
      <c r="BA74" s="51">
        <f t="shared" si="59"/>
        <v>525.53386368591919</v>
      </c>
      <c r="BB74" s="55">
        <f t="shared" si="60"/>
        <v>5.0031814328717464E-2</v>
      </c>
      <c r="BC74" s="55">
        <f t="shared" si="61"/>
        <v>-0.44688810238104765</v>
      </c>
      <c r="BE74" s="52">
        <f>IF(((AS74-T74)/T74)&gt;=BE$4,AD74,"")</f>
        <v>13.399999999999954</v>
      </c>
      <c r="BF74" s="52">
        <f t="shared" si="62"/>
        <v>13.399999999999954</v>
      </c>
      <c r="BG74" s="52">
        <f>IF(BB74&lt;=BG$4,AD74,"")</f>
        <v>13.399999999999954</v>
      </c>
      <c r="BH74" s="52" t="str">
        <f>IF(BC74&gt;=BH$4,AD74,"")</f>
        <v/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10503.99372353505</v>
      </c>
      <c r="AC75" s="71">
        <f t="shared" si="49"/>
        <v>-503.99372353504987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7.0000000000000009</v>
      </c>
      <c r="AG75" s="74">
        <f t="shared" si="65"/>
        <v>200</v>
      </c>
      <c r="AH75" s="60">
        <f t="shared" si="65"/>
        <v>50</v>
      </c>
      <c r="AI75" s="60">
        <f t="shared" si="65"/>
        <v>350.00000000000006</v>
      </c>
      <c r="AJ75" s="60">
        <f t="shared" si="65"/>
        <v>10350</v>
      </c>
      <c r="AK75" s="60">
        <f t="shared" si="65"/>
        <v>301.02196762732979</v>
      </c>
      <c r="AL75" s="60">
        <f t="shared" si="65"/>
        <v>6.020439352546596</v>
      </c>
      <c r="AM75" s="60" t="str">
        <f t="shared" si="65"/>
        <v>VINTO</v>
      </c>
      <c r="AN75" s="60" t="str">
        <f t="shared" si="65"/>
        <v>VINTO</v>
      </c>
      <c r="AO75" s="60" t="str">
        <f t="shared" si="65"/>
        <v/>
      </c>
      <c r="AP75" s="61" t="str">
        <f t="shared" si="50"/>
        <v>VINTO</v>
      </c>
      <c r="AQ75" s="62">
        <f t="shared" si="46"/>
        <v>35</v>
      </c>
      <c r="AR75" s="63">
        <f t="shared" si="51"/>
        <v>1.5052961919207983</v>
      </c>
      <c r="AS75" s="63">
        <f t="shared" si="52"/>
        <v>75.26480959603991</v>
      </c>
      <c r="AT75" s="63">
        <f t="shared" si="53"/>
        <v>150.52961919207982</v>
      </c>
      <c r="AU75" s="63">
        <f t="shared" si="47"/>
        <v>-75.26480959603991</v>
      </c>
      <c r="AV75" s="68">
        <f t="shared" si="54"/>
        <v>0.1</v>
      </c>
      <c r="AW75" s="63">
        <f t="shared" si="55"/>
        <v>376.32404798019957</v>
      </c>
      <c r="AX75" s="63">
        <f t="shared" si="56"/>
        <v>-150.52961919207982</v>
      </c>
      <c r="AY75" s="64">
        <f t="shared" si="57"/>
        <v>225.79442878811975</v>
      </c>
      <c r="AZ75" s="65">
        <f t="shared" si="58"/>
        <v>729.78815232316958</v>
      </c>
      <c r="BA75" s="51">
        <f t="shared" si="59"/>
        <v>526.85366717227942</v>
      </c>
      <c r="BB75" s="55">
        <f t="shared" si="60"/>
        <v>5.0157462108133315E-2</v>
      </c>
      <c r="BC75" s="55">
        <f t="shared" si="61"/>
        <v>-0.44801039823349514</v>
      </c>
      <c r="BE75" s="52">
        <f>IF(((AS75-T75)/T75)&gt;=BE$4,AD75,"")</f>
        <v>13.299999999999955</v>
      </c>
      <c r="BF75" s="52">
        <f t="shared" si="62"/>
        <v>13.299999999999955</v>
      </c>
      <c r="BG75" s="52">
        <f>IF(BB75&lt;=BG$4,AD75,"")</f>
        <v>13.299999999999955</v>
      </c>
      <c r="BH75" s="52" t="str">
        <f>IF(BC75&gt;=BH$4,AD75,"")</f>
        <v/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10503.99372353505</v>
      </c>
      <c r="AC76" s="71">
        <f t="shared" si="49"/>
        <v>-503.99372353504987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7.0000000000000009</v>
      </c>
      <c r="AG76" s="74">
        <f t="shared" si="65"/>
        <v>200</v>
      </c>
      <c r="AH76" s="60">
        <f t="shared" si="65"/>
        <v>50</v>
      </c>
      <c r="AI76" s="60">
        <f t="shared" si="65"/>
        <v>350.00000000000006</v>
      </c>
      <c r="AJ76" s="60">
        <f t="shared" si="65"/>
        <v>10350</v>
      </c>
      <c r="AK76" s="60">
        <f t="shared" si="65"/>
        <v>301.02196762732979</v>
      </c>
      <c r="AL76" s="60">
        <f t="shared" si="65"/>
        <v>6.020439352546596</v>
      </c>
      <c r="AM76" s="60" t="str">
        <f t="shared" si="65"/>
        <v>VINTO</v>
      </c>
      <c r="AN76" s="60" t="str">
        <f t="shared" si="65"/>
        <v>VINTO</v>
      </c>
      <c r="AO76" s="60" t="str">
        <f t="shared" si="65"/>
        <v/>
      </c>
      <c r="AP76" s="61" t="str">
        <f t="shared" si="50"/>
        <v>VINTO</v>
      </c>
      <c r="AQ76" s="62">
        <f t="shared" si="46"/>
        <v>35</v>
      </c>
      <c r="AR76" s="63">
        <f t="shared" si="51"/>
        <v>1.5091241933747439</v>
      </c>
      <c r="AS76" s="63">
        <f t="shared" si="52"/>
        <v>75.456209668737202</v>
      </c>
      <c r="AT76" s="63">
        <f t="shared" si="53"/>
        <v>150.9124193374744</v>
      </c>
      <c r="AU76" s="63">
        <f t="shared" si="47"/>
        <v>-75.456209668737202</v>
      </c>
      <c r="AV76" s="68">
        <f t="shared" si="54"/>
        <v>0.1</v>
      </c>
      <c r="AW76" s="63">
        <f t="shared" si="55"/>
        <v>377.281048343686</v>
      </c>
      <c r="AX76" s="63">
        <f t="shared" si="56"/>
        <v>-150.9124193374744</v>
      </c>
      <c r="AY76" s="64">
        <f t="shared" si="57"/>
        <v>226.36862900621159</v>
      </c>
      <c r="AZ76" s="65">
        <f t="shared" si="58"/>
        <v>730.36235254126143</v>
      </c>
      <c r="BA76" s="51">
        <f t="shared" si="59"/>
        <v>528.19346768116043</v>
      </c>
      <c r="BB76" s="55">
        <f t="shared" si="60"/>
        <v>5.0285013641782755E-2</v>
      </c>
      <c r="BC76" s="55">
        <f t="shared" si="61"/>
        <v>-0.44914969856855558</v>
      </c>
      <c r="BE76" s="52">
        <f>IF(((AS76-T76)/T76)&gt;=BE$4,AD76,"")</f>
        <v>13.199999999999955</v>
      </c>
      <c r="BF76" s="52">
        <f t="shared" si="62"/>
        <v>13.199999999999955</v>
      </c>
      <c r="BG76" s="52">
        <f>IF(BB76&lt;=BG$4,AD76,"")</f>
        <v>13.199999999999955</v>
      </c>
      <c r="BH76" s="52" t="str">
        <f>IF(BC76&gt;=BH$4,AD76,"")</f>
        <v/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10503.99372353505</v>
      </c>
      <c r="AC77" s="71">
        <f t="shared" si="49"/>
        <v>-503.99372353504987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7.0000000000000009</v>
      </c>
      <c r="AG77" s="74">
        <f t="shared" si="65"/>
        <v>200</v>
      </c>
      <c r="AH77" s="60">
        <f t="shared" si="65"/>
        <v>50</v>
      </c>
      <c r="AI77" s="60">
        <f t="shared" si="65"/>
        <v>350.00000000000006</v>
      </c>
      <c r="AJ77" s="60">
        <f t="shared" si="65"/>
        <v>10350</v>
      </c>
      <c r="AK77" s="60">
        <f t="shared" si="65"/>
        <v>301.02196762732979</v>
      </c>
      <c r="AL77" s="60">
        <f t="shared" si="65"/>
        <v>6.020439352546596</v>
      </c>
      <c r="AM77" s="60" t="str">
        <f t="shared" si="65"/>
        <v>VINTO</v>
      </c>
      <c r="AN77" s="60" t="str">
        <f t="shared" si="65"/>
        <v>VINTO</v>
      </c>
      <c r="AO77" s="60" t="str">
        <f t="shared" si="65"/>
        <v/>
      </c>
      <c r="AP77" s="61" t="str">
        <f t="shared" si="50"/>
        <v>VINTO</v>
      </c>
      <c r="AQ77" s="62">
        <f t="shared" si="46"/>
        <v>35</v>
      </c>
      <c r="AR77" s="63">
        <f t="shared" si="51"/>
        <v>1.5130106375989785</v>
      </c>
      <c r="AS77" s="63">
        <f t="shared" si="52"/>
        <v>75.650531879948929</v>
      </c>
      <c r="AT77" s="63">
        <f t="shared" si="53"/>
        <v>151.30106375989786</v>
      </c>
      <c r="AU77" s="63">
        <f t="shared" si="47"/>
        <v>-75.650531879948929</v>
      </c>
      <c r="AV77" s="68">
        <f t="shared" si="54"/>
        <v>0.1</v>
      </c>
      <c r="AW77" s="63">
        <f t="shared" si="55"/>
        <v>378.25265939974463</v>
      </c>
      <c r="AX77" s="63">
        <f t="shared" si="56"/>
        <v>-151.30106375989786</v>
      </c>
      <c r="AY77" s="64">
        <f t="shared" si="57"/>
        <v>226.95159563984677</v>
      </c>
      <c r="AZ77" s="65">
        <f t="shared" si="58"/>
        <v>730.94531917489667</v>
      </c>
      <c r="BA77" s="51">
        <f t="shared" si="59"/>
        <v>529.55372315964246</v>
      </c>
      <c r="BB77" s="55">
        <f t="shared" si="60"/>
        <v>5.0414512527090949E-2</v>
      </c>
      <c r="BC77" s="55">
        <f t="shared" si="61"/>
        <v>-0.45030639280186113</v>
      </c>
      <c r="BE77" s="52">
        <f>IF(((AS77-T77)/T77)&gt;=BE$4,AD77,"")</f>
        <v>13.099999999999955</v>
      </c>
      <c r="BF77" s="52">
        <f t="shared" si="62"/>
        <v>13.099999999999955</v>
      </c>
      <c r="BG77" s="52">
        <f>IF(BB77&lt;=BG$4,AD77,"")</f>
        <v>13.099999999999955</v>
      </c>
      <c r="BH77" s="52" t="str">
        <f>IF(BC77&gt;=BH$4,AD77,"")</f>
        <v/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10503.99372353505</v>
      </c>
      <c r="AC78" s="71">
        <f t="shared" si="49"/>
        <v>-503.99372353504987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7.0000000000000009</v>
      </c>
      <c r="AG78" s="74">
        <f t="shared" si="65"/>
        <v>200</v>
      </c>
      <c r="AH78" s="60">
        <f t="shared" si="65"/>
        <v>50</v>
      </c>
      <c r="AI78" s="60">
        <f t="shared" si="65"/>
        <v>350.00000000000006</v>
      </c>
      <c r="AJ78" s="60">
        <f t="shared" si="65"/>
        <v>10350</v>
      </c>
      <c r="AK78" s="60">
        <f t="shared" si="65"/>
        <v>301.02196762732979</v>
      </c>
      <c r="AL78" s="60">
        <f t="shared" si="65"/>
        <v>6.020439352546596</v>
      </c>
      <c r="AM78" s="60" t="str">
        <f t="shared" si="65"/>
        <v>VINTO</v>
      </c>
      <c r="AN78" s="60" t="str">
        <f t="shared" si="65"/>
        <v>VINTO</v>
      </c>
      <c r="AO78" s="60" t="str">
        <f t="shared" si="65"/>
        <v/>
      </c>
      <c r="AP78" s="61" t="str">
        <f t="shared" si="50"/>
        <v>VINTO</v>
      </c>
      <c r="AQ78" s="62">
        <f t="shared" si="46"/>
        <v>35</v>
      </c>
      <c r="AR78" s="63">
        <f t="shared" si="51"/>
        <v>1.5169568732728167</v>
      </c>
      <c r="AS78" s="63">
        <f t="shared" si="52"/>
        <v>75.84784366364083</v>
      </c>
      <c r="AT78" s="63">
        <f t="shared" si="53"/>
        <v>151.69568732728166</v>
      </c>
      <c r="AU78" s="63">
        <f t="shared" si="47"/>
        <v>-75.84784366364083</v>
      </c>
      <c r="AV78" s="68">
        <f t="shared" si="54"/>
        <v>0.1</v>
      </c>
      <c r="AW78" s="63">
        <f t="shared" si="55"/>
        <v>379.23921831820417</v>
      </c>
      <c r="AX78" s="63">
        <f t="shared" si="56"/>
        <v>-151.69568732728166</v>
      </c>
      <c r="AY78" s="64">
        <f t="shared" si="57"/>
        <v>227.54353099092251</v>
      </c>
      <c r="AZ78" s="65">
        <f t="shared" si="58"/>
        <v>731.53725452597234</v>
      </c>
      <c r="BA78" s="51">
        <f t="shared" si="59"/>
        <v>530.93490564548586</v>
      </c>
      <c r="BB78" s="55">
        <f t="shared" si="60"/>
        <v>5.0546003702942349E-2</v>
      </c>
      <c r="BC78" s="55">
        <f t="shared" si="61"/>
        <v>-0.4514808823310637</v>
      </c>
      <c r="BE78" s="52">
        <f>IF(((AS78-T78)/T78)&gt;=BE$4,AD78,"")</f>
        <v>12.999999999999956</v>
      </c>
      <c r="BF78" s="52">
        <f t="shared" si="62"/>
        <v>12.999999999999956</v>
      </c>
      <c r="BG78" s="52">
        <f>IF(BB78&lt;=BG$4,AD78,"")</f>
        <v>12.999999999999956</v>
      </c>
      <c r="BH78" s="52" t="str">
        <f>IF(BC78&gt;=BH$4,AD78,"")</f>
        <v/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10503.99372353505</v>
      </c>
      <c r="AC79" s="71">
        <f t="shared" si="49"/>
        <v>-503.99372353504987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7.0000000000000009</v>
      </c>
      <c r="AG79" s="74">
        <f t="shared" si="65"/>
        <v>200</v>
      </c>
      <c r="AH79" s="60">
        <f t="shared" si="65"/>
        <v>50</v>
      </c>
      <c r="AI79" s="60">
        <f t="shared" si="65"/>
        <v>350.00000000000006</v>
      </c>
      <c r="AJ79" s="60">
        <f t="shared" si="65"/>
        <v>10350</v>
      </c>
      <c r="AK79" s="60">
        <f t="shared" si="65"/>
        <v>301.02196762732979</v>
      </c>
      <c r="AL79" s="60">
        <f t="shared" si="65"/>
        <v>6.020439352546596</v>
      </c>
      <c r="AM79" s="60" t="str">
        <f t="shared" si="65"/>
        <v>VINTO</v>
      </c>
      <c r="AN79" s="60" t="str">
        <f t="shared" si="65"/>
        <v>VINTO</v>
      </c>
      <c r="AO79" s="60" t="str">
        <f t="shared" si="65"/>
        <v/>
      </c>
      <c r="AP79" s="61" t="str">
        <f t="shared" si="50"/>
        <v>VINTO</v>
      </c>
      <c r="AQ79" s="62">
        <f t="shared" si="46"/>
        <v>35</v>
      </c>
      <c r="AR79" s="63">
        <f t="shared" si="51"/>
        <v>1.5209642908950869</v>
      </c>
      <c r="AS79" s="63">
        <f t="shared" si="52"/>
        <v>76.048214544754345</v>
      </c>
      <c r="AT79" s="63">
        <f t="shared" si="53"/>
        <v>152.09642908950869</v>
      </c>
      <c r="AU79" s="63">
        <f t="shared" si="47"/>
        <v>-76.048214544754345</v>
      </c>
      <c r="AV79" s="68">
        <f t="shared" si="54"/>
        <v>0.1</v>
      </c>
      <c r="AW79" s="63">
        <f t="shared" si="55"/>
        <v>380.24107272377171</v>
      </c>
      <c r="AX79" s="63">
        <f t="shared" si="56"/>
        <v>-152.09642908950869</v>
      </c>
      <c r="AY79" s="64">
        <f t="shared" si="57"/>
        <v>228.14464363426302</v>
      </c>
      <c r="AZ79" s="65">
        <f t="shared" si="58"/>
        <v>732.13836716931291</v>
      </c>
      <c r="BA79" s="51">
        <f t="shared" si="59"/>
        <v>532.33750181328037</v>
      </c>
      <c r="BB79" s="55">
        <f t="shared" si="60"/>
        <v>5.0679533501675179E-2</v>
      </c>
      <c r="BC79" s="55">
        <f t="shared" si="61"/>
        <v>-0.45267358100025401</v>
      </c>
      <c r="BE79" s="52">
        <f>IF(((AS79-T79)/T79)&gt;=BE$4,AD79,"")</f>
        <v>12.899999999999956</v>
      </c>
      <c r="BF79" s="52">
        <f t="shared" si="62"/>
        <v>12.899999999999956</v>
      </c>
      <c r="BG79" s="52">
        <f>IF(BB79&lt;=BG$4,AD79,"")</f>
        <v>12.899999999999956</v>
      </c>
      <c r="BH79" s="52" t="str">
        <f>IF(BC79&gt;=BH$4,AD79,"")</f>
        <v/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10503.99372353505</v>
      </c>
      <c r="AC80" s="71">
        <f t="shared" si="49"/>
        <v>-503.99372353504987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7.0000000000000009</v>
      </c>
      <c r="AG80" s="74">
        <f t="shared" si="65"/>
        <v>200</v>
      </c>
      <c r="AH80" s="60">
        <f t="shared" si="65"/>
        <v>50</v>
      </c>
      <c r="AI80" s="60">
        <f t="shared" si="65"/>
        <v>350.00000000000006</v>
      </c>
      <c r="AJ80" s="60">
        <f t="shared" si="65"/>
        <v>10350</v>
      </c>
      <c r="AK80" s="60">
        <f t="shared" si="65"/>
        <v>301.02196762732979</v>
      </c>
      <c r="AL80" s="60">
        <f t="shared" si="65"/>
        <v>6.020439352546596</v>
      </c>
      <c r="AM80" s="60" t="str">
        <f t="shared" si="65"/>
        <v>VINTO</v>
      </c>
      <c r="AN80" s="60" t="str">
        <f t="shared" si="65"/>
        <v>VINTO</v>
      </c>
      <c r="AO80" s="60" t="str">
        <f t="shared" si="65"/>
        <v/>
      </c>
      <c r="AP80" s="61" t="str">
        <f t="shared" si="50"/>
        <v>VINTO</v>
      </c>
      <c r="AQ80" s="62">
        <f t="shared" si="46"/>
        <v>35</v>
      </c>
      <c r="AR80" s="63">
        <f t="shared" si="51"/>
        <v>1.5250343244177045</v>
      </c>
      <c r="AS80" s="63">
        <f t="shared" si="52"/>
        <v>76.251716220885228</v>
      </c>
      <c r="AT80" s="63">
        <f t="shared" si="53"/>
        <v>152.50343244177046</v>
      </c>
      <c r="AU80" s="63">
        <f t="shared" si="47"/>
        <v>-76.251716220885228</v>
      </c>
      <c r="AV80" s="68">
        <f t="shared" si="54"/>
        <v>0.1</v>
      </c>
      <c r="AW80" s="63">
        <f t="shared" si="55"/>
        <v>381.25858110442613</v>
      </c>
      <c r="AX80" s="63">
        <f t="shared" si="56"/>
        <v>-152.50343244177046</v>
      </c>
      <c r="AY80" s="64">
        <f t="shared" si="57"/>
        <v>228.75514866265567</v>
      </c>
      <c r="AZ80" s="65">
        <f t="shared" si="58"/>
        <v>732.74887219770551</v>
      </c>
      <c r="BA80" s="51">
        <f t="shared" si="59"/>
        <v>533.76201354619661</v>
      </c>
      <c r="BB80" s="55">
        <f t="shared" si="60"/>
        <v>5.0815149703513203E-2</v>
      </c>
      <c r="BC80" s="55">
        <f t="shared" si="61"/>
        <v>-0.45388491558615029</v>
      </c>
      <c r="BE80" s="52">
        <f>IF(((AS80-T80)/T80)&gt;=BE$4,AD80,"")</f>
        <v>12.799999999999956</v>
      </c>
      <c r="BF80" s="52">
        <f t="shared" si="62"/>
        <v>12.799999999999956</v>
      </c>
      <c r="BG80" s="52">
        <f>IF(BB80&lt;=BG$4,AD80,"")</f>
        <v>12.799999999999956</v>
      </c>
      <c r="BH80" s="52" t="str">
        <f>IF(BC80&gt;=BH$4,AD80,"")</f>
        <v/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10503.99372353505</v>
      </c>
      <c r="AC81" s="71">
        <f t="shared" si="49"/>
        <v>-503.99372353504987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7.0000000000000009</v>
      </c>
      <c r="AG81" s="74">
        <f t="shared" si="65"/>
        <v>200</v>
      </c>
      <c r="AH81" s="60">
        <f t="shared" si="65"/>
        <v>50</v>
      </c>
      <c r="AI81" s="60">
        <f t="shared" si="65"/>
        <v>350.00000000000006</v>
      </c>
      <c r="AJ81" s="60">
        <f t="shared" si="65"/>
        <v>10350</v>
      </c>
      <c r="AK81" s="60">
        <f t="shared" si="65"/>
        <v>301.02196762732979</v>
      </c>
      <c r="AL81" s="60">
        <f t="shared" si="65"/>
        <v>6.020439352546596</v>
      </c>
      <c r="AM81" s="60" t="str">
        <f t="shared" si="65"/>
        <v>VINTO</v>
      </c>
      <c r="AN81" s="60" t="str">
        <f t="shared" si="65"/>
        <v>VINTO</v>
      </c>
      <c r="AO81" s="60" t="str">
        <f t="shared" si="65"/>
        <v/>
      </c>
      <c r="AP81" s="61" t="str">
        <f t="shared" si="50"/>
        <v>VINTO</v>
      </c>
      <c r="AQ81" s="62">
        <f t="shared" si="46"/>
        <v>35</v>
      </c>
      <c r="AR81" s="63">
        <f t="shared" si="51"/>
        <v>1.5291684529564267</v>
      </c>
      <c r="AS81" s="63">
        <f t="shared" si="52"/>
        <v>76.458422647821337</v>
      </c>
      <c r="AT81" s="63">
        <f t="shared" si="53"/>
        <v>152.91684529564267</v>
      </c>
      <c r="AU81" s="63">
        <f t="shared" si="47"/>
        <v>-76.458422647821337</v>
      </c>
      <c r="AV81" s="68">
        <f t="shared" si="54"/>
        <v>0.1</v>
      </c>
      <c r="AW81" s="63">
        <f t="shared" si="55"/>
        <v>382.2921132391067</v>
      </c>
      <c r="AX81" s="63">
        <f t="shared" si="56"/>
        <v>-152.91684529564267</v>
      </c>
      <c r="AY81" s="64">
        <f t="shared" si="57"/>
        <v>229.37526794346402</v>
      </c>
      <c r="AZ81" s="65">
        <f t="shared" si="58"/>
        <v>733.36899147851386</v>
      </c>
      <c r="BA81" s="51">
        <f t="shared" si="59"/>
        <v>535.2089585347494</v>
      </c>
      <c r="BB81" s="55">
        <f t="shared" si="60"/>
        <v>5.0952901593569154E-2</v>
      </c>
      <c r="BC81" s="55">
        <f t="shared" si="61"/>
        <v>-0.45511532630725765</v>
      </c>
      <c r="BE81" s="52">
        <f>IF(((AS81-T81)/T81)&gt;=BE$4,AD81,"")</f>
        <v>12.699999999999957</v>
      </c>
      <c r="BF81" s="52">
        <f t="shared" si="62"/>
        <v>12.699999999999957</v>
      </c>
      <c r="BG81" s="52">
        <f>IF(BB81&lt;=BG$4,AD81,"")</f>
        <v>12.699999999999957</v>
      </c>
      <c r="BH81" s="52" t="str">
        <f>IF(BC81&gt;=BH$4,AD81,"")</f>
        <v/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10503.99372353505</v>
      </c>
      <c r="AC82" s="71">
        <f t="shared" si="49"/>
        <v>-503.99372353504987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7.0000000000000009</v>
      </c>
      <c r="AG82" s="74">
        <f t="shared" si="65"/>
        <v>200</v>
      </c>
      <c r="AH82" s="60">
        <f t="shared" si="65"/>
        <v>50</v>
      </c>
      <c r="AI82" s="60">
        <f t="shared" si="65"/>
        <v>350.00000000000006</v>
      </c>
      <c r="AJ82" s="60">
        <f t="shared" si="65"/>
        <v>10350</v>
      </c>
      <c r="AK82" s="60">
        <f t="shared" si="65"/>
        <v>301.02196762732979</v>
      </c>
      <c r="AL82" s="60">
        <f t="shared" si="65"/>
        <v>6.020439352546596</v>
      </c>
      <c r="AM82" s="60" t="str">
        <f t="shared" si="65"/>
        <v>VINTO</v>
      </c>
      <c r="AN82" s="60" t="str">
        <f t="shared" si="65"/>
        <v>VINTO</v>
      </c>
      <c r="AO82" s="60" t="str">
        <f t="shared" si="65"/>
        <v/>
      </c>
      <c r="AP82" s="61" t="str">
        <f t="shared" si="50"/>
        <v>VINTO</v>
      </c>
      <c r="AQ82" s="62">
        <f t="shared" si="46"/>
        <v>35</v>
      </c>
      <c r="AR82" s="63">
        <f t="shared" si="51"/>
        <v>1.5333682025830651</v>
      </c>
      <c r="AS82" s="63">
        <f t="shared" si="52"/>
        <v>76.668410129153258</v>
      </c>
      <c r="AT82" s="63">
        <f t="shared" si="53"/>
        <v>153.33682025830652</v>
      </c>
      <c r="AU82" s="63">
        <f t="shared" si="47"/>
        <v>-76.668410129153258</v>
      </c>
      <c r="AV82" s="68">
        <f t="shared" si="54"/>
        <v>0.1</v>
      </c>
      <c r="AW82" s="63">
        <f t="shared" si="55"/>
        <v>383.34205064576628</v>
      </c>
      <c r="AX82" s="63">
        <f t="shared" si="56"/>
        <v>-153.33682025830652</v>
      </c>
      <c r="AY82" s="64">
        <f t="shared" si="57"/>
        <v>230.00523038745976</v>
      </c>
      <c r="AZ82" s="65">
        <f t="shared" si="58"/>
        <v>733.9989539225096</v>
      </c>
      <c r="BA82" s="51">
        <f t="shared" si="59"/>
        <v>536.67887090407282</v>
      </c>
      <c r="BB82" s="55">
        <f t="shared" si="60"/>
        <v>5.1092840021562495E-2</v>
      </c>
      <c r="BC82" s="55">
        <f t="shared" si="61"/>
        <v>-0.4563652673572714</v>
      </c>
      <c r="BE82" s="52">
        <f>IF(((AS82-T82)/T82)&gt;=BE$4,AD82,"")</f>
        <v>12.599999999999957</v>
      </c>
      <c r="BF82" s="52">
        <f t="shared" si="62"/>
        <v>12.599999999999957</v>
      </c>
      <c r="BG82" s="52">
        <f>IF(BB82&lt;=BG$4,AD82,"")</f>
        <v>12.599999999999957</v>
      </c>
      <c r="BH82" s="52" t="str">
        <f>IF(BC82&gt;=BH$4,AD82,"")</f>
        <v/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10503.99372353505</v>
      </c>
      <c r="AC83" s="71">
        <f t="shared" si="49"/>
        <v>-503.99372353504987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7.0000000000000009</v>
      </c>
      <c r="AG83" s="74">
        <f t="shared" si="65"/>
        <v>200</v>
      </c>
      <c r="AH83" s="60">
        <f t="shared" si="65"/>
        <v>50</v>
      </c>
      <c r="AI83" s="60">
        <f t="shared" si="65"/>
        <v>350.00000000000006</v>
      </c>
      <c r="AJ83" s="60">
        <f t="shared" si="65"/>
        <v>10350</v>
      </c>
      <c r="AK83" s="60">
        <f t="shared" si="65"/>
        <v>301.02196762732979</v>
      </c>
      <c r="AL83" s="60">
        <f t="shared" si="65"/>
        <v>6.020439352546596</v>
      </c>
      <c r="AM83" s="60" t="str">
        <f t="shared" si="65"/>
        <v>VINTO</v>
      </c>
      <c r="AN83" s="60" t="str">
        <f t="shared" si="65"/>
        <v>VINTO</v>
      </c>
      <c r="AO83" s="60" t="str">
        <f t="shared" si="65"/>
        <v/>
      </c>
      <c r="AP83" s="61" t="str">
        <f t="shared" si="50"/>
        <v>VINTO</v>
      </c>
      <c r="AQ83" s="62">
        <f t="shared" si="46"/>
        <v>35</v>
      </c>
      <c r="AR83" s="63">
        <f t="shared" si="51"/>
        <v>1.5376351482037296</v>
      </c>
      <c r="AS83" s="63">
        <f t="shared" si="52"/>
        <v>76.881757410186481</v>
      </c>
      <c r="AT83" s="63">
        <f t="shared" si="53"/>
        <v>153.76351482037296</v>
      </c>
      <c r="AU83" s="63">
        <f t="shared" si="47"/>
        <v>-76.881757410186481</v>
      </c>
      <c r="AV83" s="68">
        <f t="shared" si="54"/>
        <v>0.1</v>
      </c>
      <c r="AW83" s="63">
        <f t="shared" si="55"/>
        <v>384.4087870509324</v>
      </c>
      <c r="AX83" s="63">
        <f t="shared" si="56"/>
        <v>-153.76351482037296</v>
      </c>
      <c r="AY83" s="64">
        <f t="shared" si="57"/>
        <v>230.64527223055944</v>
      </c>
      <c r="AZ83" s="65">
        <f t="shared" si="58"/>
        <v>734.63899576560925</v>
      </c>
      <c r="BA83" s="51">
        <f t="shared" si="59"/>
        <v>538.17230187130531</v>
      </c>
      <c r="BB83" s="55">
        <f t="shared" si="60"/>
        <v>5.1235017464403718E-2</v>
      </c>
      <c r="BC83" s="55">
        <f t="shared" si="61"/>
        <v>-0.45763520746408537</v>
      </c>
      <c r="BE83" s="52">
        <f>IF(((AS83-T83)/T83)&gt;=BE$4,AD83,"")</f>
        <v>12.499999999999957</v>
      </c>
      <c r="BF83" s="52">
        <f t="shared" si="62"/>
        <v>12.499999999999957</v>
      </c>
      <c r="BG83" s="52">
        <f>IF(BB83&lt;=BG$4,AD83,"")</f>
        <v>12.499999999999957</v>
      </c>
      <c r="BH83" s="52" t="str">
        <f>IF(BC83&gt;=BH$4,AD83,"")</f>
        <v/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10503.99372353505</v>
      </c>
      <c r="AC84" s="71">
        <f t="shared" si="49"/>
        <v>-503.99372353504987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7.0000000000000009</v>
      </c>
      <c r="AG84" s="74">
        <f t="shared" si="65"/>
        <v>200</v>
      </c>
      <c r="AH84" s="60">
        <f t="shared" si="65"/>
        <v>50</v>
      </c>
      <c r="AI84" s="60">
        <f t="shared" si="65"/>
        <v>350.00000000000006</v>
      </c>
      <c r="AJ84" s="60">
        <f t="shared" si="65"/>
        <v>10350</v>
      </c>
      <c r="AK84" s="60">
        <f t="shared" si="65"/>
        <v>301.02196762732979</v>
      </c>
      <c r="AL84" s="60">
        <f t="shared" si="65"/>
        <v>6.020439352546596</v>
      </c>
      <c r="AM84" s="60" t="str">
        <f t="shared" si="65"/>
        <v>VINTO</v>
      </c>
      <c r="AN84" s="60" t="str">
        <f t="shared" si="65"/>
        <v>VINTO</v>
      </c>
      <c r="AO84" s="60" t="str">
        <f t="shared" si="65"/>
        <v/>
      </c>
      <c r="AP84" s="61" t="str">
        <f t="shared" si="50"/>
        <v>VINTO</v>
      </c>
      <c r="AQ84" s="62">
        <f t="shared" si="46"/>
        <v>35</v>
      </c>
      <c r="AR84" s="63">
        <f t="shared" si="51"/>
        <v>1.5419709155279531</v>
      </c>
      <c r="AS84" s="63">
        <f t="shared" si="52"/>
        <v>77.098545776397657</v>
      </c>
      <c r="AT84" s="63">
        <f t="shared" si="53"/>
        <v>154.19709155279531</v>
      </c>
      <c r="AU84" s="63">
        <f t="shared" si="47"/>
        <v>-77.098545776397657</v>
      </c>
      <c r="AV84" s="68">
        <f t="shared" si="54"/>
        <v>0.1</v>
      </c>
      <c r="AW84" s="63">
        <f t="shared" si="55"/>
        <v>385.49272888198828</v>
      </c>
      <c r="AX84" s="63">
        <f t="shared" si="56"/>
        <v>-154.19709155279531</v>
      </c>
      <c r="AY84" s="64">
        <f t="shared" si="57"/>
        <v>231.29563732919297</v>
      </c>
      <c r="AZ84" s="65">
        <f t="shared" si="58"/>
        <v>735.28936086424278</v>
      </c>
      <c r="BA84" s="51">
        <f t="shared" si="59"/>
        <v>539.68982043478354</v>
      </c>
      <c r="BB84" s="55">
        <f t="shared" si="60"/>
        <v>5.1379488091806903E-2</v>
      </c>
      <c r="BC84" s="55">
        <f t="shared" si="61"/>
        <v>-0.45892563047584795</v>
      </c>
      <c r="BE84" s="52">
        <f>IF(((AS84-T84)/T84)&gt;=BE$4,AD84,"")</f>
        <v>12.399999999999958</v>
      </c>
      <c r="BF84" s="52">
        <f t="shared" si="62"/>
        <v>12.399999999999958</v>
      </c>
      <c r="BG84" s="52">
        <f>IF(BB84&lt;=BG$4,AD84,"")</f>
        <v>12.399999999999958</v>
      </c>
      <c r="BH84" s="52" t="str">
        <f>IF(BC84&gt;=BH$4,AD84,"")</f>
        <v/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10503.99372353505</v>
      </c>
      <c r="AC85" s="71">
        <f t="shared" si="49"/>
        <v>-503.99372353504987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7.0000000000000009</v>
      </c>
      <c r="AG85" s="74">
        <f t="shared" si="65"/>
        <v>200</v>
      </c>
      <c r="AH85" s="60">
        <f t="shared" si="65"/>
        <v>50</v>
      </c>
      <c r="AI85" s="60">
        <f t="shared" si="65"/>
        <v>350.00000000000006</v>
      </c>
      <c r="AJ85" s="60">
        <f t="shared" si="65"/>
        <v>10350</v>
      </c>
      <c r="AK85" s="60">
        <f t="shared" si="65"/>
        <v>301.02196762732979</v>
      </c>
      <c r="AL85" s="60">
        <f t="shared" si="65"/>
        <v>6.020439352546596</v>
      </c>
      <c r="AM85" s="60" t="str">
        <f t="shared" si="65"/>
        <v>VINTO</v>
      </c>
      <c r="AN85" s="60" t="str">
        <f t="shared" si="65"/>
        <v>VINTO</v>
      </c>
      <c r="AO85" s="60" t="str">
        <f t="shared" si="65"/>
        <v/>
      </c>
      <c r="AP85" s="61" t="str">
        <f t="shared" si="50"/>
        <v>VINTO</v>
      </c>
      <c r="AQ85" s="62">
        <f t="shared" si="46"/>
        <v>35</v>
      </c>
      <c r="AR85" s="63">
        <f t="shared" si="51"/>
        <v>1.5463771831338715</v>
      </c>
      <c r="AS85" s="63">
        <f t="shared" si="52"/>
        <v>77.318859156693577</v>
      </c>
      <c r="AT85" s="63">
        <f t="shared" si="53"/>
        <v>154.63771831338715</v>
      </c>
      <c r="AU85" s="63">
        <f t="shared" si="47"/>
        <v>-77.318859156693577</v>
      </c>
      <c r="AV85" s="68">
        <f t="shared" si="54"/>
        <v>0.1</v>
      </c>
      <c r="AW85" s="63">
        <f t="shared" si="55"/>
        <v>386.59429578346789</v>
      </c>
      <c r="AX85" s="63">
        <f t="shared" si="56"/>
        <v>-154.63771831338715</v>
      </c>
      <c r="AY85" s="64">
        <f t="shared" si="57"/>
        <v>231.95657747008073</v>
      </c>
      <c r="AZ85" s="65">
        <f t="shared" si="58"/>
        <v>735.95030100513054</v>
      </c>
      <c r="BA85" s="51">
        <f t="shared" si="59"/>
        <v>541.23201409685498</v>
      </c>
      <c r="BB85" s="55">
        <f t="shared" si="60"/>
        <v>5.1526307835102828E-2</v>
      </c>
      <c r="BC85" s="55">
        <f t="shared" si="61"/>
        <v>-0.46023703597560672</v>
      </c>
      <c r="BE85" s="52">
        <f>IF(((AS85-T85)/T85)&gt;=BE$4,AD85,"")</f>
        <v>12.299999999999958</v>
      </c>
      <c r="BF85" s="52">
        <f t="shared" si="62"/>
        <v>12.299999999999958</v>
      </c>
      <c r="BG85" s="52">
        <f>IF(BB85&lt;=BG$4,AD85,"")</f>
        <v>12.299999999999958</v>
      </c>
      <c r="BH85" s="52" t="str">
        <f>IF(BC85&gt;=BH$4,AD85,"")</f>
        <v/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10503.99372353505</v>
      </c>
      <c r="AC86" s="71">
        <f t="shared" si="49"/>
        <v>-503.99372353504987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7.0000000000000009</v>
      </c>
      <c r="AG86" s="74">
        <f t="shared" si="65"/>
        <v>200</v>
      </c>
      <c r="AH86" s="60">
        <f t="shared" si="65"/>
        <v>50</v>
      </c>
      <c r="AI86" s="60">
        <f t="shared" si="65"/>
        <v>350.00000000000006</v>
      </c>
      <c r="AJ86" s="60">
        <f t="shared" si="65"/>
        <v>10350</v>
      </c>
      <c r="AK86" s="60">
        <f t="shared" si="65"/>
        <v>301.02196762732979</v>
      </c>
      <c r="AL86" s="60">
        <f t="shared" si="65"/>
        <v>6.020439352546596</v>
      </c>
      <c r="AM86" s="60" t="str">
        <f t="shared" si="65"/>
        <v>VINTO</v>
      </c>
      <c r="AN86" s="60" t="str">
        <f t="shared" si="65"/>
        <v>VINTO</v>
      </c>
      <c r="AO86" s="60" t="str">
        <f t="shared" si="65"/>
        <v/>
      </c>
      <c r="AP86" s="61" t="str">
        <f t="shared" si="50"/>
        <v>VINTO</v>
      </c>
      <c r="AQ86" s="62">
        <f t="shared" si="46"/>
        <v>35</v>
      </c>
      <c r="AR86" s="63">
        <f t="shared" si="51"/>
        <v>1.5508556846349688</v>
      </c>
      <c r="AS86" s="63">
        <f t="shared" si="52"/>
        <v>77.542784231748442</v>
      </c>
      <c r="AT86" s="63">
        <f t="shared" si="53"/>
        <v>155.08556846349688</v>
      </c>
      <c r="AU86" s="63">
        <f t="shared" si="47"/>
        <v>-77.542784231748442</v>
      </c>
      <c r="AV86" s="68">
        <f t="shared" si="54"/>
        <v>0.1</v>
      </c>
      <c r="AW86" s="63">
        <f t="shared" si="55"/>
        <v>387.71392115874221</v>
      </c>
      <c r="AX86" s="63">
        <f t="shared" si="56"/>
        <v>-155.08556846349688</v>
      </c>
      <c r="AY86" s="64">
        <f t="shared" si="57"/>
        <v>232.62835269524533</v>
      </c>
      <c r="AZ86" s="65">
        <f t="shared" si="58"/>
        <v>736.62207623029519</v>
      </c>
      <c r="BA86" s="51">
        <f t="shared" si="59"/>
        <v>542.79948962223909</v>
      </c>
      <c r="BB86" s="55">
        <f t="shared" si="60"/>
        <v>5.1675534459436394E-2</v>
      </c>
      <c r="BC86" s="55">
        <f t="shared" si="61"/>
        <v>-0.46156993992618117</v>
      </c>
      <c r="BE86" s="52">
        <f>IF(((AS86-T86)/T86)&gt;=BE$4,AD86,"")</f>
        <v>12.199999999999958</v>
      </c>
      <c r="BF86" s="52">
        <f t="shared" si="62"/>
        <v>12.199999999999958</v>
      </c>
      <c r="BG86" s="52">
        <f>IF(BB86&lt;=BG$4,AD86,"")</f>
        <v>12.199999999999958</v>
      </c>
      <c r="BH86" s="52" t="str">
        <f>IF(BC86&gt;=BH$4,AD86,"")</f>
        <v/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10503.99372353505</v>
      </c>
      <c r="AC87" s="71">
        <f t="shared" si="49"/>
        <v>-503.99372353504987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7.0000000000000009</v>
      </c>
      <c r="AG87" s="74">
        <f t="shared" si="65"/>
        <v>200</v>
      </c>
      <c r="AH87" s="60">
        <f t="shared" si="65"/>
        <v>50</v>
      </c>
      <c r="AI87" s="60">
        <f t="shared" si="65"/>
        <v>350.00000000000006</v>
      </c>
      <c r="AJ87" s="60">
        <f t="shared" si="65"/>
        <v>10350</v>
      </c>
      <c r="AK87" s="60">
        <f t="shared" si="65"/>
        <v>301.02196762732979</v>
      </c>
      <c r="AL87" s="60">
        <f t="shared" si="65"/>
        <v>6.020439352546596</v>
      </c>
      <c r="AM87" s="60" t="str">
        <f t="shared" si="65"/>
        <v>VINTO</v>
      </c>
      <c r="AN87" s="60" t="str">
        <f t="shared" si="65"/>
        <v>VINTO</v>
      </c>
      <c r="AO87" s="60" t="str">
        <f t="shared" si="65"/>
        <v/>
      </c>
      <c r="AP87" s="61" t="str">
        <f t="shared" si="50"/>
        <v>VINTO</v>
      </c>
      <c r="AQ87" s="62">
        <f t="shared" si="46"/>
        <v>35</v>
      </c>
      <c r="AR87" s="63">
        <f t="shared" si="51"/>
        <v>1.555408210954266</v>
      </c>
      <c r="AS87" s="63">
        <f t="shared" si="52"/>
        <v>77.770410547713297</v>
      </c>
      <c r="AT87" s="63">
        <f t="shared" si="53"/>
        <v>155.54082109542659</v>
      </c>
      <c r="AU87" s="63">
        <f t="shared" si="47"/>
        <v>-77.770410547713297</v>
      </c>
      <c r="AV87" s="68">
        <f t="shared" si="54"/>
        <v>0.1</v>
      </c>
      <c r="AW87" s="63">
        <f t="shared" si="55"/>
        <v>388.8520527385665</v>
      </c>
      <c r="AX87" s="63">
        <f t="shared" si="56"/>
        <v>-155.54082109542659</v>
      </c>
      <c r="AY87" s="64">
        <f t="shared" si="57"/>
        <v>233.31123164313991</v>
      </c>
      <c r="AZ87" s="65">
        <f t="shared" si="58"/>
        <v>737.30495517818974</v>
      </c>
      <c r="BA87" s="51">
        <f t="shared" si="59"/>
        <v>544.39287383399312</v>
      </c>
      <c r="BB87" s="55">
        <f t="shared" si="60"/>
        <v>5.1827227639544067E-2</v>
      </c>
      <c r="BC87" s="55">
        <f t="shared" si="61"/>
        <v>-0.46292487534701304</v>
      </c>
      <c r="BE87" s="52">
        <f>IF(((AS87-T87)/T87)&gt;=BE$4,AD87,"")</f>
        <v>12.099999999999959</v>
      </c>
      <c r="BF87" s="52">
        <f t="shared" si="62"/>
        <v>12.099999999999959</v>
      </c>
      <c r="BG87" s="52">
        <f>IF(BB87&lt;=BG$4,AD87,"")</f>
        <v>12.099999999999959</v>
      </c>
      <c r="BH87" s="52" t="str">
        <f>IF(BC87&gt;=BH$4,AD87,"")</f>
        <v/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10503.99372353505</v>
      </c>
      <c r="AC88" s="71">
        <f t="shared" si="49"/>
        <v>-503.99372353504987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7.0000000000000009</v>
      </c>
      <c r="AG88" s="74">
        <f t="shared" si="65"/>
        <v>200</v>
      </c>
      <c r="AH88" s="60">
        <f t="shared" si="65"/>
        <v>50</v>
      </c>
      <c r="AI88" s="60">
        <f t="shared" si="65"/>
        <v>350.00000000000006</v>
      </c>
      <c r="AJ88" s="60">
        <f t="shared" si="65"/>
        <v>10350</v>
      </c>
      <c r="AK88" s="60">
        <f t="shared" si="65"/>
        <v>301.02196762732979</v>
      </c>
      <c r="AL88" s="60">
        <f t="shared" si="65"/>
        <v>6.020439352546596</v>
      </c>
      <c r="AM88" s="60" t="str">
        <f t="shared" si="65"/>
        <v>VINTO</v>
      </c>
      <c r="AN88" s="60" t="str">
        <f t="shared" si="65"/>
        <v>VINTO</v>
      </c>
      <c r="AO88" s="60" t="str">
        <f t="shared" si="65"/>
        <v/>
      </c>
      <c r="AP88" s="61" t="str">
        <f t="shared" si="50"/>
        <v>VINTO</v>
      </c>
      <c r="AQ88" s="62">
        <f t="shared" si="46"/>
        <v>35</v>
      </c>
      <c r="AR88" s="63">
        <f t="shared" si="51"/>
        <v>1.5600366127122183</v>
      </c>
      <c r="AS88" s="63">
        <f t="shared" si="52"/>
        <v>78.001830635610915</v>
      </c>
      <c r="AT88" s="63">
        <f t="shared" si="53"/>
        <v>156.00366127122183</v>
      </c>
      <c r="AU88" s="63">
        <f t="shared" si="47"/>
        <v>-78.001830635610915</v>
      </c>
      <c r="AV88" s="68">
        <f t="shared" si="54"/>
        <v>0.1</v>
      </c>
      <c r="AW88" s="63">
        <f t="shared" si="55"/>
        <v>390.00915317805459</v>
      </c>
      <c r="AX88" s="63">
        <f t="shared" si="56"/>
        <v>-156.00366127122183</v>
      </c>
      <c r="AY88" s="64">
        <f t="shared" si="57"/>
        <v>234.00549190683276</v>
      </c>
      <c r="AZ88" s="65">
        <f t="shared" si="58"/>
        <v>737.9992154418826</v>
      </c>
      <c r="BA88" s="51">
        <f t="shared" si="59"/>
        <v>546.01281444927645</v>
      </c>
      <c r="BB88" s="55">
        <f t="shared" si="60"/>
        <v>5.1981449039320199E-2</v>
      </c>
      <c r="BC88" s="55">
        <f t="shared" si="61"/>
        <v>-0.46430239302485882</v>
      </c>
      <c r="BE88" s="52">
        <f>IF(((AS88-T88)/T88)&gt;=BE$4,AD88,"")</f>
        <v>11.999999999999959</v>
      </c>
      <c r="BF88" s="52">
        <f t="shared" si="62"/>
        <v>11.999999999999959</v>
      </c>
      <c r="BG88" s="52">
        <f>IF(BB88&lt;=BG$4,AD88,"")</f>
        <v>11.999999999999959</v>
      </c>
      <c r="BH88" s="52" t="str">
        <f>IF(BC88&gt;=BH$4,AD88,"")</f>
        <v/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10503.99372353505</v>
      </c>
      <c r="AC89" s="71">
        <f t="shared" si="49"/>
        <v>-503.99372353504987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7.0000000000000009</v>
      </c>
      <c r="AG89" s="74">
        <f t="shared" si="65"/>
        <v>200</v>
      </c>
      <c r="AH89" s="60">
        <f t="shared" si="65"/>
        <v>50</v>
      </c>
      <c r="AI89" s="60">
        <f t="shared" si="65"/>
        <v>350.00000000000006</v>
      </c>
      <c r="AJ89" s="60">
        <f t="shared" si="65"/>
        <v>10350</v>
      </c>
      <c r="AK89" s="60">
        <f t="shared" si="65"/>
        <v>301.02196762732979</v>
      </c>
      <c r="AL89" s="60">
        <f t="shared" si="65"/>
        <v>6.020439352546596</v>
      </c>
      <c r="AM89" s="60" t="str">
        <f t="shared" si="65"/>
        <v>VINTO</v>
      </c>
      <c r="AN89" s="60" t="str">
        <f t="shared" si="65"/>
        <v>VINTO</v>
      </c>
      <c r="AO89" s="60" t="str">
        <f t="shared" si="65"/>
        <v/>
      </c>
      <c r="AP89" s="61" t="str">
        <f t="shared" si="50"/>
        <v>VINTO</v>
      </c>
      <c r="AQ89" s="62">
        <f t="shared" si="46"/>
        <v>35</v>
      </c>
      <c r="AR89" s="63">
        <f t="shared" si="51"/>
        <v>1.5647428027350099</v>
      </c>
      <c r="AS89" s="63">
        <f t="shared" si="52"/>
        <v>78.237140136750497</v>
      </c>
      <c r="AT89" s="63">
        <f t="shared" si="53"/>
        <v>156.47428027350099</v>
      </c>
      <c r="AU89" s="63">
        <f t="shared" si="47"/>
        <v>-78.237140136750497</v>
      </c>
      <c r="AV89" s="68">
        <f t="shared" si="54"/>
        <v>0.1</v>
      </c>
      <c r="AW89" s="63">
        <f t="shared" si="55"/>
        <v>391.18570068375249</v>
      </c>
      <c r="AX89" s="63">
        <f t="shared" si="56"/>
        <v>-156.47428027350099</v>
      </c>
      <c r="AY89" s="64">
        <f t="shared" si="57"/>
        <v>234.71142041025149</v>
      </c>
      <c r="AZ89" s="65">
        <f t="shared" si="58"/>
        <v>738.70514394530142</v>
      </c>
      <c r="BA89" s="51">
        <f t="shared" si="59"/>
        <v>547.65998095725354</v>
      </c>
      <c r="BB89" s="55">
        <f t="shared" si="60"/>
        <v>5.2138262395395089E-2</v>
      </c>
      <c r="BC89" s="55">
        <f t="shared" si="61"/>
        <v>-0.46570306226031538</v>
      </c>
      <c r="BE89" s="52">
        <f>IF(((AS89-T89)/T89)&gt;=BE$4,AD89,"")</f>
        <v>11.899999999999959</v>
      </c>
      <c r="BF89" s="52">
        <f t="shared" si="62"/>
        <v>11.899999999999959</v>
      </c>
      <c r="BG89" s="52">
        <f>IF(BB89&lt;=BG$4,AD89,"")</f>
        <v>11.899999999999959</v>
      </c>
      <c r="BH89" s="52" t="str">
        <f>IF(BC89&gt;=BH$4,AD89,"")</f>
        <v/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10503.99372353505</v>
      </c>
      <c r="AC90" s="71">
        <f t="shared" si="49"/>
        <v>-503.99372353504987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7.0000000000000009</v>
      </c>
      <c r="AG90" s="74">
        <f t="shared" si="68"/>
        <v>200</v>
      </c>
      <c r="AH90" s="60">
        <f t="shared" si="68"/>
        <v>50</v>
      </c>
      <c r="AI90" s="60">
        <f t="shared" si="68"/>
        <v>350.00000000000006</v>
      </c>
      <c r="AJ90" s="60">
        <f t="shared" si="68"/>
        <v>10350</v>
      </c>
      <c r="AK90" s="60">
        <f t="shared" si="68"/>
        <v>301.02196762732979</v>
      </c>
      <c r="AL90" s="60">
        <f t="shared" si="68"/>
        <v>6.020439352546596</v>
      </c>
      <c r="AM90" s="60" t="str">
        <f t="shared" si="68"/>
        <v>VINTO</v>
      </c>
      <c r="AN90" s="60" t="str">
        <f t="shared" si="68"/>
        <v>VINTO</v>
      </c>
      <c r="AO90" s="60" t="str">
        <f t="shared" si="68"/>
        <v/>
      </c>
      <c r="AP90" s="61" t="str">
        <f t="shared" si="50"/>
        <v>VINTO</v>
      </c>
      <c r="AQ90" s="62">
        <f t="shared" si="46"/>
        <v>35</v>
      </c>
      <c r="AR90" s="63">
        <f t="shared" si="51"/>
        <v>1.5695287586903914</v>
      </c>
      <c r="AS90" s="63">
        <f t="shared" si="52"/>
        <v>78.476437934519566</v>
      </c>
      <c r="AT90" s="63">
        <f t="shared" si="53"/>
        <v>156.95287586903913</v>
      </c>
      <c r="AU90" s="63">
        <f t="shared" si="47"/>
        <v>-78.476437934519566</v>
      </c>
      <c r="AV90" s="68">
        <f t="shared" si="54"/>
        <v>0.1</v>
      </c>
      <c r="AW90" s="63">
        <f t="shared" si="55"/>
        <v>392.38218967259786</v>
      </c>
      <c r="AX90" s="63">
        <f t="shared" si="56"/>
        <v>-156.95287586903913</v>
      </c>
      <c r="AY90" s="64">
        <f t="shared" si="57"/>
        <v>235.42931380355873</v>
      </c>
      <c r="AZ90" s="65">
        <f t="shared" si="58"/>
        <v>739.42303733860854</v>
      </c>
      <c r="BA90" s="51">
        <f t="shared" si="59"/>
        <v>549.33506554163694</v>
      </c>
      <c r="BB90" s="55">
        <f t="shared" si="60"/>
        <v>5.2297733604962766E-2</v>
      </c>
      <c r="BC90" s="55">
        <f t="shared" si="61"/>
        <v>-0.46712747165230517</v>
      </c>
      <c r="BE90" s="52">
        <f>IF(((AS90-T90)/T90)&gt;=BE$4,AD90,"")</f>
        <v>11.79999999999996</v>
      </c>
      <c r="BF90" s="52">
        <f t="shared" si="62"/>
        <v>11.79999999999996</v>
      </c>
      <c r="BG90" s="52">
        <f>IF(BB90&lt;=BG$4,AD90,"")</f>
        <v>11.79999999999996</v>
      </c>
      <c r="BH90" s="52" t="str">
        <f>IF(BC90&gt;=BH$4,AD90,"")</f>
        <v/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10503.99372353505</v>
      </c>
      <c r="AC91" s="71">
        <f t="shared" si="49"/>
        <v>-503.99372353504987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7.0000000000000009</v>
      </c>
      <c r="AG91" s="74">
        <f t="shared" si="68"/>
        <v>200</v>
      </c>
      <c r="AH91" s="60">
        <f t="shared" si="68"/>
        <v>50</v>
      </c>
      <c r="AI91" s="60">
        <f t="shared" si="68"/>
        <v>350.00000000000006</v>
      </c>
      <c r="AJ91" s="60">
        <f t="shared" si="68"/>
        <v>10350</v>
      </c>
      <c r="AK91" s="60">
        <f t="shared" si="68"/>
        <v>301.02196762732979</v>
      </c>
      <c r="AL91" s="60">
        <f t="shared" si="68"/>
        <v>6.020439352546596</v>
      </c>
      <c r="AM91" s="60" t="str">
        <f t="shared" si="68"/>
        <v>VINTO</v>
      </c>
      <c r="AN91" s="60" t="str">
        <f t="shared" si="68"/>
        <v>VINTO</v>
      </c>
      <c r="AO91" s="60" t="str">
        <f t="shared" si="68"/>
        <v/>
      </c>
      <c r="AP91" s="61" t="str">
        <f t="shared" si="50"/>
        <v>VINTO</v>
      </c>
      <c r="AQ91" s="62">
        <f t="shared" si="46"/>
        <v>35</v>
      </c>
      <c r="AR91" s="63">
        <f t="shared" si="51"/>
        <v>1.5743965258586854</v>
      </c>
      <c r="AS91" s="63">
        <f t="shared" si="52"/>
        <v>78.719826292934272</v>
      </c>
      <c r="AT91" s="63">
        <f t="shared" si="53"/>
        <v>157.43965258586854</v>
      </c>
      <c r="AU91" s="63">
        <f t="shared" si="47"/>
        <v>-78.719826292934272</v>
      </c>
      <c r="AV91" s="68">
        <f t="shared" si="54"/>
        <v>0.1</v>
      </c>
      <c r="AW91" s="63">
        <f t="shared" si="55"/>
        <v>393.59913146467136</v>
      </c>
      <c r="AX91" s="63">
        <f t="shared" si="56"/>
        <v>-157.43965258586854</v>
      </c>
      <c r="AY91" s="64">
        <f t="shared" si="57"/>
        <v>236.15947887880282</v>
      </c>
      <c r="AZ91" s="65">
        <f t="shared" si="58"/>
        <v>740.15320241385268</v>
      </c>
      <c r="BA91" s="51">
        <f t="shared" si="59"/>
        <v>551.0387840505399</v>
      </c>
      <c r="BB91" s="55">
        <f t="shared" si="60"/>
        <v>5.2459930818112809E-2</v>
      </c>
      <c r="BC91" s="55">
        <f t="shared" si="61"/>
        <v>-0.46857622992279047</v>
      </c>
      <c r="BE91" s="52">
        <f>IF(((AS91-T91)/T91)&gt;=BE$4,AD91,"")</f>
        <v>11.69999999999996</v>
      </c>
      <c r="BF91" s="52">
        <f t="shared" si="62"/>
        <v>11.69999999999996</v>
      </c>
      <c r="BG91" s="52">
        <f>IF(BB91&lt;=BG$4,AD91,"")</f>
        <v>11.69999999999996</v>
      </c>
      <c r="BH91" s="52" t="str">
        <f>IF(BC91&gt;=BH$4,AD91,"")</f>
        <v/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10503.99372353505</v>
      </c>
      <c r="AC92" s="71">
        <f t="shared" si="49"/>
        <v>-503.99372353504987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7.0000000000000009</v>
      </c>
      <c r="AG92" s="74">
        <f t="shared" si="68"/>
        <v>200</v>
      </c>
      <c r="AH92" s="60">
        <f t="shared" si="68"/>
        <v>50</v>
      </c>
      <c r="AI92" s="60">
        <f t="shared" si="68"/>
        <v>350.00000000000006</v>
      </c>
      <c r="AJ92" s="60">
        <f t="shared" si="68"/>
        <v>10350</v>
      </c>
      <c r="AK92" s="60">
        <f t="shared" si="68"/>
        <v>301.02196762732979</v>
      </c>
      <c r="AL92" s="60">
        <f t="shared" si="68"/>
        <v>6.020439352546596</v>
      </c>
      <c r="AM92" s="60" t="str">
        <f t="shared" si="68"/>
        <v>VINTO</v>
      </c>
      <c r="AN92" s="60" t="str">
        <f t="shared" si="68"/>
        <v>VINTO</v>
      </c>
      <c r="AO92" s="60" t="str">
        <f t="shared" si="68"/>
        <v/>
      </c>
      <c r="AP92" s="61" t="str">
        <f t="shared" si="50"/>
        <v>VINTO</v>
      </c>
      <c r="AQ92" s="62">
        <f t="shared" si="46"/>
        <v>35</v>
      </c>
      <c r="AR92" s="63">
        <f t="shared" si="51"/>
        <v>1.5793482200471223</v>
      </c>
      <c r="AS92" s="63">
        <f t="shared" si="52"/>
        <v>78.967411002356116</v>
      </c>
      <c r="AT92" s="63">
        <f t="shared" si="53"/>
        <v>157.93482200471223</v>
      </c>
      <c r="AU92" s="63">
        <f t="shared" si="47"/>
        <v>-78.967411002356116</v>
      </c>
      <c r="AV92" s="68">
        <f t="shared" si="54"/>
        <v>0.1</v>
      </c>
      <c r="AW92" s="63">
        <f t="shared" si="55"/>
        <v>394.83705501178059</v>
      </c>
      <c r="AX92" s="63">
        <f t="shared" si="56"/>
        <v>-157.93482200471223</v>
      </c>
      <c r="AY92" s="64">
        <f t="shared" si="57"/>
        <v>236.90223300706836</v>
      </c>
      <c r="AZ92" s="65">
        <f t="shared" si="58"/>
        <v>740.89595654211826</v>
      </c>
      <c r="BA92" s="51">
        <f t="shared" si="59"/>
        <v>552.77187701649279</v>
      </c>
      <c r="BB92" s="55">
        <f t="shared" si="60"/>
        <v>5.2624924534937847E-2</v>
      </c>
      <c r="BC92" s="55">
        <f t="shared" si="61"/>
        <v>-0.47004996678414623</v>
      </c>
      <c r="BE92" s="52">
        <f>IF(((AS92-T92)/T92)&gt;=BE$4,AD92,"")</f>
        <v>11.599999999999961</v>
      </c>
      <c r="BF92" s="52">
        <f t="shared" si="62"/>
        <v>11.599999999999961</v>
      </c>
      <c r="BG92" s="52">
        <f>IF(BB92&lt;=BG$4,AD92,"")</f>
        <v>11.599999999999961</v>
      </c>
      <c r="BH92" s="52" t="str">
        <f>IF(BC92&gt;=BH$4,AD92,"")</f>
        <v/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10503.99372353505</v>
      </c>
      <c r="AC93" s="71">
        <f t="shared" si="49"/>
        <v>-503.99372353504987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7.0000000000000009</v>
      </c>
      <c r="AG93" s="74">
        <f t="shared" si="68"/>
        <v>200</v>
      </c>
      <c r="AH93" s="60">
        <f t="shared" si="68"/>
        <v>50</v>
      </c>
      <c r="AI93" s="60">
        <f t="shared" si="68"/>
        <v>350.00000000000006</v>
      </c>
      <c r="AJ93" s="60">
        <f t="shared" si="68"/>
        <v>10350</v>
      </c>
      <c r="AK93" s="60">
        <f t="shared" si="68"/>
        <v>301.02196762732979</v>
      </c>
      <c r="AL93" s="60">
        <f t="shared" si="68"/>
        <v>6.020439352546596</v>
      </c>
      <c r="AM93" s="60" t="str">
        <f t="shared" si="68"/>
        <v>VINTO</v>
      </c>
      <c r="AN93" s="60" t="str">
        <f t="shared" si="68"/>
        <v>VINTO</v>
      </c>
      <c r="AO93" s="60" t="str">
        <f t="shared" si="68"/>
        <v/>
      </c>
      <c r="AP93" s="61" t="str">
        <f t="shared" si="50"/>
        <v>VINTO</v>
      </c>
      <c r="AQ93" s="62">
        <f t="shared" si="46"/>
        <v>35</v>
      </c>
      <c r="AR93" s="63">
        <f t="shared" si="51"/>
        <v>1.5843860306562276</v>
      </c>
      <c r="AS93" s="63">
        <f t="shared" si="52"/>
        <v>79.219301532811386</v>
      </c>
      <c r="AT93" s="63">
        <f t="shared" si="53"/>
        <v>158.43860306562277</v>
      </c>
      <c r="AU93" s="63">
        <f t="shared" si="47"/>
        <v>-79.219301532811386</v>
      </c>
      <c r="AV93" s="68">
        <f t="shared" si="54"/>
        <v>0.1</v>
      </c>
      <c r="AW93" s="63">
        <f t="shared" si="55"/>
        <v>396.09650766405696</v>
      </c>
      <c r="AX93" s="63">
        <f t="shared" si="56"/>
        <v>-158.43860306562277</v>
      </c>
      <c r="AY93" s="64">
        <f t="shared" si="57"/>
        <v>237.65790459843419</v>
      </c>
      <c r="AZ93" s="65">
        <f t="shared" si="58"/>
        <v>741.65162813348411</v>
      </c>
      <c r="BA93" s="51">
        <f t="shared" si="59"/>
        <v>554.53511072967967</v>
      </c>
      <c r="BB93" s="55">
        <f t="shared" si="60"/>
        <v>5.2792787707707671E-2</v>
      </c>
      <c r="BC93" s="55">
        <f t="shared" si="61"/>
        <v>-0.47154933385178643</v>
      </c>
      <c r="BE93" s="52">
        <f>IF(((AS93-T93)/T93)&gt;=BE$4,AD93,"")</f>
        <v>11.499999999999961</v>
      </c>
      <c r="BF93" s="52">
        <f t="shared" si="62"/>
        <v>11.499999999999961</v>
      </c>
      <c r="BG93" s="52">
        <f>IF(BB93&lt;=BG$4,AD93,"")</f>
        <v>11.499999999999961</v>
      </c>
      <c r="BH93" s="52" t="str">
        <f>IF(BC93&gt;=BH$4,AD93,"")</f>
        <v/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10503.99372353505</v>
      </c>
      <c r="AC94" s="71">
        <f t="shared" si="49"/>
        <v>-503.99372353504987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7.0000000000000009</v>
      </c>
      <c r="AG94" s="74">
        <f t="shared" si="68"/>
        <v>200</v>
      </c>
      <c r="AH94" s="60">
        <f t="shared" si="68"/>
        <v>50</v>
      </c>
      <c r="AI94" s="60">
        <f t="shared" si="68"/>
        <v>350.00000000000006</v>
      </c>
      <c r="AJ94" s="60">
        <f t="shared" si="68"/>
        <v>10350</v>
      </c>
      <c r="AK94" s="60">
        <f t="shared" si="68"/>
        <v>301.02196762732979</v>
      </c>
      <c r="AL94" s="60">
        <f t="shared" si="68"/>
        <v>6.020439352546596</v>
      </c>
      <c r="AM94" s="60" t="str">
        <f t="shared" si="68"/>
        <v>VINTO</v>
      </c>
      <c r="AN94" s="60" t="str">
        <f t="shared" si="68"/>
        <v>VINTO</v>
      </c>
      <c r="AO94" s="60" t="str">
        <f t="shared" si="68"/>
        <v/>
      </c>
      <c r="AP94" s="61" t="str">
        <f t="shared" si="50"/>
        <v>VINTO</v>
      </c>
      <c r="AQ94" s="62">
        <f t="shared" si="46"/>
        <v>35</v>
      </c>
      <c r="AR94" s="63">
        <f t="shared" si="51"/>
        <v>1.5895122239075983</v>
      </c>
      <c r="AS94" s="63">
        <f t="shared" si="52"/>
        <v>79.475611195379912</v>
      </c>
      <c r="AT94" s="63">
        <f t="shared" si="53"/>
        <v>158.95122239075982</v>
      </c>
      <c r="AU94" s="63">
        <f t="shared" si="47"/>
        <v>-79.475611195379912</v>
      </c>
      <c r="AV94" s="68">
        <f t="shared" si="54"/>
        <v>0.1</v>
      </c>
      <c r="AW94" s="63">
        <f t="shared" si="55"/>
        <v>397.37805597689953</v>
      </c>
      <c r="AX94" s="63">
        <f t="shared" si="56"/>
        <v>-158.95122239075982</v>
      </c>
      <c r="AY94" s="64">
        <f t="shared" si="57"/>
        <v>238.42683358613971</v>
      </c>
      <c r="AZ94" s="65">
        <f t="shared" si="58"/>
        <v>742.42055712118963</v>
      </c>
      <c r="BA94" s="51">
        <f t="shared" si="59"/>
        <v>556.32927836765941</v>
      </c>
      <c r="BB94" s="55">
        <f t="shared" si="60"/>
        <v>5.2963595848420829E-2</v>
      </c>
      <c r="BC94" s="55">
        <f t="shared" si="61"/>
        <v>-0.47307500560482374</v>
      </c>
      <c r="BE94" s="52">
        <f>IF(((AS94-T94)/T94)&gt;=BE$4,AD94,"")</f>
        <v>11.399999999999961</v>
      </c>
      <c r="BF94" s="52">
        <f t="shared" si="62"/>
        <v>11.399999999999961</v>
      </c>
      <c r="BG94" s="52">
        <f>IF(BB94&lt;=BG$4,AD94,"")</f>
        <v>11.399999999999961</v>
      </c>
      <c r="BH94" s="52" t="str">
        <f>IF(BC94&gt;=BH$4,AD94,"")</f>
        <v/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10503.99372353505</v>
      </c>
      <c r="AC95" s="71">
        <f t="shared" si="49"/>
        <v>-503.99372353504987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7.0000000000000009</v>
      </c>
      <c r="AG95" s="74">
        <f t="shared" si="68"/>
        <v>200</v>
      </c>
      <c r="AH95" s="60">
        <f t="shared" si="68"/>
        <v>50</v>
      </c>
      <c r="AI95" s="60">
        <f t="shared" si="68"/>
        <v>350.00000000000006</v>
      </c>
      <c r="AJ95" s="60">
        <f t="shared" si="68"/>
        <v>10350</v>
      </c>
      <c r="AK95" s="60">
        <f t="shared" si="68"/>
        <v>301.02196762732979</v>
      </c>
      <c r="AL95" s="60">
        <f t="shared" si="68"/>
        <v>6.020439352546596</v>
      </c>
      <c r="AM95" s="60" t="str">
        <f t="shared" si="68"/>
        <v>VINTO</v>
      </c>
      <c r="AN95" s="60" t="str">
        <f t="shared" si="68"/>
        <v>VINTO</v>
      </c>
      <c r="AO95" s="60" t="str">
        <f t="shared" si="68"/>
        <v/>
      </c>
      <c r="AP95" s="61" t="str">
        <f t="shared" si="50"/>
        <v>VINTO</v>
      </c>
      <c r="AQ95" s="62">
        <f t="shared" si="46"/>
        <v>35</v>
      </c>
      <c r="AR95" s="63">
        <f t="shared" si="51"/>
        <v>1.5947291462430635</v>
      </c>
      <c r="AS95" s="63">
        <f t="shared" si="52"/>
        <v>79.736457312153178</v>
      </c>
      <c r="AT95" s="63">
        <f t="shared" si="53"/>
        <v>159.47291462430636</v>
      </c>
      <c r="AU95" s="63">
        <f t="shared" si="47"/>
        <v>-79.736457312153178</v>
      </c>
      <c r="AV95" s="68">
        <f t="shared" si="54"/>
        <v>0.1</v>
      </c>
      <c r="AW95" s="63">
        <f t="shared" si="55"/>
        <v>398.68228656076587</v>
      </c>
      <c r="AX95" s="63">
        <f t="shared" si="56"/>
        <v>-159.47291462430636</v>
      </c>
      <c r="AY95" s="64">
        <f t="shared" si="57"/>
        <v>239.20937193645952</v>
      </c>
      <c r="AZ95" s="65">
        <f t="shared" si="58"/>
        <v>743.20309547150941</v>
      </c>
      <c r="BA95" s="51">
        <f t="shared" si="59"/>
        <v>558.1552011850722</v>
      </c>
      <c r="BB95" s="55">
        <f t="shared" si="60"/>
        <v>5.3137427142066943E-2</v>
      </c>
      <c r="BC95" s="55">
        <f t="shared" si="61"/>
        <v>-0.47462768039773789</v>
      </c>
      <c r="BE95" s="52">
        <f>IF(((AS95-T95)/T95)&gt;=BE$4,AD95,"")</f>
        <v>11.299999999999962</v>
      </c>
      <c r="BF95" s="52">
        <f t="shared" si="62"/>
        <v>11.299999999999962</v>
      </c>
      <c r="BG95" s="52">
        <f>IF(BB95&lt;=BG$4,AD95,"")</f>
        <v>11.299999999999962</v>
      </c>
      <c r="BH95" s="52" t="str">
        <f>IF(BC95&gt;=BH$4,AD95,"")</f>
        <v/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10503.99372353505</v>
      </c>
      <c r="AC96" s="71">
        <f t="shared" si="49"/>
        <v>-503.99372353504987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7.0000000000000009</v>
      </c>
      <c r="AG96" s="74">
        <f t="shared" si="68"/>
        <v>200</v>
      </c>
      <c r="AH96" s="60">
        <f t="shared" si="68"/>
        <v>50</v>
      </c>
      <c r="AI96" s="60">
        <f t="shared" si="68"/>
        <v>350.00000000000006</v>
      </c>
      <c r="AJ96" s="60">
        <f t="shared" si="68"/>
        <v>10350</v>
      </c>
      <c r="AK96" s="60">
        <f t="shared" si="68"/>
        <v>301.02196762732979</v>
      </c>
      <c r="AL96" s="60">
        <f t="shared" si="68"/>
        <v>6.020439352546596</v>
      </c>
      <c r="AM96" s="60" t="str">
        <f t="shared" si="68"/>
        <v>VINTO</v>
      </c>
      <c r="AN96" s="60" t="str">
        <f t="shared" si="68"/>
        <v>VINTO</v>
      </c>
      <c r="AO96" s="60" t="str">
        <f t="shared" si="68"/>
        <v/>
      </c>
      <c r="AP96" s="61" t="str">
        <f t="shared" si="50"/>
        <v>VINTO</v>
      </c>
      <c r="AQ96" s="62">
        <f t="shared" si="46"/>
        <v>35</v>
      </c>
      <c r="AR96" s="63">
        <f t="shared" si="51"/>
        <v>1.6000392279059481</v>
      </c>
      <c r="AS96" s="63">
        <f t="shared" si="52"/>
        <v>80.0019613952974</v>
      </c>
      <c r="AT96" s="63">
        <f t="shared" si="53"/>
        <v>160.0039227905948</v>
      </c>
      <c r="AU96" s="63">
        <f t="shared" si="47"/>
        <v>-80.0019613952974</v>
      </c>
      <c r="AV96" s="68">
        <f t="shared" si="54"/>
        <v>0.1</v>
      </c>
      <c r="AW96" s="63">
        <f t="shared" si="55"/>
        <v>400.00980697648697</v>
      </c>
      <c r="AX96" s="63">
        <f t="shared" si="56"/>
        <v>-160.0039227905948</v>
      </c>
      <c r="AY96" s="64">
        <f t="shared" si="57"/>
        <v>240.00588418589217</v>
      </c>
      <c r="AZ96" s="65">
        <f t="shared" si="58"/>
        <v>743.99960772094209</v>
      </c>
      <c r="BA96" s="51">
        <f t="shared" si="59"/>
        <v>560.01372976708183</v>
      </c>
      <c r="BB96" s="55">
        <f t="shared" si="60"/>
        <v>5.3314362565956758E-2</v>
      </c>
      <c r="BC96" s="55">
        <f t="shared" si="61"/>
        <v>-0.47620808152623978</v>
      </c>
      <c r="BE96" s="52">
        <f>IF(((AS96-T96)/T96)&gt;=BE$4,AD96,"")</f>
        <v>11.199999999999962</v>
      </c>
      <c r="BF96" s="52">
        <f t="shared" si="62"/>
        <v>11.199999999999962</v>
      </c>
      <c r="BG96" s="52">
        <f>IF(BB96&lt;=BG$4,AD96,"")</f>
        <v>11.199999999999962</v>
      </c>
      <c r="BH96" s="52" t="str">
        <f>IF(BC96&gt;=BH$4,AD96,"")</f>
        <v/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10503.99372353505</v>
      </c>
      <c r="AC97" s="71">
        <f t="shared" si="49"/>
        <v>-503.99372353504987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7.0000000000000009</v>
      </c>
      <c r="AG97" s="74">
        <f t="shared" si="68"/>
        <v>200</v>
      </c>
      <c r="AH97" s="60">
        <f t="shared" si="68"/>
        <v>50</v>
      </c>
      <c r="AI97" s="60">
        <f t="shared" si="68"/>
        <v>350.00000000000006</v>
      </c>
      <c r="AJ97" s="60">
        <f t="shared" si="68"/>
        <v>10350</v>
      </c>
      <c r="AK97" s="60">
        <f t="shared" si="68"/>
        <v>301.02196762732979</v>
      </c>
      <c r="AL97" s="60">
        <f t="shared" si="68"/>
        <v>6.020439352546596</v>
      </c>
      <c r="AM97" s="60" t="str">
        <f t="shared" si="68"/>
        <v>VINTO</v>
      </c>
      <c r="AN97" s="60" t="str">
        <f t="shared" si="68"/>
        <v>VINTO</v>
      </c>
      <c r="AO97" s="60" t="str">
        <f t="shared" si="68"/>
        <v/>
      </c>
      <c r="AP97" s="61" t="str">
        <f t="shared" si="50"/>
        <v>VINTO</v>
      </c>
      <c r="AQ97" s="62">
        <f t="shared" si="46"/>
        <v>35</v>
      </c>
      <c r="AR97" s="63">
        <f t="shared" si="51"/>
        <v>1.6054449867159115</v>
      </c>
      <c r="AS97" s="63">
        <f t="shared" si="52"/>
        <v>80.272249335795578</v>
      </c>
      <c r="AT97" s="63">
        <f t="shared" si="53"/>
        <v>160.54449867159116</v>
      </c>
      <c r="AU97" s="63">
        <f t="shared" si="47"/>
        <v>-80.272249335795578</v>
      </c>
      <c r="AV97" s="68">
        <f t="shared" si="54"/>
        <v>0.1</v>
      </c>
      <c r="AW97" s="63">
        <f t="shared" si="55"/>
        <v>401.36124667897786</v>
      </c>
      <c r="AX97" s="63">
        <f t="shared" si="56"/>
        <v>-160.54449867159116</v>
      </c>
      <c r="AY97" s="64">
        <f t="shared" si="57"/>
        <v>240.81674800738671</v>
      </c>
      <c r="AZ97" s="65">
        <f t="shared" si="58"/>
        <v>744.81047154243652</v>
      </c>
      <c r="BA97" s="51">
        <f t="shared" si="59"/>
        <v>561.90574535056908</v>
      </c>
      <c r="BB97" s="55">
        <f t="shared" si="60"/>
        <v>5.3494486015502246E-2</v>
      </c>
      <c r="BC97" s="55">
        <f t="shared" si="61"/>
        <v>-0.47781695835075072</v>
      </c>
      <c r="BE97" s="52">
        <f>IF(((AS97-T97)/T97)&gt;=BE$4,AD97,"")</f>
        <v>11.099999999999962</v>
      </c>
      <c r="BF97" s="52">
        <f t="shared" si="62"/>
        <v>11.099999999999962</v>
      </c>
      <c r="BG97" s="52">
        <f>IF(BB97&lt;=BG$4,AD97,"")</f>
        <v>11.099999999999962</v>
      </c>
      <c r="BH97" s="52" t="str">
        <f>IF(BC97&gt;=BH$4,AD97,"")</f>
        <v/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10503.99372353505</v>
      </c>
      <c r="AC98" s="71">
        <f t="shared" si="49"/>
        <v>-503.99372353504987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7.0000000000000009</v>
      </c>
      <c r="AG98" s="74">
        <f t="shared" si="68"/>
        <v>200</v>
      </c>
      <c r="AH98" s="60">
        <f t="shared" si="68"/>
        <v>50</v>
      </c>
      <c r="AI98" s="60">
        <f t="shared" si="68"/>
        <v>350.00000000000006</v>
      </c>
      <c r="AJ98" s="60">
        <f t="shared" si="68"/>
        <v>10350</v>
      </c>
      <c r="AK98" s="60">
        <f t="shared" si="68"/>
        <v>301.02196762732979</v>
      </c>
      <c r="AL98" s="60">
        <f t="shared" si="68"/>
        <v>6.020439352546596</v>
      </c>
      <c r="AM98" s="60" t="str">
        <f t="shared" si="68"/>
        <v>VINTO</v>
      </c>
      <c r="AN98" s="60" t="str">
        <f t="shared" si="68"/>
        <v>VINTO</v>
      </c>
      <c r="AO98" s="60" t="str">
        <f t="shared" si="68"/>
        <v/>
      </c>
      <c r="AP98" s="61" t="str">
        <f t="shared" si="50"/>
        <v>VINTO</v>
      </c>
      <c r="AQ98" s="62">
        <f t="shared" si="46"/>
        <v>35</v>
      </c>
      <c r="AR98" s="63">
        <f t="shared" si="51"/>
        <v>1.6109490320496926</v>
      </c>
      <c r="AS98" s="63">
        <f t="shared" si="52"/>
        <v>80.547451602484628</v>
      </c>
      <c r="AT98" s="63">
        <f t="shared" si="53"/>
        <v>161.09490320496926</v>
      </c>
      <c r="AU98" s="63">
        <f t="shared" si="47"/>
        <v>-80.547451602484628</v>
      </c>
      <c r="AV98" s="68">
        <f t="shared" si="54"/>
        <v>0.1</v>
      </c>
      <c r="AW98" s="63">
        <f t="shared" si="55"/>
        <v>402.73725801242313</v>
      </c>
      <c r="AX98" s="63">
        <f t="shared" si="56"/>
        <v>-161.09490320496926</v>
      </c>
      <c r="AY98" s="64">
        <f t="shared" si="57"/>
        <v>241.64235480745387</v>
      </c>
      <c r="AZ98" s="65">
        <f t="shared" si="58"/>
        <v>745.63607834250377</v>
      </c>
      <c r="BA98" s="51">
        <f t="shared" si="59"/>
        <v>563.83216121739235</v>
      </c>
      <c r="BB98" s="55">
        <f t="shared" si="60"/>
        <v>5.3677884436857635E-2</v>
      </c>
      <c r="BC98" s="55">
        <f t="shared" si="61"/>
        <v>-0.47945508748116195</v>
      </c>
      <c r="BE98" s="52">
        <f>IF(((AS98-T98)/T98)&gt;=BE$4,AD98,"")</f>
        <v>10.999999999999963</v>
      </c>
      <c r="BF98" s="52">
        <f t="shared" si="62"/>
        <v>10.999999999999963</v>
      </c>
      <c r="BG98" s="52">
        <f>IF(BB98&lt;=BG$4,AD98,"")</f>
        <v>10.999999999999963</v>
      </c>
      <c r="BH98" s="52" t="str">
        <f>IF(BC98&gt;=BH$4,AD98,"")</f>
        <v/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10503.99372353505</v>
      </c>
      <c r="AC99" s="71">
        <f t="shared" si="49"/>
        <v>-503.99372353504987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7.0000000000000009</v>
      </c>
      <c r="AG99" s="74">
        <f t="shared" si="68"/>
        <v>200</v>
      </c>
      <c r="AH99" s="60">
        <f t="shared" si="68"/>
        <v>50</v>
      </c>
      <c r="AI99" s="60">
        <f t="shared" si="68"/>
        <v>350.00000000000006</v>
      </c>
      <c r="AJ99" s="60">
        <f t="shared" si="68"/>
        <v>10350</v>
      </c>
      <c r="AK99" s="60">
        <f t="shared" si="68"/>
        <v>301.02196762732979</v>
      </c>
      <c r="AL99" s="60">
        <f t="shared" si="68"/>
        <v>6.020439352546596</v>
      </c>
      <c r="AM99" s="60" t="str">
        <f t="shared" si="68"/>
        <v>VINTO</v>
      </c>
      <c r="AN99" s="60" t="str">
        <f t="shared" si="68"/>
        <v>VINTO</v>
      </c>
      <c r="AO99" s="60" t="str">
        <f t="shared" si="68"/>
        <v/>
      </c>
      <c r="AP99" s="61" t="str">
        <f t="shared" si="50"/>
        <v>VINTO</v>
      </c>
      <c r="AQ99" s="62">
        <f t="shared" si="46"/>
        <v>35</v>
      </c>
      <c r="AR99" s="63">
        <f t="shared" si="51"/>
        <v>1.6165540690409741</v>
      </c>
      <c r="AS99" s="63">
        <f t="shared" si="52"/>
        <v>80.827703452048709</v>
      </c>
      <c r="AT99" s="63">
        <f t="shared" si="53"/>
        <v>161.65540690409742</v>
      </c>
      <c r="AU99" s="63">
        <f t="shared" si="47"/>
        <v>-80.827703452048709</v>
      </c>
      <c r="AV99" s="68">
        <f t="shared" si="54"/>
        <v>0.1</v>
      </c>
      <c r="AW99" s="63">
        <f t="shared" si="55"/>
        <v>404.13851726024353</v>
      </c>
      <c r="AX99" s="63">
        <f t="shared" si="56"/>
        <v>-161.65540690409742</v>
      </c>
      <c r="AY99" s="64">
        <f t="shared" si="57"/>
        <v>242.48311035614611</v>
      </c>
      <c r="AZ99" s="65">
        <f t="shared" si="58"/>
        <v>746.47683389119595</v>
      </c>
      <c r="BA99" s="51">
        <f t="shared" si="59"/>
        <v>565.79392416434098</v>
      </c>
      <c r="BB99" s="55">
        <f t="shared" si="60"/>
        <v>5.3864647966861766E-2</v>
      </c>
      <c r="BC99" s="55">
        <f t="shared" si="61"/>
        <v>-0.48112327402680999</v>
      </c>
      <c r="BE99" s="52">
        <f>IF(((AS99-T99)/T99)&gt;=BE$4,AD99,"")</f>
        <v>10.899999999999963</v>
      </c>
      <c r="BF99" s="52">
        <f t="shared" si="62"/>
        <v>10.899999999999963</v>
      </c>
      <c r="BG99" s="52">
        <f>IF(BB99&lt;=BG$4,AD99,"")</f>
        <v>10.899999999999963</v>
      </c>
      <c r="BH99" s="52" t="str">
        <f>IF(BC99&gt;=BH$4,AD99,"")</f>
        <v/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10503.99372353505</v>
      </c>
      <c r="AC100" s="71">
        <f t="shared" si="49"/>
        <v>-503.99372353504987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7.0000000000000009</v>
      </c>
      <c r="AG100" s="74">
        <f t="shared" si="68"/>
        <v>200</v>
      </c>
      <c r="AH100" s="60">
        <f t="shared" si="68"/>
        <v>50</v>
      </c>
      <c r="AI100" s="60">
        <f t="shared" si="68"/>
        <v>350.00000000000006</v>
      </c>
      <c r="AJ100" s="60">
        <f t="shared" si="68"/>
        <v>10350</v>
      </c>
      <c r="AK100" s="60">
        <f t="shared" si="68"/>
        <v>301.02196762732979</v>
      </c>
      <c r="AL100" s="60">
        <f t="shared" si="68"/>
        <v>6.020439352546596</v>
      </c>
      <c r="AM100" s="60" t="str">
        <f t="shared" si="68"/>
        <v>VINTO</v>
      </c>
      <c r="AN100" s="60" t="str">
        <f t="shared" si="68"/>
        <v>VINTO</v>
      </c>
      <c r="AO100" s="60" t="str">
        <f t="shared" si="68"/>
        <v/>
      </c>
      <c r="AP100" s="61" t="str">
        <f t="shared" si="50"/>
        <v>VINTO</v>
      </c>
      <c r="AQ100" s="62">
        <f t="shared" si="46"/>
        <v>35</v>
      </c>
      <c r="AR100" s="63">
        <f t="shared" si="51"/>
        <v>1.6222629030135758</v>
      </c>
      <c r="AS100" s="63">
        <f t="shared" si="52"/>
        <v>81.11314515067879</v>
      </c>
      <c r="AT100" s="63">
        <f t="shared" si="53"/>
        <v>162.22629030135758</v>
      </c>
      <c r="AU100" s="63">
        <f t="shared" si="47"/>
        <v>-81.11314515067879</v>
      </c>
      <c r="AV100" s="68">
        <f t="shared" si="54"/>
        <v>0.1</v>
      </c>
      <c r="AW100" s="63">
        <f t="shared" si="55"/>
        <v>405.56572575339396</v>
      </c>
      <c r="AX100" s="63">
        <f t="shared" si="56"/>
        <v>-162.22629030135758</v>
      </c>
      <c r="AY100" s="64">
        <f t="shared" si="57"/>
        <v>243.33943545203638</v>
      </c>
      <c r="AZ100" s="65">
        <f t="shared" si="58"/>
        <v>747.33315898708622</v>
      </c>
      <c r="BA100" s="51">
        <f t="shared" si="59"/>
        <v>567.79201605475157</v>
      </c>
      <c r="BB100" s="55">
        <f t="shared" si="60"/>
        <v>5.4054870080754859E-2</v>
      </c>
      <c r="BC100" s="55">
        <f t="shared" si="61"/>
        <v>-0.48282235291589604</v>
      </c>
      <c r="BE100" s="52">
        <f>IF(((AS100-T100)/T100)&gt;=BE$4,AD100,"")</f>
        <v>10.799999999999963</v>
      </c>
      <c r="BF100" s="52">
        <f t="shared" si="62"/>
        <v>10.799999999999963</v>
      </c>
      <c r="BG100" s="52">
        <f>IF(BB100&lt;=BG$4,AD100,"")</f>
        <v>10.799999999999963</v>
      </c>
      <c r="BH100" s="52" t="str">
        <f>IF(BC100&gt;=BH$4,AD100,"")</f>
        <v/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10503.99372353505</v>
      </c>
      <c r="AC101" s="71">
        <f t="shared" si="49"/>
        <v>-503.99372353504987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7.0000000000000009</v>
      </c>
      <c r="AG101" s="74">
        <f t="shared" si="68"/>
        <v>200</v>
      </c>
      <c r="AH101" s="60">
        <f t="shared" si="68"/>
        <v>50</v>
      </c>
      <c r="AI101" s="60">
        <f t="shared" si="68"/>
        <v>350.00000000000006</v>
      </c>
      <c r="AJ101" s="60">
        <f t="shared" si="68"/>
        <v>10350</v>
      </c>
      <c r="AK101" s="60">
        <f t="shared" si="68"/>
        <v>301.02196762732979</v>
      </c>
      <c r="AL101" s="60">
        <f t="shared" si="68"/>
        <v>6.020439352546596</v>
      </c>
      <c r="AM101" s="60" t="str">
        <f t="shared" si="68"/>
        <v>VINTO</v>
      </c>
      <c r="AN101" s="60" t="str">
        <f t="shared" si="68"/>
        <v>VINTO</v>
      </c>
      <c r="AO101" s="60" t="str">
        <f t="shared" si="68"/>
        <v/>
      </c>
      <c r="AP101" s="61" t="str">
        <f t="shared" si="50"/>
        <v>VINTO</v>
      </c>
      <c r="AQ101" s="62">
        <f t="shared" si="46"/>
        <v>35</v>
      </c>
      <c r="AR101" s="63">
        <f t="shared" si="51"/>
        <v>1.6280784441632354</v>
      </c>
      <c r="AS101" s="63">
        <f t="shared" si="52"/>
        <v>81.403922208161774</v>
      </c>
      <c r="AT101" s="63">
        <f t="shared" si="53"/>
        <v>162.80784441632355</v>
      </c>
      <c r="AU101" s="63">
        <f t="shared" si="47"/>
        <v>-81.403922208161774</v>
      </c>
      <c r="AV101" s="68">
        <f t="shared" si="54"/>
        <v>0.1</v>
      </c>
      <c r="AW101" s="63">
        <f t="shared" si="55"/>
        <v>407.01961104080885</v>
      </c>
      <c r="AX101" s="63">
        <f t="shared" si="56"/>
        <v>-162.80784441632355</v>
      </c>
      <c r="AY101" s="64">
        <f t="shared" si="57"/>
        <v>244.21176662448531</v>
      </c>
      <c r="AZ101" s="65">
        <f t="shared" si="58"/>
        <v>748.2054901595352</v>
      </c>
      <c r="BA101" s="51">
        <f t="shared" si="59"/>
        <v>569.82745545713237</v>
      </c>
      <c r="BB101" s="55">
        <f t="shared" si="60"/>
        <v>5.4248647748178655E-2</v>
      </c>
      <c r="BC101" s="55">
        <f t="shared" si="61"/>
        <v>-0.48455319028889016</v>
      </c>
      <c r="BE101" s="52">
        <f>IF(((AS101-T101)/T101)&gt;=BE$4,AD101,"")</f>
        <v>10.699999999999964</v>
      </c>
      <c r="BF101" s="52">
        <f t="shared" si="62"/>
        <v>10.699999999999964</v>
      </c>
      <c r="BG101" s="52">
        <f>IF(BB101&lt;=BG$4,AD101,"")</f>
        <v>10.699999999999964</v>
      </c>
      <c r="BH101" s="52" t="str">
        <f>IF(BC101&gt;=BH$4,AD101,"")</f>
        <v/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10503.99372353505</v>
      </c>
      <c r="AC102" s="71">
        <f t="shared" si="49"/>
        <v>-503.99372353504987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7.0000000000000009</v>
      </c>
      <c r="AG102" s="74">
        <f t="shared" si="68"/>
        <v>200</v>
      </c>
      <c r="AH102" s="60">
        <f t="shared" si="68"/>
        <v>50</v>
      </c>
      <c r="AI102" s="60">
        <f t="shared" si="68"/>
        <v>350.00000000000006</v>
      </c>
      <c r="AJ102" s="60">
        <f t="shared" si="68"/>
        <v>10350</v>
      </c>
      <c r="AK102" s="60">
        <f t="shared" si="68"/>
        <v>301.02196762732979</v>
      </c>
      <c r="AL102" s="60">
        <f t="shared" si="68"/>
        <v>6.020439352546596</v>
      </c>
      <c r="AM102" s="60" t="str">
        <f t="shared" si="68"/>
        <v>VINTO</v>
      </c>
      <c r="AN102" s="60" t="str">
        <f t="shared" si="68"/>
        <v>VINTO</v>
      </c>
      <c r="AO102" s="60" t="str">
        <f t="shared" si="68"/>
        <v/>
      </c>
      <c r="AP102" s="61" t="str">
        <f t="shared" si="50"/>
        <v>VINTO</v>
      </c>
      <c r="AQ102" s="62">
        <f t="shared" si="46"/>
        <v>35</v>
      </c>
      <c r="AR102" s="63">
        <f t="shared" si="51"/>
        <v>1.634003712504398</v>
      </c>
      <c r="AS102" s="63">
        <f t="shared" si="52"/>
        <v>81.700185625219902</v>
      </c>
      <c r="AT102" s="63">
        <f t="shared" si="53"/>
        <v>163.4003712504398</v>
      </c>
      <c r="AU102" s="63">
        <f t="shared" si="47"/>
        <v>-81.700185625219902</v>
      </c>
      <c r="AV102" s="68">
        <f t="shared" si="54"/>
        <v>0.1</v>
      </c>
      <c r="AW102" s="63">
        <f t="shared" si="55"/>
        <v>408.5009281260995</v>
      </c>
      <c r="AX102" s="63">
        <f t="shared" si="56"/>
        <v>-163.4003712504398</v>
      </c>
      <c r="AY102" s="64">
        <f t="shared" si="57"/>
        <v>245.10055687565969</v>
      </c>
      <c r="AZ102" s="65">
        <f t="shared" si="58"/>
        <v>749.09428041070953</v>
      </c>
      <c r="BA102" s="51">
        <f t="shared" si="59"/>
        <v>571.90129937653933</v>
      </c>
      <c r="BB102" s="55">
        <f t="shared" si="60"/>
        <v>5.4446081598006679E-2</v>
      </c>
      <c r="BC102" s="55">
        <f t="shared" si="61"/>
        <v>-0.48631668497080865</v>
      </c>
      <c r="BE102" s="52">
        <f>IF(((AS102-T102)/T102)&gt;=BE$4,AD102,"")</f>
        <v>10.599999999999964</v>
      </c>
      <c r="BF102" s="52">
        <f t="shared" si="62"/>
        <v>10.599999999999964</v>
      </c>
      <c r="BG102" s="52">
        <f>IF(BB102&lt;=BG$4,AD102,"")</f>
        <v>10.599999999999964</v>
      </c>
      <c r="BH102" s="52" t="str">
        <f>IF(BC102&gt;=BH$4,AD102,"")</f>
        <v/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10503.99372353505</v>
      </c>
      <c r="AC103" s="71">
        <f t="shared" si="49"/>
        <v>-503.99372353504987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7.0000000000000009</v>
      </c>
      <c r="AG103" s="74">
        <f t="shared" si="68"/>
        <v>200</v>
      </c>
      <c r="AH103" s="60">
        <f t="shared" si="68"/>
        <v>50</v>
      </c>
      <c r="AI103" s="60">
        <f t="shared" si="68"/>
        <v>350.00000000000006</v>
      </c>
      <c r="AJ103" s="60">
        <f t="shared" si="68"/>
        <v>10350</v>
      </c>
      <c r="AK103" s="60">
        <f t="shared" si="68"/>
        <v>301.02196762732979</v>
      </c>
      <c r="AL103" s="60">
        <f t="shared" si="68"/>
        <v>6.020439352546596</v>
      </c>
      <c r="AM103" s="60" t="str">
        <f t="shared" si="68"/>
        <v>VINTO</v>
      </c>
      <c r="AN103" s="60" t="str">
        <f t="shared" si="68"/>
        <v>VINTO</v>
      </c>
      <c r="AO103" s="60" t="str">
        <f t="shared" si="68"/>
        <v/>
      </c>
      <c r="AP103" s="61" t="str">
        <f t="shared" si="50"/>
        <v>VINTO</v>
      </c>
      <c r="AQ103" s="62">
        <f t="shared" si="46"/>
        <v>35</v>
      </c>
      <c r="AR103" s="63">
        <f t="shared" si="51"/>
        <v>1.6400418430996782</v>
      </c>
      <c r="AS103" s="63">
        <f t="shared" si="52"/>
        <v>82.002092154983913</v>
      </c>
      <c r="AT103" s="63">
        <f t="shared" si="53"/>
        <v>164.00418430996783</v>
      </c>
      <c r="AU103" s="63">
        <f t="shared" si="47"/>
        <v>-82.002092154983913</v>
      </c>
      <c r="AV103" s="68">
        <f t="shared" si="54"/>
        <v>0.1</v>
      </c>
      <c r="AW103" s="63">
        <f t="shared" si="55"/>
        <v>410.01046077491958</v>
      </c>
      <c r="AX103" s="63">
        <f t="shared" si="56"/>
        <v>-164.00418430996783</v>
      </c>
      <c r="AY103" s="64">
        <f t="shared" si="57"/>
        <v>246.00627646495175</v>
      </c>
      <c r="AZ103" s="65">
        <f t="shared" si="58"/>
        <v>750.00000000000159</v>
      </c>
      <c r="BA103" s="51">
        <f t="shared" si="59"/>
        <v>574.01464508488743</v>
      </c>
      <c r="BB103" s="55">
        <f t="shared" si="60"/>
        <v>5.4647276092593337E-2</v>
      </c>
      <c r="BC103" s="55">
        <f t="shared" si="61"/>
        <v>-0.48811377002762107</v>
      </c>
      <c r="BE103" s="52">
        <f>IF(((AS103-T103)/T103)&gt;=BE$4,AD103,"")</f>
        <v>10.499999999999964</v>
      </c>
      <c r="BF103" s="52">
        <f t="shared" si="62"/>
        <v>10.499999999999964</v>
      </c>
      <c r="BG103" s="52">
        <f>IF(BB103&lt;=BG$4,AD103,"")</f>
        <v>10.499999999999964</v>
      </c>
      <c r="BH103" s="52" t="str">
        <f>IF(BC103&gt;=BH$4,AD103,"")</f>
        <v/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10503.99372353505</v>
      </c>
      <c r="AC104" s="71">
        <f t="shared" si="49"/>
        <v>-503.99372353504987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7.0000000000000009</v>
      </c>
      <c r="AG104" s="74">
        <f t="shared" si="68"/>
        <v>200</v>
      </c>
      <c r="AH104" s="60">
        <f t="shared" si="68"/>
        <v>50</v>
      </c>
      <c r="AI104" s="60">
        <f t="shared" si="68"/>
        <v>350.00000000000006</v>
      </c>
      <c r="AJ104" s="60">
        <f t="shared" si="68"/>
        <v>10350</v>
      </c>
      <c r="AK104" s="60">
        <f t="shared" si="68"/>
        <v>301.02196762732979</v>
      </c>
      <c r="AL104" s="60">
        <f t="shared" si="68"/>
        <v>6.020439352546596</v>
      </c>
      <c r="AM104" s="60" t="str">
        <f t="shared" si="68"/>
        <v>VINTO</v>
      </c>
      <c r="AN104" s="60" t="str">
        <f t="shared" si="68"/>
        <v>VINTO</v>
      </c>
      <c r="AO104" s="60" t="str">
        <f t="shared" si="68"/>
        <v/>
      </c>
      <c r="AP104" s="61" t="str">
        <f t="shared" si="50"/>
        <v>VINTO</v>
      </c>
      <c r="AQ104" s="62">
        <f t="shared" si="46"/>
        <v>35</v>
      </c>
      <c r="AR104" s="63">
        <f t="shared" si="51"/>
        <v>1.6461960915910212</v>
      </c>
      <c r="AS104" s="63">
        <f t="shared" si="52"/>
        <v>82.309804579551056</v>
      </c>
      <c r="AT104" s="63">
        <f t="shared" si="53"/>
        <v>164.61960915910211</v>
      </c>
      <c r="AU104" s="63">
        <f t="shared" si="47"/>
        <v>-82.309804579551056</v>
      </c>
      <c r="AV104" s="68">
        <f t="shared" si="54"/>
        <v>0.1</v>
      </c>
      <c r="AW104" s="63">
        <f t="shared" si="55"/>
        <v>411.54902289775526</v>
      </c>
      <c r="AX104" s="63">
        <f t="shared" si="56"/>
        <v>-164.61960915910211</v>
      </c>
      <c r="AY104" s="64">
        <f t="shared" si="57"/>
        <v>246.92941373865315</v>
      </c>
      <c r="AZ104" s="65">
        <f t="shared" si="58"/>
        <v>750.92313727370299</v>
      </c>
      <c r="BA104" s="51">
        <f t="shared" si="59"/>
        <v>576.1686320568574</v>
      </c>
      <c r="BB104" s="55">
        <f t="shared" si="60"/>
        <v>5.4852339712075877E-2</v>
      </c>
      <c r="BC104" s="55">
        <f t="shared" si="61"/>
        <v>-0.48994541441244877</v>
      </c>
      <c r="BE104" s="52">
        <f>IF(((AS104-T104)/T104)&gt;=BE$4,AD104,"")</f>
        <v>10.399999999999965</v>
      </c>
      <c r="BF104" s="52">
        <f t="shared" si="62"/>
        <v>10.399999999999965</v>
      </c>
      <c r="BG104" s="52">
        <f>IF(BB104&lt;=BG$4,AD104,"")</f>
        <v>10.399999999999965</v>
      </c>
      <c r="BH104" s="52" t="str">
        <f>IF(BC104&gt;=BH$4,AD104,"")</f>
        <v/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10503.99372353505</v>
      </c>
      <c r="AC105" s="71">
        <f t="shared" si="49"/>
        <v>-503.99372353504987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7.0000000000000009</v>
      </c>
      <c r="AG105" s="74">
        <f t="shared" si="68"/>
        <v>200</v>
      </c>
      <c r="AH105" s="60">
        <f t="shared" si="68"/>
        <v>50</v>
      </c>
      <c r="AI105" s="60">
        <f t="shared" si="68"/>
        <v>350.00000000000006</v>
      </c>
      <c r="AJ105" s="60">
        <f t="shared" si="68"/>
        <v>10350</v>
      </c>
      <c r="AK105" s="60">
        <f t="shared" si="68"/>
        <v>301.02196762732979</v>
      </c>
      <c r="AL105" s="60">
        <f t="shared" si="68"/>
        <v>6.020439352546596</v>
      </c>
      <c r="AM105" s="60" t="str">
        <f t="shared" si="68"/>
        <v>VINTO</v>
      </c>
      <c r="AN105" s="60" t="str">
        <f t="shared" si="68"/>
        <v>VINTO</v>
      </c>
      <c r="AO105" s="60" t="str">
        <f t="shared" si="68"/>
        <v/>
      </c>
      <c r="AP105" s="61" t="str">
        <f t="shared" si="50"/>
        <v>VINTO</v>
      </c>
      <c r="AQ105" s="62">
        <f t="shared" si="46"/>
        <v>35</v>
      </c>
      <c r="AR105" s="63">
        <f t="shared" si="51"/>
        <v>1.6524698400530697</v>
      </c>
      <c r="AS105" s="63">
        <f t="shared" si="52"/>
        <v>82.623492002653492</v>
      </c>
      <c r="AT105" s="63">
        <f t="shared" si="53"/>
        <v>165.24698400530698</v>
      </c>
      <c r="AU105" s="63">
        <f t="shared" si="47"/>
        <v>-82.623492002653492</v>
      </c>
      <c r="AV105" s="68">
        <f t="shared" si="54"/>
        <v>0.1</v>
      </c>
      <c r="AW105" s="63">
        <f t="shared" si="55"/>
        <v>413.11746001326748</v>
      </c>
      <c r="AX105" s="63">
        <f t="shared" si="56"/>
        <v>-165.24698400530698</v>
      </c>
      <c r="AY105" s="64">
        <f t="shared" si="57"/>
        <v>247.87047600796049</v>
      </c>
      <c r="AZ105" s="65">
        <f t="shared" si="58"/>
        <v>751.86419954301039</v>
      </c>
      <c r="BA105" s="51">
        <f t="shared" si="59"/>
        <v>578.36444401857443</v>
      </c>
      <c r="BB105" s="55">
        <f t="shared" si="60"/>
        <v>5.5061385149412452E-2</v>
      </c>
      <c r="BC105" s="55">
        <f t="shared" si="61"/>
        <v>-0.49181262470766168</v>
      </c>
      <c r="BE105" s="52">
        <f>IF(((AS105-T105)/T105)&gt;=BE$4,AD105,"")</f>
        <v>10.299999999999965</v>
      </c>
      <c r="BF105" s="52">
        <f t="shared" si="62"/>
        <v>10.299999999999965</v>
      </c>
      <c r="BG105" s="52">
        <f>IF(BB105&lt;=BG$4,AD105,"")</f>
        <v>10.299999999999965</v>
      </c>
      <c r="BH105" s="52" t="str">
        <f>IF(BC105&gt;=BH$4,AD105,"")</f>
        <v/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10503.99372353505</v>
      </c>
      <c r="AC106" s="71">
        <f t="shared" si="49"/>
        <v>-503.99372353504987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7.0000000000000009</v>
      </c>
      <c r="AG106" s="74">
        <f t="shared" si="71"/>
        <v>200</v>
      </c>
      <c r="AH106" s="60">
        <f t="shared" si="71"/>
        <v>50</v>
      </c>
      <c r="AI106" s="60">
        <f t="shared" si="71"/>
        <v>350.00000000000006</v>
      </c>
      <c r="AJ106" s="60">
        <f t="shared" si="71"/>
        <v>10350</v>
      </c>
      <c r="AK106" s="60">
        <f t="shared" si="71"/>
        <v>301.02196762732979</v>
      </c>
      <c r="AL106" s="60">
        <f t="shared" si="71"/>
        <v>6.020439352546596</v>
      </c>
      <c r="AM106" s="60" t="str">
        <f t="shared" si="71"/>
        <v>VINTO</v>
      </c>
      <c r="AN106" s="60" t="str">
        <f t="shared" si="71"/>
        <v>VINTO</v>
      </c>
      <c r="AO106" s="60" t="str">
        <f t="shared" si="71"/>
        <v/>
      </c>
      <c r="AP106" s="61" t="str">
        <f t="shared" si="50"/>
        <v>VINTO</v>
      </c>
      <c r="AQ106" s="62">
        <f t="shared" si="46"/>
        <v>35</v>
      </c>
      <c r="AR106" s="63">
        <f t="shared" si="51"/>
        <v>1.658866603190845</v>
      </c>
      <c r="AS106" s="63">
        <f t="shared" si="52"/>
        <v>82.943330159542256</v>
      </c>
      <c r="AT106" s="63">
        <f t="shared" si="53"/>
        <v>165.88666031908451</v>
      </c>
      <c r="AU106" s="63">
        <f t="shared" si="47"/>
        <v>-82.943330159542256</v>
      </c>
      <c r="AV106" s="68">
        <f t="shared" si="54"/>
        <v>0.1</v>
      </c>
      <c r="AW106" s="63">
        <f t="shared" si="55"/>
        <v>414.71665079771128</v>
      </c>
      <c r="AX106" s="63">
        <f t="shared" si="56"/>
        <v>-165.88666031908451</v>
      </c>
      <c r="AY106" s="64">
        <f t="shared" si="57"/>
        <v>248.82999047862677</v>
      </c>
      <c r="AZ106" s="65">
        <f t="shared" si="58"/>
        <v>752.82371401367664</v>
      </c>
      <c r="BA106" s="51">
        <f t="shared" si="59"/>
        <v>580.60331111679579</v>
      </c>
      <c r="BB106" s="55">
        <f t="shared" si="60"/>
        <v>5.5274529516892892E-2</v>
      </c>
      <c r="BC106" s="55">
        <f t="shared" si="61"/>
        <v>-0.49371644696944739</v>
      </c>
      <c r="BE106" s="52">
        <f>IF(((AS106-T106)/T106)&gt;=BE$4,AD106,"")</f>
        <v>10.199999999999966</v>
      </c>
      <c r="BF106" s="52">
        <f t="shared" si="62"/>
        <v>10.199999999999966</v>
      </c>
      <c r="BG106" s="52">
        <f>IF(BB106&lt;=BG$4,AD106,"")</f>
        <v>10.199999999999966</v>
      </c>
      <c r="BH106" s="52" t="str">
        <f>IF(BC106&gt;=BH$4,AD106,"")</f>
        <v/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10503.99372353505</v>
      </c>
      <c r="AC107" s="71">
        <f t="shared" si="49"/>
        <v>-503.99372353504987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7.0000000000000009</v>
      </c>
      <c r="AG107" s="74">
        <f t="shared" si="71"/>
        <v>200</v>
      </c>
      <c r="AH107" s="60">
        <f t="shared" si="71"/>
        <v>50</v>
      </c>
      <c r="AI107" s="60">
        <f t="shared" si="71"/>
        <v>350.00000000000006</v>
      </c>
      <c r="AJ107" s="60">
        <f t="shared" si="71"/>
        <v>10350</v>
      </c>
      <c r="AK107" s="60">
        <f t="shared" si="71"/>
        <v>301.02196762732979</v>
      </c>
      <c r="AL107" s="60">
        <f t="shared" si="71"/>
        <v>6.020439352546596</v>
      </c>
      <c r="AM107" s="60" t="str">
        <f t="shared" si="71"/>
        <v>VINTO</v>
      </c>
      <c r="AN107" s="60" t="str">
        <f t="shared" si="71"/>
        <v>VINTO</v>
      </c>
      <c r="AO107" s="60" t="str">
        <f t="shared" si="71"/>
        <v/>
      </c>
      <c r="AP107" s="61" t="str">
        <f t="shared" si="50"/>
        <v>VINTO</v>
      </c>
      <c r="AQ107" s="62">
        <f t="shared" si="46"/>
        <v>35</v>
      </c>
      <c r="AR107" s="63">
        <f t="shared" si="51"/>
        <v>1.6653900349056059</v>
      </c>
      <c r="AS107" s="63">
        <f t="shared" si="52"/>
        <v>83.269501745280294</v>
      </c>
      <c r="AT107" s="63">
        <f t="shared" si="53"/>
        <v>166.53900349056059</v>
      </c>
      <c r="AU107" s="63">
        <f t="shared" si="47"/>
        <v>-83.269501745280294</v>
      </c>
      <c r="AV107" s="68">
        <f t="shared" si="54"/>
        <v>0.1</v>
      </c>
      <c r="AW107" s="63">
        <f t="shared" si="55"/>
        <v>416.34750872640149</v>
      </c>
      <c r="AX107" s="63">
        <f t="shared" si="56"/>
        <v>-166.53900349056059</v>
      </c>
      <c r="AY107" s="64">
        <f t="shared" si="57"/>
        <v>249.8085052358409</v>
      </c>
      <c r="AZ107" s="65">
        <f t="shared" si="58"/>
        <v>753.80222877089079</v>
      </c>
      <c r="BA107" s="51">
        <f t="shared" si="59"/>
        <v>582.88651221696205</v>
      </c>
      <c r="BB107" s="55">
        <f t="shared" si="60"/>
        <v>5.5491894564917488E-2</v>
      </c>
      <c r="BC107" s="55">
        <f t="shared" si="61"/>
        <v>-0.49565796868196149</v>
      </c>
      <c r="BE107" s="52">
        <f>IF(((AS107-T107)/T107)&gt;=BE$4,AD107,"")</f>
        <v>10.099999999999966</v>
      </c>
      <c r="BF107" s="52">
        <f t="shared" si="62"/>
        <v>10.099999999999966</v>
      </c>
      <c r="BG107" s="52">
        <f>IF(BB107&lt;=BG$4,AD107,"")</f>
        <v>10.099999999999966</v>
      </c>
      <c r="BH107" s="52" t="str">
        <f>IF(BC107&gt;=BH$4,AD107,"")</f>
        <v/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10503.99372353505</v>
      </c>
      <c r="AC108" s="71">
        <f t="shared" si="49"/>
        <v>-503.99372353504987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7.0000000000000009</v>
      </c>
      <c r="AG108" s="74">
        <f t="shared" si="71"/>
        <v>200</v>
      </c>
      <c r="AH108" s="60">
        <f t="shared" si="71"/>
        <v>50</v>
      </c>
      <c r="AI108" s="60">
        <f t="shared" si="71"/>
        <v>350.00000000000006</v>
      </c>
      <c r="AJ108" s="60">
        <f t="shared" si="71"/>
        <v>10350</v>
      </c>
      <c r="AK108" s="60">
        <f t="shared" si="71"/>
        <v>301.02196762732979</v>
      </c>
      <c r="AL108" s="60">
        <f t="shared" si="71"/>
        <v>6.020439352546596</v>
      </c>
      <c r="AM108" s="60" t="str">
        <f t="shared" si="71"/>
        <v>VINTO</v>
      </c>
      <c r="AN108" s="60" t="str">
        <f t="shared" si="71"/>
        <v>VINTO</v>
      </c>
      <c r="AO108" s="60" t="str">
        <f t="shared" si="71"/>
        <v/>
      </c>
      <c r="AP108" s="61" t="str">
        <f t="shared" si="50"/>
        <v>VINTO</v>
      </c>
      <c r="AQ108" s="62">
        <f t="shared" si="46"/>
        <v>35</v>
      </c>
      <c r="AR108" s="63">
        <f t="shared" si="51"/>
        <v>1.6720439352546619</v>
      </c>
      <c r="AS108" s="63">
        <f t="shared" si="52"/>
        <v>83.602196762733101</v>
      </c>
      <c r="AT108" s="63">
        <f t="shared" si="53"/>
        <v>167.2043935254662</v>
      </c>
      <c r="AU108" s="63">
        <f t="shared" si="47"/>
        <v>-83.602196762733101</v>
      </c>
      <c r="AV108" s="68">
        <f t="shared" si="54"/>
        <v>0.1</v>
      </c>
      <c r="AW108" s="63">
        <f t="shared" si="55"/>
        <v>418.01098381366552</v>
      </c>
      <c r="AX108" s="63">
        <f t="shared" si="56"/>
        <v>-167.2043935254662</v>
      </c>
      <c r="AY108" s="64">
        <f t="shared" si="57"/>
        <v>250.80659028819932</v>
      </c>
      <c r="AZ108" s="65">
        <f t="shared" si="58"/>
        <v>754.80031382324921</v>
      </c>
      <c r="BA108" s="51">
        <f t="shared" si="59"/>
        <v>585.21537733913169</v>
      </c>
      <c r="BB108" s="55">
        <f t="shared" si="60"/>
        <v>5.5713606913902584E-2</v>
      </c>
      <c r="BC108" s="55">
        <f t="shared" si="61"/>
        <v>-0.49763832082872589</v>
      </c>
      <c r="BE108" s="52">
        <f>IF(((AS108-T108)/T108)&gt;=BE$4,AD108,"")</f>
        <v>9.9999999999999662</v>
      </c>
      <c r="BF108" s="52">
        <f t="shared" si="62"/>
        <v>9.9999999999999662</v>
      </c>
      <c r="BG108" s="52">
        <f>IF(BB108&lt;=BG$4,AD108,"")</f>
        <v>9.9999999999999662</v>
      </c>
      <c r="BH108" s="52" t="str">
        <f>IF(BC108&gt;=BH$4,AD108,"")</f>
        <v/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10503.99372353505</v>
      </c>
      <c r="AC109" s="71">
        <f t="shared" si="49"/>
        <v>-503.99372353504987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7.0000000000000009</v>
      </c>
      <c r="AG109" s="74">
        <f t="shared" si="71"/>
        <v>200</v>
      </c>
      <c r="AH109" s="60">
        <f t="shared" si="71"/>
        <v>50</v>
      </c>
      <c r="AI109" s="60">
        <f t="shared" si="71"/>
        <v>350.00000000000006</v>
      </c>
      <c r="AJ109" s="60">
        <f t="shared" si="71"/>
        <v>10350</v>
      </c>
      <c r="AK109" s="60">
        <f t="shared" si="71"/>
        <v>301.02196762732979</v>
      </c>
      <c r="AL109" s="60">
        <f t="shared" si="71"/>
        <v>6.020439352546596</v>
      </c>
      <c r="AM109" s="60" t="str">
        <f t="shared" si="71"/>
        <v>VINTO</v>
      </c>
      <c r="AN109" s="60" t="str">
        <f t="shared" si="71"/>
        <v>VINTO</v>
      </c>
      <c r="AO109" s="60" t="str">
        <f t="shared" si="71"/>
        <v/>
      </c>
      <c r="AP109" s="61" t="str">
        <f t="shared" si="50"/>
        <v>VINTO</v>
      </c>
      <c r="AQ109" s="62">
        <f t="shared" si="46"/>
        <v>35</v>
      </c>
      <c r="AR109" s="63">
        <f t="shared" si="51"/>
        <v>1.6788322578329917</v>
      </c>
      <c r="AS109" s="63">
        <f t="shared" si="52"/>
        <v>83.941612891649584</v>
      </c>
      <c r="AT109" s="63">
        <f t="shared" si="53"/>
        <v>167.88322578329917</v>
      </c>
      <c r="AU109" s="63">
        <f t="shared" si="47"/>
        <v>-83.941612891649584</v>
      </c>
      <c r="AV109" s="68">
        <f t="shared" si="54"/>
        <v>0.1</v>
      </c>
      <c r="AW109" s="63">
        <f t="shared" si="55"/>
        <v>419.70806445824792</v>
      </c>
      <c r="AX109" s="63">
        <f t="shared" si="56"/>
        <v>-167.88322578329917</v>
      </c>
      <c r="AY109" s="64">
        <f t="shared" si="57"/>
        <v>251.82483867494875</v>
      </c>
      <c r="AZ109" s="65">
        <f t="shared" si="58"/>
        <v>755.81856220999862</v>
      </c>
      <c r="BA109" s="51">
        <f t="shared" si="59"/>
        <v>587.59129024154709</v>
      </c>
      <c r="BB109" s="55">
        <f t="shared" si="60"/>
        <v>5.59397983002409E-2</v>
      </c>
      <c r="BC109" s="55">
        <f t="shared" si="61"/>
        <v>-0.49965868008956621</v>
      </c>
      <c r="BE109" s="52">
        <f>IF(((AS109-T109)/T109)&gt;=BE$4,AD109,"")</f>
        <v>9.8999999999999666</v>
      </c>
      <c r="BF109" s="52">
        <f t="shared" si="62"/>
        <v>9.8999999999999666</v>
      </c>
      <c r="BG109" s="52">
        <f>IF(BB109&lt;=BG$4,AD109,"")</f>
        <v>9.8999999999999666</v>
      </c>
      <c r="BH109" s="52" t="str">
        <f>IF(BC109&gt;=BH$4,AD109,"")</f>
        <v/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10503.99372353505</v>
      </c>
      <c r="AC110" s="71">
        <f t="shared" si="49"/>
        <v>-503.99372353504987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7.0000000000000009</v>
      </c>
      <c r="AG110" s="74">
        <f t="shared" si="71"/>
        <v>200</v>
      </c>
      <c r="AH110" s="60">
        <f t="shared" si="71"/>
        <v>50</v>
      </c>
      <c r="AI110" s="60">
        <f t="shared" si="71"/>
        <v>350.00000000000006</v>
      </c>
      <c r="AJ110" s="60">
        <f t="shared" si="71"/>
        <v>10350</v>
      </c>
      <c r="AK110" s="60">
        <f t="shared" si="71"/>
        <v>301.02196762732979</v>
      </c>
      <c r="AL110" s="60">
        <f t="shared" si="71"/>
        <v>6.020439352546596</v>
      </c>
      <c r="AM110" s="60" t="str">
        <f t="shared" si="71"/>
        <v>VINTO</v>
      </c>
      <c r="AN110" s="60" t="str">
        <f t="shared" si="71"/>
        <v>VINTO</v>
      </c>
      <c r="AO110" s="60" t="str">
        <f t="shared" si="71"/>
        <v/>
      </c>
      <c r="AP110" s="61" t="str">
        <f t="shared" si="50"/>
        <v>VINTO</v>
      </c>
      <c r="AQ110" s="62">
        <f t="shared" si="46"/>
        <v>35</v>
      </c>
      <c r="AR110" s="63">
        <f t="shared" si="51"/>
        <v>1.6857591176067979</v>
      </c>
      <c r="AS110" s="63">
        <f t="shared" si="52"/>
        <v>84.287955880339894</v>
      </c>
      <c r="AT110" s="63">
        <f t="shared" si="53"/>
        <v>168.57591176067979</v>
      </c>
      <c r="AU110" s="63">
        <f t="shared" si="47"/>
        <v>-84.287955880339894</v>
      </c>
      <c r="AV110" s="68">
        <f t="shared" si="54"/>
        <v>0.1</v>
      </c>
      <c r="AW110" s="63">
        <f t="shared" si="55"/>
        <v>421.43977940169947</v>
      </c>
      <c r="AX110" s="63">
        <f t="shared" si="56"/>
        <v>-168.57591176067979</v>
      </c>
      <c r="AY110" s="64">
        <f t="shared" si="57"/>
        <v>252.86386764101968</v>
      </c>
      <c r="AZ110" s="65">
        <f t="shared" si="58"/>
        <v>756.85759117606949</v>
      </c>
      <c r="BA110" s="51">
        <f t="shared" si="59"/>
        <v>590.0156911623792</v>
      </c>
      <c r="BB110" s="55">
        <f t="shared" si="60"/>
        <v>5.6170605837320829E-2</v>
      </c>
      <c r="BC110" s="55">
        <f t="shared" si="61"/>
        <v>-0.50172027117205642</v>
      </c>
      <c r="BE110" s="52">
        <f>IF(((AS110-T110)/T110)&gt;=BE$4,AD110,"")</f>
        <v>9.799999999999967</v>
      </c>
      <c r="BF110" s="52">
        <f t="shared" si="62"/>
        <v>9.799999999999967</v>
      </c>
      <c r="BG110" s="52">
        <f>IF(BB110&lt;=BG$4,AD110,"")</f>
        <v>9.799999999999967</v>
      </c>
      <c r="BH110" s="52" t="str">
        <f>IF(BC110&gt;=BH$4,AD110,"")</f>
        <v/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10503.99372353505</v>
      </c>
      <c r="AC111" s="71">
        <f t="shared" si="49"/>
        <v>-503.99372353504987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7.0000000000000009</v>
      </c>
      <c r="AG111" s="74">
        <f t="shared" si="71"/>
        <v>200</v>
      </c>
      <c r="AH111" s="60">
        <f t="shared" si="71"/>
        <v>50</v>
      </c>
      <c r="AI111" s="60">
        <f t="shared" si="71"/>
        <v>350.00000000000006</v>
      </c>
      <c r="AJ111" s="60">
        <f t="shared" si="71"/>
        <v>10350</v>
      </c>
      <c r="AK111" s="60">
        <f t="shared" si="71"/>
        <v>301.02196762732979</v>
      </c>
      <c r="AL111" s="60">
        <f t="shared" si="71"/>
        <v>6.020439352546596</v>
      </c>
      <c r="AM111" s="60" t="str">
        <f t="shared" si="71"/>
        <v>VINTO</v>
      </c>
      <c r="AN111" s="60" t="str">
        <f t="shared" si="71"/>
        <v>VINTO</v>
      </c>
      <c r="AO111" s="60" t="str">
        <f t="shared" si="71"/>
        <v/>
      </c>
      <c r="AP111" s="61" t="str">
        <f t="shared" si="50"/>
        <v>VINTO</v>
      </c>
      <c r="AQ111" s="62">
        <f t="shared" si="46"/>
        <v>35</v>
      </c>
      <c r="AR111" s="63">
        <f t="shared" si="51"/>
        <v>1.6928287992316102</v>
      </c>
      <c r="AS111" s="63">
        <f t="shared" si="52"/>
        <v>84.641439961580517</v>
      </c>
      <c r="AT111" s="63">
        <f t="shared" si="53"/>
        <v>169.28287992316103</v>
      </c>
      <c r="AU111" s="63">
        <f t="shared" si="47"/>
        <v>-84.641439961580517</v>
      </c>
      <c r="AV111" s="68">
        <f t="shared" si="54"/>
        <v>0.1</v>
      </c>
      <c r="AW111" s="63">
        <f t="shared" si="55"/>
        <v>423.20719980790261</v>
      </c>
      <c r="AX111" s="63">
        <f t="shared" si="56"/>
        <v>-169.28287992316103</v>
      </c>
      <c r="AY111" s="64">
        <f t="shared" si="57"/>
        <v>253.92431988474158</v>
      </c>
      <c r="AZ111" s="65">
        <f t="shared" si="58"/>
        <v>757.9180434197915</v>
      </c>
      <c r="BA111" s="51">
        <f t="shared" si="59"/>
        <v>592.49007973106359</v>
      </c>
      <c r="BB111" s="55">
        <f t="shared" si="60"/>
        <v>5.6406172292691063E-2</v>
      </c>
      <c r="BC111" s="55">
        <f t="shared" si="61"/>
        <v>-0.50382436928717544</v>
      </c>
      <c r="BE111" s="52">
        <f>IF(((AS111-T111)/T111)&gt;=BE$4,AD111,"")</f>
        <v>9.6999999999999673</v>
      </c>
      <c r="BF111" s="52">
        <f t="shared" si="62"/>
        <v>9.6999999999999673</v>
      </c>
      <c r="BG111" s="52">
        <f>IF(BB111&lt;=BG$4,AD111,"")</f>
        <v>9.6999999999999673</v>
      </c>
      <c r="BH111" s="52" t="str">
        <f>IF(BC111&gt;=BH$4,AD111,"")</f>
        <v/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10503.99372353505</v>
      </c>
      <c r="AC112" s="71">
        <f t="shared" si="49"/>
        <v>-503.99372353504987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7.0000000000000009</v>
      </c>
      <c r="AG112" s="74">
        <f t="shared" si="71"/>
        <v>200</v>
      </c>
      <c r="AH112" s="60">
        <f t="shared" si="71"/>
        <v>50</v>
      </c>
      <c r="AI112" s="60">
        <f t="shared" si="71"/>
        <v>350.00000000000006</v>
      </c>
      <c r="AJ112" s="60">
        <f t="shared" si="71"/>
        <v>10350</v>
      </c>
      <c r="AK112" s="60">
        <f t="shared" si="71"/>
        <v>301.02196762732979</v>
      </c>
      <c r="AL112" s="60">
        <f t="shared" si="71"/>
        <v>6.020439352546596</v>
      </c>
      <c r="AM112" s="60" t="str">
        <f t="shared" si="71"/>
        <v>VINTO</v>
      </c>
      <c r="AN112" s="60" t="str">
        <f t="shared" si="71"/>
        <v>VINTO</v>
      </c>
      <c r="AO112" s="60" t="str">
        <f t="shared" si="71"/>
        <v/>
      </c>
      <c r="AP112" s="61" t="str">
        <f t="shared" si="50"/>
        <v>VINTO</v>
      </c>
      <c r="AQ112" s="62">
        <f t="shared" si="46"/>
        <v>35</v>
      </c>
      <c r="AR112" s="63">
        <f t="shared" si="51"/>
        <v>1.7000457658902728</v>
      </c>
      <c r="AS112" s="63">
        <f t="shared" si="52"/>
        <v>85.002288294513633</v>
      </c>
      <c r="AT112" s="63">
        <f t="shared" si="53"/>
        <v>170.00457658902727</v>
      </c>
      <c r="AU112" s="63">
        <f t="shared" si="47"/>
        <v>-85.002288294513633</v>
      </c>
      <c r="AV112" s="68">
        <f t="shared" si="54"/>
        <v>0.1</v>
      </c>
      <c r="AW112" s="63">
        <f t="shared" si="55"/>
        <v>425.01144147256815</v>
      </c>
      <c r="AX112" s="63">
        <f t="shared" si="56"/>
        <v>-170.00457658902727</v>
      </c>
      <c r="AY112" s="64">
        <f t="shared" si="57"/>
        <v>255.00686488354089</v>
      </c>
      <c r="AZ112" s="65">
        <f t="shared" si="58"/>
        <v>759.00058841859072</v>
      </c>
      <c r="BA112" s="51">
        <f t="shared" si="59"/>
        <v>595.01601806159545</v>
      </c>
      <c r="BB112" s="55">
        <f t="shared" si="60"/>
        <v>5.6646646382548176E-2</v>
      </c>
      <c r="BC112" s="55">
        <f t="shared" si="61"/>
        <v>-0.50597230277969252</v>
      </c>
      <c r="BE112" s="52">
        <f>IF(((AS112-T112)/T112)&gt;=BE$4,AD112,"")</f>
        <v>9.5999999999999677</v>
      </c>
      <c r="BF112" s="52">
        <f t="shared" si="62"/>
        <v>9.5999999999999677</v>
      </c>
      <c r="BG112" s="52">
        <f>IF(BB112&lt;=BG$4,AD112,"")</f>
        <v>9.5999999999999677</v>
      </c>
      <c r="BH112" s="52" t="str">
        <f>IF(BC112&gt;=BH$4,AD112,"")</f>
        <v/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10503.99372353505</v>
      </c>
      <c r="AC113" s="71">
        <f t="shared" si="49"/>
        <v>-503.99372353504987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7.0000000000000009</v>
      </c>
      <c r="AG113" s="74">
        <f t="shared" si="71"/>
        <v>200</v>
      </c>
      <c r="AH113" s="60">
        <f t="shared" si="71"/>
        <v>50</v>
      </c>
      <c r="AI113" s="60">
        <f t="shared" si="71"/>
        <v>350.00000000000006</v>
      </c>
      <c r="AJ113" s="60">
        <f t="shared" si="71"/>
        <v>10350</v>
      </c>
      <c r="AK113" s="60">
        <f t="shared" si="71"/>
        <v>301.02196762732979</v>
      </c>
      <c r="AL113" s="60">
        <f t="shared" si="71"/>
        <v>6.020439352546596</v>
      </c>
      <c r="AM113" s="60" t="str">
        <f t="shared" si="71"/>
        <v>VINTO</v>
      </c>
      <c r="AN113" s="60" t="str">
        <f t="shared" si="71"/>
        <v>VINTO</v>
      </c>
      <c r="AO113" s="60" t="str">
        <f t="shared" si="71"/>
        <v/>
      </c>
      <c r="AP113" s="61" t="str">
        <f t="shared" si="50"/>
        <v>VINTO</v>
      </c>
      <c r="AQ113" s="62">
        <f t="shared" si="46"/>
        <v>35</v>
      </c>
      <c r="AR113" s="63">
        <f t="shared" si="51"/>
        <v>1.7074146686891178</v>
      </c>
      <c r="AS113" s="63">
        <f t="shared" si="52"/>
        <v>85.370733434455886</v>
      </c>
      <c r="AT113" s="63">
        <f t="shared" si="53"/>
        <v>170.74146686891177</v>
      </c>
      <c r="AU113" s="63">
        <f t="shared" si="47"/>
        <v>-85.370733434455886</v>
      </c>
      <c r="AV113" s="68">
        <f t="shared" si="54"/>
        <v>0.1</v>
      </c>
      <c r="AW113" s="63">
        <f t="shared" si="55"/>
        <v>426.85366717227942</v>
      </c>
      <c r="AX113" s="63">
        <f t="shared" si="56"/>
        <v>-170.74146686891177</v>
      </c>
      <c r="AY113" s="64">
        <f t="shared" si="57"/>
        <v>256.11220030336767</v>
      </c>
      <c r="AZ113" s="65">
        <f t="shared" si="58"/>
        <v>760.10592383841754</v>
      </c>
      <c r="BA113" s="51">
        <f t="shared" si="59"/>
        <v>597.59513404119116</v>
      </c>
      <c r="BB113" s="55">
        <f t="shared" si="60"/>
        <v>5.6892183084823328E-2</v>
      </c>
      <c r="BC113" s="55">
        <f t="shared" si="61"/>
        <v>-0.50816545592468387</v>
      </c>
      <c r="BE113" s="52">
        <f>IF(((AS113-T113)/T113)&gt;=BE$4,AD113,"")</f>
        <v>9.499999999999968</v>
      </c>
      <c r="BF113" s="52">
        <f t="shared" si="62"/>
        <v>9.499999999999968</v>
      </c>
      <c r="BG113" s="52">
        <f>IF(BB113&lt;=BG$4,AD113,"")</f>
        <v>9.499999999999968</v>
      </c>
      <c r="BH113" s="52" t="str">
        <f>IF(BC113&gt;=BH$4,AD113,"")</f>
        <v/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10503.99372353505</v>
      </c>
      <c r="AC114" s="71">
        <f t="shared" si="49"/>
        <v>-503.99372353504987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7.0000000000000009</v>
      </c>
      <c r="AG114" s="74">
        <f t="shared" si="71"/>
        <v>200</v>
      </c>
      <c r="AH114" s="60">
        <f t="shared" si="71"/>
        <v>50</v>
      </c>
      <c r="AI114" s="60">
        <f t="shared" si="71"/>
        <v>350.00000000000006</v>
      </c>
      <c r="AJ114" s="60">
        <f t="shared" si="71"/>
        <v>10350</v>
      </c>
      <c r="AK114" s="60">
        <f t="shared" si="71"/>
        <v>301.02196762732979</v>
      </c>
      <c r="AL114" s="60">
        <f t="shared" si="71"/>
        <v>6.020439352546596</v>
      </c>
      <c r="AM114" s="60" t="str">
        <f t="shared" si="71"/>
        <v>VINTO</v>
      </c>
      <c r="AN114" s="60" t="str">
        <f t="shared" si="71"/>
        <v>VINTO</v>
      </c>
      <c r="AO114" s="60" t="str">
        <f t="shared" si="71"/>
        <v/>
      </c>
      <c r="AP114" s="61" t="str">
        <f t="shared" si="50"/>
        <v>VINTO</v>
      </c>
      <c r="AQ114" s="62">
        <f t="shared" si="46"/>
        <v>35</v>
      </c>
      <c r="AR114" s="63">
        <f t="shared" si="51"/>
        <v>1.7149403566538957</v>
      </c>
      <c r="AS114" s="63">
        <f t="shared" si="52"/>
        <v>85.74701783269478</v>
      </c>
      <c r="AT114" s="63">
        <f t="shared" si="53"/>
        <v>171.49403566538956</v>
      </c>
      <c r="AU114" s="63">
        <f t="shared" si="47"/>
        <v>-85.74701783269478</v>
      </c>
      <c r="AV114" s="68">
        <f t="shared" si="54"/>
        <v>0.1</v>
      </c>
      <c r="AW114" s="63">
        <f t="shared" si="55"/>
        <v>428.7350891634739</v>
      </c>
      <c r="AX114" s="63">
        <f t="shared" si="56"/>
        <v>-171.49403566538956</v>
      </c>
      <c r="AY114" s="64">
        <f t="shared" si="57"/>
        <v>257.24105349808434</v>
      </c>
      <c r="AZ114" s="65">
        <f t="shared" si="58"/>
        <v>761.23477703313415</v>
      </c>
      <c r="BA114" s="51">
        <f t="shared" si="59"/>
        <v>600.22912482886341</v>
      </c>
      <c r="BB114" s="55">
        <f t="shared" si="60"/>
        <v>5.7142943972253273E-2</v>
      </c>
      <c r="BC114" s="55">
        <f t="shared" si="61"/>
        <v>-0.51040527190254725</v>
      </c>
      <c r="BE114" s="52">
        <f>IF(((AS114-T114)/T114)&gt;=BE$4,AD114,"")</f>
        <v>9.3999999999999684</v>
      </c>
      <c r="BF114" s="52">
        <f t="shared" si="62"/>
        <v>9.3999999999999684</v>
      </c>
      <c r="BG114" s="52">
        <f>IF(BB114&lt;=BG$4,AD114,"")</f>
        <v>9.3999999999999684</v>
      </c>
      <c r="BH114" s="52" t="str">
        <f>IF(BC114&gt;=BH$4,AD114,"")</f>
        <v/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10503.99372353505</v>
      </c>
      <c r="AC115" s="71">
        <f t="shared" si="49"/>
        <v>-503.99372353504987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7.0000000000000009</v>
      </c>
      <c r="AG115" s="74">
        <f t="shared" si="71"/>
        <v>200</v>
      </c>
      <c r="AH115" s="60">
        <f t="shared" si="71"/>
        <v>50</v>
      </c>
      <c r="AI115" s="60">
        <f t="shared" si="71"/>
        <v>350.00000000000006</v>
      </c>
      <c r="AJ115" s="60">
        <f t="shared" si="71"/>
        <v>10350</v>
      </c>
      <c r="AK115" s="60">
        <f t="shared" si="71"/>
        <v>301.02196762732979</v>
      </c>
      <c r="AL115" s="60">
        <f t="shared" si="71"/>
        <v>6.020439352546596</v>
      </c>
      <c r="AM115" s="60" t="str">
        <f t="shared" si="71"/>
        <v>VINTO</v>
      </c>
      <c r="AN115" s="60" t="str">
        <f t="shared" si="71"/>
        <v>VINTO</v>
      </c>
      <c r="AO115" s="60" t="str">
        <f t="shared" si="71"/>
        <v/>
      </c>
      <c r="AP115" s="61" t="str">
        <f t="shared" si="50"/>
        <v>VINTO</v>
      </c>
      <c r="AQ115" s="62">
        <f t="shared" si="46"/>
        <v>35</v>
      </c>
      <c r="AR115" s="63">
        <f t="shared" si="51"/>
        <v>1.7226278873706042</v>
      </c>
      <c r="AS115" s="63">
        <f t="shared" si="52"/>
        <v>86.131394368530209</v>
      </c>
      <c r="AT115" s="63">
        <f t="shared" si="53"/>
        <v>172.26278873706042</v>
      </c>
      <c r="AU115" s="63">
        <f t="shared" si="47"/>
        <v>-86.131394368530209</v>
      </c>
      <c r="AV115" s="68">
        <f t="shared" si="54"/>
        <v>0.1</v>
      </c>
      <c r="AW115" s="63">
        <f t="shared" si="55"/>
        <v>430.65697184265105</v>
      </c>
      <c r="AX115" s="63">
        <f t="shared" si="56"/>
        <v>-172.26278873706042</v>
      </c>
      <c r="AY115" s="64">
        <f t="shared" si="57"/>
        <v>258.39418310559063</v>
      </c>
      <c r="AZ115" s="65">
        <f t="shared" si="58"/>
        <v>762.38790664064049</v>
      </c>
      <c r="BA115" s="51">
        <f t="shared" si="59"/>
        <v>602.91976057971146</v>
      </c>
      <c r="BB115" s="55">
        <f t="shared" si="60"/>
        <v>5.7399097566939783E-2</v>
      </c>
      <c r="BC115" s="55">
        <f t="shared" si="61"/>
        <v>-0.51269325596595605</v>
      </c>
      <c r="BE115" s="52">
        <f>IF(((AS115-T115)/T115)&gt;=BE$4,AD115,"")</f>
        <v>9.2999999999999687</v>
      </c>
      <c r="BF115" s="52">
        <f t="shared" si="62"/>
        <v>9.2999999999999687</v>
      </c>
      <c r="BG115" s="52">
        <f>IF(BB115&lt;=BG$4,AD115,"")</f>
        <v>9.2999999999999687</v>
      </c>
      <c r="BH115" s="52" t="str">
        <f>IF(BC115&gt;=BH$4,AD115,"")</f>
        <v/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10503.99372353505</v>
      </c>
      <c r="AC116" s="71">
        <f t="shared" si="49"/>
        <v>-503.99372353504987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7.0000000000000009</v>
      </c>
      <c r="AG116" s="74">
        <f t="shared" si="71"/>
        <v>200</v>
      </c>
      <c r="AH116" s="60">
        <f t="shared" si="71"/>
        <v>50</v>
      </c>
      <c r="AI116" s="60">
        <f t="shared" si="71"/>
        <v>350.00000000000006</v>
      </c>
      <c r="AJ116" s="60">
        <f t="shared" si="71"/>
        <v>10350</v>
      </c>
      <c r="AK116" s="60">
        <f t="shared" si="71"/>
        <v>301.02196762732979</v>
      </c>
      <c r="AL116" s="60">
        <f t="shared" si="71"/>
        <v>6.020439352546596</v>
      </c>
      <c r="AM116" s="60" t="str">
        <f t="shared" si="71"/>
        <v>VINTO</v>
      </c>
      <c r="AN116" s="60" t="str">
        <f t="shared" si="71"/>
        <v>VINTO</v>
      </c>
      <c r="AO116" s="60" t="str">
        <f t="shared" si="71"/>
        <v/>
      </c>
      <c r="AP116" s="61" t="str">
        <f t="shared" si="50"/>
        <v>VINTO</v>
      </c>
      <c r="AQ116" s="62">
        <f t="shared" si="46"/>
        <v>35</v>
      </c>
      <c r="AR116" s="63">
        <f t="shared" si="51"/>
        <v>1.7304825383202846</v>
      </c>
      <c r="AS116" s="63">
        <f t="shared" si="52"/>
        <v>86.524126916014239</v>
      </c>
      <c r="AT116" s="63">
        <f t="shared" si="53"/>
        <v>173.04825383202848</v>
      </c>
      <c r="AU116" s="63">
        <f t="shared" si="47"/>
        <v>-86.524126916014239</v>
      </c>
      <c r="AV116" s="68">
        <f t="shared" si="54"/>
        <v>0.1</v>
      </c>
      <c r="AW116" s="63">
        <f t="shared" si="55"/>
        <v>432.62063458007117</v>
      </c>
      <c r="AX116" s="63">
        <f t="shared" si="56"/>
        <v>-173.04825383202848</v>
      </c>
      <c r="AY116" s="64">
        <f t="shared" si="57"/>
        <v>259.57238074804269</v>
      </c>
      <c r="AZ116" s="65">
        <f t="shared" si="58"/>
        <v>763.5661042830925</v>
      </c>
      <c r="BA116" s="51">
        <f t="shared" si="59"/>
        <v>605.6688884120997</v>
      </c>
      <c r="BB116" s="55">
        <f t="shared" si="60"/>
        <v>5.7660819718032524E-2</v>
      </c>
      <c r="BC116" s="55">
        <f t="shared" si="61"/>
        <v>-0.51503097881335203</v>
      </c>
      <c r="BE116" s="52">
        <f>IF(((AS116-T116)/T116)&gt;=BE$4,AD116,"")</f>
        <v>9.1999999999999691</v>
      </c>
      <c r="BF116" s="52">
        <f t="shared" si="62"/>
        <v>9.1999999999999691</v>
      </c>
      <c r="BG116" s="52">
        <f>IF(BB116&lt;=BG$4,AD116,"")</f>
        <v>9.1999999999999691</v>
      </c>
      <c r="BH116" s="52" t="str">
        <f>IF(BC116&gt;=BH$4,AD116,"")</f>
        <v/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10503.99372353505</v>
      </c>
      <c r="AC117" s="71">
        <f t="shared" si="49"/>
        <v>-503.99372353504987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7.0000000000000009</v>
      </c>
      <c r="AG117" s="74">
        <f t="shared" si="71"/>
        <v>200</v>
      </c>
      <c r="AH117" s="60">
        <f t="shared" si="71"/>
        <v>50</v>
      </c>
      <c r="AI117" s="60">
        <f t="shared" si="71"/>
        <v>350.00000000000006</v>
      </c>
      <c r="AJ117" s="60">
        <f t="shared" si="71"/>
        <v>10350</v>
      </c>
      <c r="AK117" s="60">
        <f t="shared" si="71"/>
        <v>301.02196762732979</v>
      </c>
      <c r="AL117" s="60">
        <f t="shared" si="71"/>
        <v>6.020439352546596</v>
      </c>
      <c r="AM117" s="60" t="str">
        <f t="shared" si="71"/>
        <v>VINTO</v>
      </c>
      <c r="AN117" s="60" t="str">
        <f t="shared" si="71"/>
        <v>VINTO</v>
      </c>
      <c r="AO117" s="60" t="str">
        <f t="shared" si="71"/>
        <v/>
      </c>
      <c r="AP117" s="61" t="str">
        <f t="shared" si="50"/>
        <v>VINTO</v>
      </c>
      <c r="AQ117" s="62">
        <f t="shared" si="46"/>
        <v>35</v>
      </c>
      <c r="AR117" s="63">
        <f t="shared" si="51"/>
        <v>1.738509818961167</v>
      </c>
      <c r="AS117" s="63">
        <f t="shared" si="52"/>
        <v>86.925490948058354</v>
      </c>
      <c r="AT117" s="63">
        <f t="shared" si="53"/>
        <v>173.85098189611671</v>
      </c>
      <c r="AU117" s="63">
        <f t="shared" si="47"/>
        <v>-86.925490948058354</v>
      </c>
      <c r="AV117" s="68">
        <f t="shared" si="54"/>
        <v>0.1</v>
      </c>
      <c r="AW117" s="63">
        <f t="shared" si="55"/>
        <v>434.6274547402918</v>
      </c>
      <c r="AX117" s="63">
        <f t="shared" si="56"/>
        <v>-173.85098189611671</v>
      </c>
      <c r="AY117" s="64">
        <f t="shared" si="57"/>
        <v>260.77647284417509</v>
      </c>
      <c r="AZ117" s="65">
        <f t="shared" si="58"/>
        <v>764.7701963792249</v>
      </c>
      <c r="BA117" s="51">
        <f t="shared" si="59"/>
        <v>608.47843663640845</v>
      </c>
      <c r="BB117" s="55">
        <f t="shared" si="60"/>
        <v>5.792829400431411E-2</v>
      </c>
      <c r="BC117" s="55">
        <f t="shared" si="61"/>
        <v>-0.51742008018486685</v>
      </c>
      <c r="BE117" s="52">
        <f>IF(((AS117-T117)/T117)&gt;=BE$4,AD117,"")</f>
        <v>9.0999999999999694</v>
      </c>
      <c r="BF117" s="52">
        <f t="shared" si="62"/>
        <v>9.0999999999999694</v>
      </c>
      <c r="BG117" s="52">
        <f>IF(BB117&lt;=BG$4,AD117,"")</f>
        <v>9.0999999999999694</v>
      </c>
      <c r="BH117" s="52" t="str">
        <f>IF(BC117&gt;=BH$4,AD117,"")</f>
        <v/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10503.99372353505</v>
      </c>
      <c r="AC118" s="71">
        <f t="shared" si="49"/>
        <v>-503.99372353504987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7.0000000000000009</v>
      </c>
      <c r="AG118" s="74">
        <f t="shared" si="71"/>
        <v>200</v>
      </c>
      <c r="AH118" s="60">
        <f t="shared" si="71"/>
        <v>50</v>
      </c>
      <c r="AI118" s="60">
        <f t="shared" si="71"/>
        <v>350.00000000000006</v>
      </c>
      <c r="AJ118" s="60">
        <f t="shared" si="71"/>
        <v>10350</v>
      </c>
      <c r="AK118" s="60">
        <f t="shared" si="71"/>
        <v>301.02196762732979</v>
      </c>
      <c r="AL118" s="60">
        <f t="shared" si="71"/>
        <v>6.020439352546596</v>
      </c>
      <c r="AM118" s="60" t="str">
        <f t="shared" si="71"/>
        <v>VINTO</v>
      </c>
      <c r="AN118" s="60" t="str">
        <f t="shared" si="71"/>
        <v>VINTO</v>
      </c>
      <c r="AO118" s="60" t="str">
        <f t="shared" si="71"/>
        <v/>
      </c>
      <c r="AP118" s="61" t="str">
        <f t="shared" si="50"/>
        <v>VINTO</v>
      </c>
      <c r="AQ118" s="62">
        <f t="shared" si="46"/>
        <v>35</v>
      </c>
      <c r="AR118" s="63">
        <f t="shared" si="51"/>
        <v>1.746715483616291</v>
      </c>
      <c r="AS118" s="63">
        <f t="shared" si="52"/>
        <v>87.335774180814553</v>
      </c>
      <c r="AT118" s="63">
        <f t="shared" si="53"/>
        <v>174.67154836162911</v>
      </c>
      <c r="AU118" s="63">
        <f t="shared" si="47"/>
        <v>-87.335774180814553</v>
      </c>
      <c r="AV118" s="68">
        <f t="shared" si="54"/>
        <v>0.1</v>
      </c>
      <c r="AW118" s="63">
        <f t="shared" si="55"/>
        <v>436.67887090407277</v>
      </c>
      <c r="AX118" s="63">
        <f t="shared" si="56"/>
        <v>-174.67154836162911</v>
      </c>
      <c r="AY118" s="64">
        <f t="shared" si="57"/>
        <v>262.00732254244366</v>
      </c>
      <c r="AZ118" s="65">
        <f t="shared" si="58"/>
        <v>766.00104607749358</v>
      </c>
      <c r="BA118" s="51">
        <f t="shared" si="59"/>
        <v>611.35041926570193</v>
      </c>
      <c r="BB118" s="55">
        <f t="shared" si="60"/>
        <v>5.8201712163624179E-2</v>
      </c>
      <c r="BC118" s="55">
        <f t="shared" si="61"/>
        <v>-0.51986227269797047</v>
      </c>
      <c r="BE118" s="52">
        <f>IF(((AS118-T118)/T118)&gt;=BE$4,AD118,"")</f>
        <v>8.9999999999999698</v>
      </c>
      <c r="BF118" s="52">
        <f t="shared" si="62"/>
        <v>8.9999999999999698</v>
      </c>
      <c r="BG118" s="52">
        <f>IF(BB118&lt;=BG$4,AD118,"")</f>
        <v>8.9999999999999698</v>
      </c>
      <c r="BH118" s="52" t="str">
        <f>IF(BC118&gt;=BH$4,AD118,"")</f>
        <v/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10503.99372353505</v>
      </c>
      <c r="AC119" s="71">
        <f t="shared" si="49"/>
        <v>-503.99372353504987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7.0000000000000009</v>
      </c>
      <c r="AG119" s="74">
        <f t="shared" si="71"/>
        <v>200</v>
      </c>
      <c r="AH119" s="60">
        <f t="shared" si="71"/>
        <v>50</v>
      </c>
      <c r="AI119" s="60">
        <f t="shared" si="71"/>
        <v>350.00000000000006</v>
      </c>
      <c r="AJ119" s="60">
        <f t="shared" si="71"/>
        <v>10350</v>
      </c>
      <c r="AK119" s="60">
        <f t="shared" si="71"/>
        <v>301.02196762732979</v>
      </c>
      <c r="AL119" s="60">
        <f t="shared" si="71"/>
        <v>6.020439352546596</v>
      </c>
      <c r="AM119" s="60" t="str">
        <f t="shared" si="71"/>
        <v>VINTO</v>
      </c>
      <c r="AN119" s="60" t="str">
        <f t="shared" si="71"/>
        <v>VINTO</v>
      </c>
      <c r="AO119" s="60" t="str">
        <f t="shared" si="71"/>
        <v/>
      </c>
      <c r="AP119" s="61" t="str">
        <f t="shared" si="50"/>
        <v>VINTO</v>
      </c>
      <c r="AQ119" s="62">
        <f t="shared" si="46"/>
        <v>35</v>
      </c>
      <c r="AR119" s="63">
        <f t="shared" si="51"/>
        <v>1.7551055452299571</v>
      </c>
      <c r="AS119" s="63">
        <f t="shared" si="52"/>
        <v>87.755277261497852</v>
      </c>
      <c r="AT119" s="63">
        <f t="shared" si="53"/>
        <v>175.5105545229957</v>
      </c>
      <c r="AU119" s="63">
        <f t="shared" si="47"/>
        <v>-87.755277261497852</v>
      </c>
      <c r="AV119" s="68">
        <f t="shared" si="54"/>
        <v>0.1</v>
      </c>
      <c r="AW119" s="63">
        <f t="shared" si="55"/>
        <v>438.77638630748925</v>
      </c>
      <c r="AX119" s="63">
        <f t="shared" si="56"/>
        <v>-175.5105545229957</v>
      </c>
      <c r="AY119" s="64">
        <f t="shared" si="57"/>
        <v>263.26583178449357</v>
      </c>
      <c r="AZ119" s="65">
        <f t="shared" si="58"/>
        <v>767.25955531954344</v>
      </c>
      <c r="BA119" s="51">
        <f t="shared" si="59"/>
        <v>614.28694083048492</v>
      </c>
      <c r="BB119" s="55">
        <f t="shared" si="60"/>
        <v>5.848127455123333E-2</v>
      </c>
      <c r="BC119" s="55">
        <f t="shared" si="61"/>
        <v>-0.52235934594170585</v>
      </c>
      <c r="BE119" s="52">
        <f>IF(((AS119-T119)/T119)&gt;=BE$4,AD119,"")</f>
        <v>8.8999999999999702</v>
      </c>
      <c r="BF119" s="52">
        <f t="shared" si="62"/>
        <v>8.8999999999999702</v>
      </c>
      <c r="BG119" s="52">
        <f>IF(BB119&lt;=BG$4,AD119,"")</f>
        <v>8.8999999999999702</v>
      </c>
      <c r="BH119" s="52" t="str">
        <f>IF(BC119&gt;=BH$4,AD119,"")</f>
        <v/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10503.99372353505</v>
      </c>
      <c r="AC120" s="71">
        <f t="shared" si="49"/>
        <v>-503.99372353504987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7.0000000000000009</v>
      </c>
      <c r="AG120" s="74">
        <f t="shared" si="71"/>
        <v>200</v>
      </c>
      <c r="AH120" s="60">
        <f t="shared" si="71"/>
        <v>50</v>
      </c>
      <c r="AI120" s="60">
        <f t="shared" si="71"/>
        <v>350.00000000000006</v>
      </c>
      <c r="AJ120" s="60">
        <f t="shared" si="71"/>
        <v>10350</v>
      </c>
      <c r="AK120" s="60">
        <f t="shared" si="71"/>
        <v>301.02196762732979</v>
      </c>
      <c r="AL120" s="60">
        <f t="shared" si="71"/>
        <v>6.020439352546596</v>
      </c>
      <c r="AM120" s="60" t="str">
        <f t="shared" si="71"/>
        <v>VINTO</v>
      </c>
      <c r="AN120" s="60" t="str">
        <f t="shared" si="71"/>
        <v>VINTO</v>
      </c>
      <c r="AO120" s="60" t="str">
        <f t="shared" si="71"/>
        <v/>
      </c>
      <c r="AP120" s="61" t="str">
        <f t="shared" si="50"/>
        <v>VINTO</v>
      </c>
      <c r="AQ120" s="62">
        <f t="shared" si="46"/>
        <v>35</v>
      </c>
      <c r="AR120" s="63">
        <f t="shared" si="51"/>
        <v>1.7636862900621157</v>
      </c>
      <c r="AS120" s="63">
        <f t="shared" si="52"/>
        <v>88.184314503105782</v>
      </c>
      <c r="AT120" s="63">
        <f t="shared" si="53"/>
        <v>176.36862900621156</v>
      </c>
      <c r="AU120" s="63">
        <f t="shared" si="47"/>
        <v>-88.184314503105782</v>
      </c>
      <c r="AV120" s="68">
        <f t="shared" si="54"/>
        <v>0.1</v>
      </c>
      <c r="AW120" s="63">
        <f t="shared" si="55"/>
        <v>440.92157251552891</v>
      </c>
      <c r="AX120" s="63">
        <f t="shared" si="56"/>
        <v>-176.36862900621156</v>
      </c>
      <c r="AY120" s="64">
        <f t="shared" si="57"/>
        <v>264.55294350931734</v>
      </c>
      <c r="AZ120" s="65">
        <f t="shared" si="58"/>
        <v>768.54666704436727</v>
      </c>
      <c r="BA120" s="51">
        <f t="shared" si="59"/>
        <v>617.29020152174053</v>
      </c>
      <c r="BB120" s="55">
        <f t="shared" si="60"/>
        <v>5.8767190629469987E-2</v>
      </c>
      <c r="BC120" s="55">
        <f t="shared" si="61"/>
        <v>-0.5249131708500715</v>
      </c>
      <c r="BE120" s="52">
        <f>IF(((AS120-T120)/T120)&gt;=BE$4,AD120,"")</f>
        <v>8.7999999999999705</v>
      </c>
      <c r="BF120" s="52">
        <f t="shared" si="62"/>
        <v>8.7999999999999705</v>
      </c>
      <c r="BG120" s="52">
        <f>IF(BB120&lt;=BG$4,AD120,"")</f>
        <v>8.7999999999999705</v>
      </c>
      <c r="BH120" s="52" t="str">
        <f>IF(BC120&gt;=BH$4,AD120,"")</f>
        <v/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10503.99372353505</v>
      </c>
      <c r="AC121" s="71">
        <f t="shared" si="49"/>
        <v>-503.99372353504987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7.0000000000000009</v>
      </c>
      <c r="AG121" s="74">
        <f t="shared" si="71"/>
        <v>200</v>
      </c>
      <c r="AH121" s="60">
        <f t="shared" si="71"/>
        <v>50</v>
      </c>
      <c r="AI121" s="60">
        <f t="shared" si="71"/>
        <v>350.00000000000006</v>
      </c>
      <c r="AJ121" s="60">
        <f t="shared" si="71"/>
        <v>10350</v>
      </c>
      <c r="AK121" s="60">
        <f t="shared" si="71"/>
        <v>301.02196762732979</v>
      </c>
      <c r="AL121" s="60">
        <f t="shared" si="71"/>
        <v>6.020439352546596</v>
      </c>
      <c r="AM121" s="60" t="str">
        <f t="shared" si="71"/>
        <v>VINTO</v>
      </c>
      <c r="AN121" s="60" t="str">
        <f t="shared" si="71"/>
        <v>VINTO</v>
      </c>
      <c r="AO121" s="60" t="str">
        <f t="shared" si="71"/>
        <v/>
      </c>
      <c r="AP121" s="61" t="str">
        <f t="shared" si="50"/>
        <v>VINTO</v>
      </c>
      <c r="AQ121" s="62">
        <f t="shared" si="46"/>
        <v>35</v>
      </c>
      <c r="AR121" s="63">
        <f t="shared" si="51"/>
        <v>1.7724642933961632</v>
      </c>
      <c r="AS121" s="63">
        <f t="shared" si="52"/>
        <v>88.623214669808164</v>
      </c>
      <c r="AT121" s="63">
        <f t="shared" si="53"/>
        <v>177.24642933961633</v>
      </c>
      <c r="AU121" s="63">
        <f t="shared" si="47"/>
        <v>-88.623214669808164</v>
      </c>
      <c r="AV121" s="68">
        <f t="shared" si="54"/>
        <v>0.1</v>
      </c>
      <c r="AW121" s="63">
        <f t="shared" si="55"/>
        <v>443.11607334904079</v>
      </c>
      <c r="AX121" s="63">
        <f t="shared" si="56"/>
        <v>-177.24642933961633</v>
      </c>
      <c r="AY121" s="64">
        <f t="shared" si="57"/>
        <v>265.86964400942446</v>
      </c>
      <c r="AZ121" s="65">
        <f t="shared" si="58"/>
        <v>769.86336754447439</v>
      </c>
      <c r="BA121" s="51">
        <f t="shared" si="59"/>
        <v>620.36250268865717</v>
      </c>
      <c r="BB121" s="55">
        <f t="shared" si="60"/>
        <v>5.9059679491114382E-2</v>
      </c>
      <c r="BC121" s="55">
        <f t="shared" si="61"/>
        <v>-0.5275257043770204</v>
      </c>
      <c r="BE121" s="52">
        <f>IF(((AS121-T121)/T121)&gt;=BE$4,AD121,"")</f>
        <v>8.6999999999999709</v>
      </c>
      <c r="BF121" s="52">
        <f t="shared" si="62"/>
        <v>8.6999999999999709</v>
      </c>
      <c r="BG121" s="52">
        <f>IF(BB121&lt;=BG$4,AD121,"")</f>
        <v>8.6999999999999709</v>
      </c>
      <c r="BH121" s="52" t="str">
        <f>IF(BC121&gt;=BH$4,AD121,"")</f>
        <v/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10503.99372353505</v>
      </c>
      <c r="AC122" s="71">
        <f t="shared" si="49"/>
        <v>-503.99372353504987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7.0000000000000009</v>
      </c>
      <c r="AG122" s="74">
        <f t="shared" si="74"/>
        <v>200</v>
      </c>
      <c r="AH122" s="60">
        <f t="shared" si="74"/>
        <v>50</v>
      </c>
      <c r="AI122" s="60">
        <f t="shared" si="74"/>
        <v>350.00000000000006</v>
      </c>
      <c r="AJ122" s="60">
        <f t="shared" si="74"/>
        <v>10350</v>
      </c>
      <c r="AK122" s="60">
        <f t="shared" si="74"/>
        <v>301.02196762732979</v>
      </c>
      <c r="AL122" s="60">
        <f t="shared" si="74"/>
        <v>6.020439352546596</v>
      </c>
      <c r="AM122" s="60" t="str">
        <f t="shared" si="74"/>
        <v>VINTO</v>
      </c>
      <c r="AN122" s="60" t="str">
        <f t="shared" si="74"/>
        <v>VINTO</v>
      </c>
      <c r="AO122" s="60" t="str">
        <f t="shared" si="74"/>
        <v/>
      </c>
      <c r="AP122" s="61" t="str">
        <f t="shared" si="50"/>
        <v>VINTO</v>
      </c>
      <c r="AQ122" s="62">
        <f t="shared" si="46"/>
        <v>35</v>
      </c>
      <c r="AR122" s="63">
        <f t="shared" si="51"/>
        <v>1.7814464363426301</v>
      </c>
      <c r="AS122" s="63">
        <f t="shared" si="52"/>
        <v>89.07232181713151</v>
      </c>
      <c r="AT122" s="63">
        <f t="shared" si="53"/>
        <v>178.14464363426302</v>
      </c>
      <c r="AU122" s="63">
        <f t="shared" si="47"/>
        <v>-89.07232181713151</v>
      </c>
      <c r="AV122" s="68">
        <f t="shared" si="54"/>
        <v>0.1</v>
      </c>
      <c r="AW122" s="63">
        <f t="shared" si="55"/>
        <v>445.36160908565756</v>
      </c>
      <c r="AX122" s="63">
        <f t="shared" si="56"/>
        <v>-178.14464363426302</v>
      </c>
      <c r="AY122" s="64">
        <f t="shared" si="57"/>
        <v>267.21696545139457</v>
      </c>
      <c r="AZ122" s="65">
        <f t="shared" si="58"/>
        <v>771.21068898644444</v>
      </c>
      <c r="BA122" s="51">
        <f t="shared" si="59"/>
        <v>623.50625271992055</v>
      </c>
      <c r="BB122" s="55">
        <f t="shared" si="60"/>
        <v>5.9358970419308633E-2</v>
      </c>
      <c r="BC122" s="55">
        <f t="shared" si="61"/>
        <v>-0.53019899449761931</v>
      </c>
      <c r="BE122" s="52">
        <f>IF(((AS122-T122)/T122)&gt;=BE$4,AD122,"")</f>
        <v>8.5999999999999712</v>
      </c>
      <c r="BF122" s="52">
        <f t="shared" si="62"/>
        <v>8.5999999999999712</v>
      </c>
      <c r="BG122" s="52">
        <f>IF(BB122&lt;=BG$4,AD122,"")</f>
        <v>8.5999999999999712</v>
      </c>
      <c r="BH122" s="52" t="str">
        <f>IF(BC122&gt;=BH$4,AD122,"")</f>
        <v/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10503.99372353505</v>
      </c>
      <c r="AC123" s="71">
        <f t="shared" si="49"/>
        <v>-503.99372353504987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7.0000000000000009</v>
      </c>
      <c r="AG123" s="74">
        <f t="shared" si="74"/>
        <v>200</v>
      </c>
      <c r="AH123" s="60">
        <f t="shared" si="74"/>
        <v>50</v>
      </c>
      <c r="AI123" s="60">
        <f t="shared" si="74"/>
        <v>350.00000000000006</v>
      </c>
      <c r="AJ123" s="60">
        <f t="shared" si="74"/>
        <v>10350</v>
      </c>
      <c r="AK123" s="60">
        <f t="shared" si="74"/>
        <v>301.02196762732979</v>
      </c>
      <c r="AL123" s="60">
        <f t="shared" si="74"/>
        <v>6.020439352546596</v>
      </c>
      <c r="AM123" s="60" t="str">
        <f t="shared" si="74"/>
        <v>VINTO</v>
      </c>
      <c r="AN123" s="60" t="str">
        <f t="shared" si="74"/>
        <v>VINTO</v>
      </c>
      <c r="AO123" s="60" t="str">
        <f t="shared" si="74"/>
        <v/>
      </c>
      <c r="AP123" s="61" t="str">
        <f t="shared" si="50"/>
        <v>VINTO</v>
      </c>
      <c r="AQ123" s="62">
        <f t="shared" si="46"/>
        <v>35</v>
      </c>
      <c r="AR123" s="63">
        <f t="shared" si="51"/>
        <v>1.7906399238290138</v>
      </c>
      <c r="AS123" s="63">
        <f t="shared" si="52"/>
        <v>89.531996191450688</v>
      </c>
      <c r="AT123" s="63">
        <f t="shared" si="53"/>
        <v>179.06399238290138</v>
      </c>
      <c r="AU123" s="63">
        <f t="shared" si="47"/>
        <v>-89.531996191450688</v>
      </c>
      <c r="AV123" s="68">
        <f t="shared" si="54"/>
        <v>0.1</v>
      </c>
      <c r="AW123" s="63">
        <f t="shared" si="55"/>
        <v>447.65998095725342</v>
      </c>
      <c r="AX123" s="63">
        <f t="shared" si="56"/>
        <v>-179.06399238290138</v>
      </c>
      <c r="AY123" s="64">
        <f t="shared" si="57"/>
        <v>268.59598857435208</v>
      </c>
      <c r="AZ123" s="65">
        <f t="shared" si="58"/>
        <v>772.58971210940194</v>
      </c>
      <c r="BA123" s="51">
        <f t="shared" si="59"/>
        <v>626.72397334015477</v>
      </c>
      <c r="BB123" s="55">
        <f t="shared" si="60"/>
        <v>5.9665303486989799E-2</v>
      </c>
      <c r="BC123" s="55">
        <f t="shared" si="61"/>
        <v>-0.53293518556223207</v>
      </c>
      <c r="BE123" s="52">
        <f>IF(((AS123-T123)/T123)&gt;=BE$4,AD123,"")</f>
        <v>8.4999999999999716</v>
      </c>
      <c r="BF123" s="52">
        <f t="shared" si="62"/>
        <v>8.4999999999999716</v>
      </c>
      <c r="BG123" s="52">
        <f>IF(BB123&lt;=BG$4,AD123,"")</f>
        <v>8.4999999999999716</v>
      </c>
      <c r="BH123" s="52" t="str">
        <f>IF(BC123&gt;=BH$4,AD123,"")</f>
        <v/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10503.99372353505</v>
      </c>
      <c r="AC124" s="71">
        <f t="shared" si="49"/>
        <v>-503.99372353504987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7.0000000000000009</v>
      </c>
      <c r="AG124" s="74">
        <f t="shared" si="74"/>
        <v>200</v>
      </c>
      <c r="AH124" s="60">
        <f t="shared" si="74"/>
        <v>50</v>
      </c>
      <c r="AI124" s="60">
        <f t="shared" si="74"/>
        <v>350.00000000000006</v>
      </c>
      <c r="AJ124" s="60">
        <f t="shared" si="74"/>
        <v>10350</v>
      </c>
      <c r="AK124" s="60">
        <f t="shared" si="74"/>
        <v>301.02196762732979</v>
      </c>
      <c r="AL124" s="60">
        <f t="shared" si="74"/>
        <v>6.020439352546596</v>
      </c>
      <c r="AM124" s="60" t="str">
        <f t="shared" si="74"/>
        <v>VINTO</v>
      </c>
      <c r="AN124" s="60" t="str">
        <f t="shared" si="74"/>
        <v>VINTO</v>
      </c>
      <c r="AO124" s="60" t="str">
        <f t="shared" si="74"/>
        <v/>
      </c>
      <c r="AP124" s="61" t="str">
        <f t="shared" si="50"/>
        <v>VINTO</v>
      </c>
      <c r="AQ124" s="62">
        <f t="shared" si="46"/>
        <v>35</v>
      </c>
      <c r="AR124" s="63">
        <f t="shared" si="51"/>
        <v>1.8000523038745975</v>
      </c>
      <c r="AS124" s="63">
        <f t="shared" si="52"/>
        <v>90.002615193729866</v>
      </c>
      <c r="AT124" s="63">
        <f t="shared" si="53"/>
        <v>180.00523038745973</v>
      </c>
      <c r="AU124" s="63">
        <f t="shared" si="47"/>
        <v>-90.002615193729866</v>
      </c>
      <c r="AV124" s="68">
        <f t="shared" si="54"/>
        <v>0.1</v>
      </c>
      <c r="AW124" s="63">
        <f t="shared" si="55"/>
        <v>450.01307596864933</v>
      </c>
      <c r="AX124" s="63">
        <f t="shared" si="56"/>
        <v>-180.00523038745973</v>
      </c>
      <c r="AY124" s="64">
        <f t="shared" si="57"/>
        <v>270.0078455811896</v>
      </c>
      <c r="AZ124" s="65">
        <f t="shared" si="58"/>
        <v>774.00156911623947</v>
      </c>
      <c r="BA124" s="51">
        <f t="shared" si="59"/>
        <v>630.01830635610906</v>
      </c>
      <c r="BB124" s="55">
        <f t="shared" si="60"/>
        <v>5.9978930199139587E-2</v>
      </c>
      <c r="BC124" s="55">
        <f t="shared" si="61"/>
        <v>-0.5357365240331452</v>
      </c>
      <c r="BE124" s="52">
        <f>IF(((AS124-T124)/T124)&gt;=BE$4,AD124,"")</f>
        <v>8.3999999999999719</v>
      </c>
      <c r="BF124" s="52">
        <f t="shared" si="62"/>
        <v>8.3999999999999719</v>
      </c>
      <c r="BG124" s="52">
        <f>IF(BB124&lt;=BG$4,AD124,"")</f>
        <v>8.3999999999999719</v>
      </c>
      <c r="BH124" s="52" t="str">
        <f>IF(BC124&gt;=BH$4,AD124,"")</f>
        <v/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10503.99372353505</v>
      </c>
      <c r="AC125" s="71">
        <f t="shared" si="49"/>
        <v>-503.99372353504987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7.0000000000000009</v>
      </c>
      <c r="AG125" s="74">
        <f t="shared" si="74"/>
        <v>200</v>
      </c>
      <c r="AH125" s="60">
        <f t="shared" si="74"/>
        <v>50</v>
      </c>
      <c r="AI125" s="60">
        <f t="shared" si="74"/>
        <v>350.00000000000006</v>
      </c>
      <c r="AJ125" s="60">
        <f t="shared" si="74"/>
        <v>10350</v>
      </c>
      <c r="AK125" s="60">
        <f t="shared" si="74"/>
        <v>301.02196762732979</v>
      </c>
      <c r="AL125" s="60">
        <f t="shared" si="74"/>
        <v>6.020439352546596</v>
      </c>
      <c r="AM125" s="60" t="str">
        <f t="shared" si="74"/>
        <v>VINTO</v>
      </c>
      <c r="AN125" s="60" t="str">
        <f t="shared" si="74"/>
        <v>VINTO</v>
      </c>
      <c r="AO125" s="60" t="str">
        <f t="shared" si="74"/>
        <v/>
      </c>
      <c r="AP125" s="61" t="str">
        <f t="shared" si="50"/>
        <v>VINTO</v>
      </c>
      <c r="AQ125" s="62">
        <f t="shared" si="46"/>
        <v>35</v>
      </c>
      <c r="AR125" s="63">
        <f t="shared" si="51"/>
        <v>1.8096914882586288</v>
      </c>
      <c r="AS125" s="63">
        <f t="shared" si="52"/>
        <v>90.484574412931437</v>
      </c>
      <c r="AT125" s="63">
        <f t="shared" si="53"/>
        <v>180.96914882586287</v>
      </c>
      <c r="AU125" s="63">
        <f t="shared" si="47"/>
        <v>-90.484574412931437</v>
      </c>
      <c r="AV125" s="68">
        <f t="shared" si="54"/>
        <v>0.1</v>
      </c>
      <c r="AW125" s="63">
        <f t="shared" si="55"/>
        <v>452.42287206465721</v>
      </c>
      <c r="AX125" s="63">
        <f t="shared" si="56"/>
        <v>-180.96914882586287</v>
      </c>
      <c r="AY125" s="64">
        <f t="shared" si="57"/>
        <v>271.45372323879434</v>
      </c>
      <c r="AZ125" s="65">
        <f t="shared" si="58"/>
        <v>775.44744677384415</v>
      </c>
      <c r="BA125" s="51">
        <f t="shared" si="59"/>
        <v>633.39202089052003</v>
      </c>
      <c r="BB125" s="55">
        <f t="shared" si="60"/>
        <v>6.0300114181461653E-2</v>
      </c>
      <c r="BC125" s="55">
        <f t="shared" si="61"/>
        <v>-0.53860536463588771</v>
      </c>
      <c r="BE125" s="52">
        <f>IF(((AS125-T125)/T125)&gt;=BE$4,AD125,"")</f>
        <v>8.2999999999999723</v>
      </c>
      <c r="BF125" s="52">
        <f t="shared" si="62"/>
        <v>8.2999999999999723</v>
      </c>
      <c r="BG125" s="52">
        <f>IF(BB125&lt;=BG$4,AD125,"")</f>
        <v>8.2999999999999723</v>
      </c>
      <c r="BH125" s="52" t="str">
        <f>IF(BC125&gt;=BH$4,AD125,"")</f>
        <v/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10503.99372353505</v>
      </c>
      <c r="AC126" s="71">
        <f t="shared" si="49"/>
        <v>-503.99372353504987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7.0000000000000009</v>
      </c>
      <c r="AG126" s="74">
        <f t="shared" si="74"/>
        <v>200</v>
      </c>
      <c r="AH126" s="60">
        <f t="shared" si="74"/>
        <v>50</v>
      </c>
      <c r="AI126" s="60">
        <f t="shared" si="74"/>
        <v>350.00000000000006</v>
      </c>
      <c r="AJ126" s="60">
        <f t="shared" si="74"/>
        <v>10350</v>
      </c>
      <c r="AK126" s="60">
        <f t="shared" si="74"/>
        <v>301.02196762732979</v>
      </c>
      <c r="AL126" s="60">
        <f t="shared" si="74"/>
        <v>6.020439352546596</v>
      </c>
      <c r="AM126" s="60" t="str">
        <f t="shared" si="74"/>
        <v>VINTO</v>
      </c>
      <c r="AN126" s="60" t="str">
        <f t="shared" si="74"/>
        <v>VINTO</v>
      </c>
      <c r="AO126" s="60" t="str">
        <f t="shared" si="74"/>
        <v/>
      </c>
      <c r="AP126" s="61" t="str">
        <f t="shared" si="50"/>
        <v>VINTO</v>
      </c>
      <c r="AQ126" s="62">
        <f t="shared" si="46"/>
        <v>35</v>
      </c>
      <c r="AR126" s="63">
        <f t="shared" si="51"/>
        <v>1.8195657747008072</v>
      </c>
      <c r="AS126" s="63">
        <f t="shared" si="52"/>
        <v>90.978288735040351</v>
      </c>
      <c r="AT126" s="63">
        <f t="shared" si="53"/>
        <v>181.9565774700807</v>
      </c>
      <c r="AU126" s="63">
        <f t="shared" si="47"/>
        <v>-90.978288735040351</v>
      </c>
      <c r="AV126" s="68">
        <f t="shared" si="54"/>
        <v>0.1</v>
      </c>
      <c r="AW126" s="63">
        <f t="shared" si="55"/>
        <v>454.89144367520174</v>
      </c>
      <c r="AX126" s="63">
        <f t="shared" si="56"/>
        <v>-181.9565774700807</v>
      </c>
      <c r="AY126" s="64">
        <f t="shared" si="57"/>
        <v>272.93486620512101</v>
      </c>
      <c r="AZ126" s="65">
        <f t="shared" si="58"/>
        <v>776.92858974017088</v>
      </c>
      <c r="BA126" s="51">
        <f t="shared" si="59"/>
        <v>636.84802114528247</v>
      </c>
      <c r="BB126" s="55">
        <f t="shared" si="60"/>
        <v>6.0629131919450109E-2</v>
      </c>
      <c r="BC126" s="55">
        <f t="shared" si="61"/>
        <v>-0.54154417696064816</v>
      </c>
      <c r="BE126" s="52">
        <f>IF(((AS126-T126)/T126)&gt;=BE$4,AD126,"")</f>
        <v>8.1999999999999726</v>
      </c>
      <c r="BF126" s="52">
        <f t="shared" si="62"/>
        <v>8.1999999999999726</v>
      </c>
      <c r="BG126" s="52">
        <f>IF(BB126&lt;=BG$4,AD126,"")</f>
        <v>8.1999999999999726</v>
      </c>
      <c r="BH126" s="52" t="str">
        <f>IF(BC126&gt;=BH$4,AD126,"")</f>
        <v/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10503.99372353505</v>
      </c>
      <c r="AC127" s="71">
        <f t="shared" si="49"/>
        <v>-503.99372353504987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7.0000000000000009</v>
      </c>
      <c r="AG127" s="74">
        <f t="shared" si="74"/>
        <v>200</v>
      </c>
      <c r="AH127" s="60">
        <f t="shared" si="74"/>
        <v>50</v>
      </c>
      <c r="AI127" s="60">
        <f t="shared" si="74"/>
        <v>350.00000000000006</v>
      </c>
      <c r="AJ127" s="60">
        <f t="shared" si="74"/>
        <v>10350</v>
      </c>
      <c r="AK127" s="60">
        <f t="shared" si="74"/>
        <v>301.02196762732979</v>
      </c>
      <c r="AL127" s="60">
        <f t="shared" si="74"/>
        <v>6.020439352546596</v>
      </c>
      <c r="AM127" s="60" t="str">
        <f t="shared" si="74"/>
        <v>VINTO</v>
      </c>
      <c r="AN127" s="60" t="str">
        <f t="shared" si="74"/>
        <v>VINTO</v>
      </c>
      <c r="AO127" s="60" t="str">
        <f t="shared" si="74"/>
        <v/>
      </c>
      <c r="AP127" s="61" t="str">
        <f t="shared" si="50"/>
        <v>VINTO</v>
      </c>
      <c r="AQ127" s="62">
        <f t="shared" si="46"/>
        <v>35</v>
      </c>
      <c r="AR127" s="63">
        <f t="shared" si="51"/>
        <v>1.8296838706847676</v>
      </c>
      <c r="AS127" s="63">
        <f t="shared" si="52"/>
        <v>91.484193534238372</v>
      </c>
      <c r="AT127" s="63">
        <f t="shared" si="53"/>
        <v>182.96838706847674</v>
      </c>
      <c r="AU127" s="63">
        <f t="shared" si="47"/>
        <v>-91.484193534238372</v>
      </c>
      <c r="AV127" s="68">
        <f t="shared" si="54"/>
        <v>0.1</v>
      </c>
      <c r="AW127" s="63">
        <f t="shared" si="55"/>
        <v>457.42096767119187</v>
      </c>
      <c r="AX127" s="63">
        <f t="shared" si="56"/>
        <v>-182.96838706847674</v>
      </c>
      <c r="AY127" s="64">
        <f t="shared" si="57"/>
        <v>274.4525806027151</v>
      </c>
      <c r="AZ127" s="65">
        <f t="shared" si="58"/>
        <v>778.44630413776497</v>
      </c>
      <c r="BA127" s="51">
        <f t="shared" si="59"/>
        <v>640.38935473966865</v>
      </c>
      <c r="BB127" s="55">
        <f t="shared" si="60"/>
        <v>6.0966273552203708E-2</v>
      </c>
      <c r="BC127" s="55">
        <f t="shared" si="61"/>
        <v>-0.54455555255268673</v>
      </c>
      <c r="BE127" s="52">
        <f>IF(((AS127-T127)/T127)&gt;=BE$4,AD127,"")</f>
        <v>8.099999999999973</v>
      </c>
      <c r="BF127" s="52">
        <f t="shared" si="62"/>
        <v>8.099999999999973</v>
      </c>
      <c r="BG127" s="52">
        <f>IF(BB127&lt;=BG$4,AD127,"")</f>
        <v>8.099999999999973</v>
      </c>
      <c r="BH127" s="52" t="str">
        <f>IF(BC127&gt;=BH$4,AD127,"")</f>
        <v/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10503.99372353505</v>
      </c>
      <c r="AC128" s="71">
        <f t="shared" si="49"/>
        <v>-503.99372353504987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7.0000000000000009</v>
      </c>
      <c r="AG128" s="74">
        <f t="shared" si="74"/>
        <v>200</v>
      </c>
      <c r="AH128" s="60">
        <f t="shared" si="74"/>
        <v>50</v>
      </c>
      <c r="AI128" s="60">
        <f t="shared" si="74"/>
        <v>350.00000000000006</v>
      </c>
      <c r="AJ128" s="60">
        <f t="shared" si="74"/>
        <v>10350</v>
      </c>
      <c r="AK128" s="60">
        <f t="shared" si="74"/>
        <v>301.02196762732979</v>
      </c>
      <c r="AL128" s="60">
        <f t="shared" si="74"/>
        <v>6.020439352546596</v>
      </c>
      <c r="AM128" s="60" t="str">
        <f t="shared" si="74"/>
        <v>VINTO</v>
      </c>
      <c r="AN128" s="60" t="str">
        <f t="shared" si="74"/>
        <v>VINTO</v>
      </c>
      <c r="AO128" s="60" t="str">
        <f t="shared" si="74"/>
        <v/>
      </c>
      <c r="AP128" s="61" t="str">
        <f t="shared" si="50"/>
        <v>VINTO</v>
      </c>
      <c r="AQ128" s="62">
        <f t="shared" si="46"/>
        <v>35</v>
      </c>
      <c r="AR128" s="63">
        <f t="shared" si="51"/>
        <v>1.8400549190683273</v>
      </c>
      <c r="AS128" s="63">
        <f t="shared" si="52"/>
        <v>92.002745953416365</v>
      </c>
      <c r="AT128" s="63">
        <f t="shared" si="53"/>
        <v>184.00549190683273</v>
      </c>
      <c r="AU128" s="63">
        <f t="shared" si="47"/>
        <v>-92.002745953416365</v>
      </c>
      <c r="AV128" s="68">
        <f t="shared" si="54"/>
        <v>0.1</v>
      </c>
      <c r="AW128" s="63">
        <f t="shared" si="55"/>
        <v>460.01372976708183</v>
      </c>
      <c r="AX128" s="63">
        <f t="shared" si="56"/>
        <v>-184.00549190683273</v>
      </c>
      <c r="AY128" s="64">
        <f t="shared" si="57"/>
        <v>276.0082378602491</v>
      </c>
      <c r="AZ128" s="65">
        <f t="shared" si="58"/>
        <v>780.00196139529896</v>
      </c>
      <c r="BA128" s="51">
        <f t="shared" si="59"/>
        <v>644.01922167391456</v>
      </c>
      <c r="BB128" s="55">
        <f t="shared" si="60"/>
        <v>6.1311843725776152E-2</v>
      </c>
      <c r="BC128" s="55">
        <f t="shared" si="61"/>
        <v>-0.54764221253452638</v>
      </c>
      <c r="BE128" s="52">
        <f>IF(((AS128-T128)/T128)&gt;=BE$4,AD128,"")</f>
        <v>7.9999999999999734</v>
      </c>
      <c r="BF128" s="52">
        <f t="shared" si="62"/>
        <v>7.9999999999999734</v>
      </c>
      <c r="BG128" s="52">
        <f>IF(BB128&lt;=BG$4,AD128,"")</f>
        <v>7.9999999999999734</v>
      </c>
      <c r="BH128" s="52" t="str">
        <f>IF(BC128&gt;=BH$4,AD128,"")</f>
        <v/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10503.99372353505</v>
      </c>
      <c r="AC129" s="71">
        <f t="shared" si="49"/>
        <v>-503.99372353504987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7.0000000000000009</v>
      </c>
      <c r="AG129" s="74">
        <f t="shared" si="74"/>
        <v>200</v>
      </c>
      <c r="AH129" s="60">
        <f t="shared" si="74"/>
        <v>50</v>
      </c>
      <c r="AI129" s="60">
        <f t="shared" si="74"/>
        <v>350.00000000000006</v>
      </c>
      <c r="AJ129" s="60">
        <f t="shared" si="74"/>
        <v>10350</v>
      </c>
      <c r="AK129" s="60">
        <f t="shared" si="74"/>
        <v>301.02196762732979</v>
      </c>
      <c r="AL129" s="60">
        <f t="shared" si="74"/>
        <v>6.020439352546596</v>
      </c>
      <c r="AM129" s="60" t="str">
        <f t="shared" si="74"/>
        <v>VINTO</v>
      </c>
      <c r="AN129" s="60" t="str">
        <f t="shared" si="74"/>
        <v>VINTO</v>
      </c>
      <c r="AO129" s="60" t="str">
        <f t="shared" si="74"/>
        <v/>
      </c>
      <c r="AP129" s="61" t="str">
        <f t="shared" si="50"/>
        <v>VINTO</v>
      </c>
      <c r="AQ129" s="62">
        <f t="shared" si="46"/>
        <v>35</v>
      </c>
      <c r="AR129" s="63">
        <f t="shared" si="51"/>
        <v>1.8506885256388124</v>
      </c>
      <c r="AS129" s="63">
        <f t="shared" si="52"/>
        <v>92.534426281940625</v>
      </c>
      <c r="AT129" s="63">
        <f t="shared" si="53"/>
        <v>185.06885256388125</v>
      </c>
      <c r="AU129" s="63">
        <f t="shared" si="47"/>
        <v>-92.534426281940625</v>
      </c>
      <c r="AV129" s="68">
        <f t="shared" si="54"/>
        <v>0.1</v>
      </c>
      <c r="AW129" s="63">
        <f t="shared" si="55"/>
        <v>462.67213140970313</v>
      </c>
      <c r="AX129" s="63">
        <f t="shared" si="56"/>
        <v>-185.06885256388125</v>
      </c>
      <c r="AY129" s="64">
        <f t="shared" si="57"/>
        <v>277.60327884582188</v>
      </c>
      <c r="AZ129" s="65">
        <f t="shared" si="58"/>
        <v>781.5970023808718</v>
      </c>
      <c r="BA129" s="51">
        <f t="shared" si="59"/>
        <v>647.74098397358443</v>
      </c>
      <c r="BB129" s="55">
        <f t="shared" si="60"/>
        <v>6.1666162511337781E-2</v>
      </c>
      <c r="BC129" s="55">
        <f t="shared" si="61"/>
        <v>-0.55080701580704539</v>
      </c>
      <c r="BE129" s="52">
        <f>IF(((AS129-T129)/T129)&gt;=BE$4,AD129,"")</f>
        <v>7.8999999999999737</v>
      </c>
      <c r="BF129" s="52">
        <f t="shared" si="62"/>
        <v>7.8999999999999737</v>
      </c>
      <c r="BG129" s="52">
        <f>IF(BB129&lt;=BG$4,AD129,"")</f>
        <v>7.8999999999999737</v>
      </c>
      <c r="BH129" s="52" t="str">
        <f>IF(BC129&gt;=BH$4,AD129,"")</f>
        <v/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10503.99372353505</v>
      </c>
      <c r="AC130" s="71">
        <f t="shared" si="49"/>
        <v>-503.99372353504987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7.0000000000000009</v>
      </c>
      <c r="AG130" s="74">
        <f t="shared" si="74"/>
        <v>200</v>
      </c>
      <c r="AH130" s="60">
        <f t="shared" si="74"/>
        <v>50</v>
      </c>
      <c r="AI130" s="60">
        <f t="shared" si="74"/>
        <v>350.00000000000006</v>
      </c>
      <c r="AJ130" s="60">
        <f t="shared" si="74"/>
        <v>10350</v>
      </c>
      <c r="AK130" s="60">
        <f t="shared" si="74"/>
        <v>301.02196762732979</v>
      </c>
      <c r="AL130" s="60">
        <f t="shared" si="74"/>
        <v>6.020439352546596</v>
      </c>
      <c r="AM130" s="60" t="str">
        <f t="shared" si="74"/>
        <v>VINTO</v>
      </c>
      <c r="AN130" s="60" t="str">
        <f t="shared" si="74"/>
        <v>VINTO</v>
      </c>
      <c r="AO130" s="60" t="str">
        <f t="shared" si="74"/>
        <v/>
      </c>
      <c r="AP130" s="61" t="str">
        <f t="shared" si="50"/>
        <v>VINTO</v>
      </c>
      <c r="AQ130" s="62">
        <f t="shared" si="46"/>
        <v>35</v>
      </c>
      <c r="AR130" s="63">
        <f t="shared" si="51"/>
        <v>1.861594788788028</v>
      </c>
      <c r="AS130" s="63">
        <f t="shared" si="52"/>
        <v>93.079739439401393</v>
      </c>
      <c r="AT130" s="63">
        <f t="shared" si="53"/>
        <v>186.15947887880279</v>
      </c>
      <c r="AU130" s="63">
        <f t="shared" si="47"/>
        <v>-93.079739439401393</v>
      </c>
      <c r="AV130" s="68">
        <f t="shared" si="54"/>
        <v>0.1</v>
      </c>
      <c r="AW130" s="63">
        <f t="shared" si="55"/>
        <v>465.39869719700698</v>
      </c>
      <c r="AX130" s="63">
        <f t="shared" si="56"/>
        <v>-186.15947887880279</v>
      </c>
      <c r="AY130" s="64">
        <f t="shared" si="57"/>
        <v>279.23921831820417</v>
      </c>
      <c r="AZ130" s="65">
        <f t="shared" si="58"/>
        <v>783.23294185325403</v>
      </c>
      <c r="BA130" s="51">
        <f t="shared" si="59"/>
        <v>651.5581760758098</v>
      </c>
      <c r="BB130" s="55">
        <f t="shared" si="60"/>
        <v>6.2029566393965077E-2</v>
      </c>
      <c r="BC130" s="55">
        <f t="shared" si="61"/>
        <v>-0.55405296788142377</v>
      </c>
      <c r="BE130" s="52">
        <f>IF(((AS130-T130)/T130)&gt;=BE$4,AD130,"")</f>
        <v>7.7999999999999741</v>
      </c>
      <c r="BF130" s="52">
        <f t="shared" si="62"/>
        <v>7.7999999999999741</v>
      </c>
      <c r="BG130" s="52">
        <f>IF(BB130&lt;=BG$4,AD130,"")</f>
        <v>7.7999999999999741</v>
      </c>
      <c r="BH130" s="52" t="str">
        <f>IF(BC130&gt;=BH$4,AD130,"")</f>
        <v/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10503.99372353505</v>
      </c>
      <c r="AC131" s="71">
        <f t="shared" si="49"/>
        <v>-503.99372353504987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7.0000000000000009</v>
      </c>
      <c r="AG131" s="74">
        <f t="shared" si="74"/>
        <v>200</v>
      </c>
      <c r="AH131" s="60">
        <f t="shared" si="74"/>
        <v>50</v>
      </c>
      <c r="AI131" s="60">
        <f t="shared" si="74"/>
        <v>350.00000000000006</v>
      </c>
      <c r="AJ131" s="60">
        <f t="shared" si="74"/>
        <v>10350</v>
      </c>
      <c r="AK131" s="60">
        <f t="shared" si="74"/>
        <v>301.02196762732979</v>
      </c>
      <c r="AL131" s="60">
        <f t="shared" si="74"/>
        <v>6.020439352546596</v>
      </c>
      <c r="AM131" s="60" t="str">
        <f t="shared" si="74"/>
        <v>VINTO</v>
      </c>
      <c r="AN131" s="60" t="str">
        <f t="shared" si="74"/>
        <v>VINTO</v>
      </c>
      <c r="AO131" s="60" t="str">
        <f t="shared" si="74"/>
        <v/>
      </c>
      <c r="AP131" s="61" t="str">
        <f t="shared" si="50"/>
        <v>VINTO</v>
      </c>
      <c r="AQ131" s="62">
        <f t="shared" si="46"/>
        <v>35</v>
      </c>
      <c r="AR131" s="63">
        <f t="shared" si="51"/>
        <v>1.8727843314995609</v>
      </c>
      <c r="AS131" s="63">
        <f t="shared" si="52"/>
        <v>93.63921657497805</v>
      </c>
      <c r="AT131" s="63">
        <f t="shared" si="53"/>
        <v>187.2784331499561</v>
      </c>
      <c r="AU131" s="63">
        <f t="shared" si="47"/>
        <v>-93.63921657497805</v>
      </c>
      <c r="AV131" s="68">
        <f t="shared" si="54"/>
        <v>0.1</v>
      </c>
      <c r="AW131" s="63">
        <f t="shared" si="55"/>
        <v>468.19608287489024</v>
      </c>
      <c r="AX131" s="63">
        <f t="shared" si="56"/>
        <v>-187.2784331499561</v>
      </c>
      <c r="AY131" s="64">
        <f t="shared" si="57"/>
        <v>280.91764972493411</v>
      </c>
      <c r="AZ131" s="65">
        <f t="shared" si="58"/>
        <v>784.91137325998398</v>
      </c>
      <c r="BA131" s="51">
        <f t="shared" si="59"/>
        <v>655.47451602484637</v>
      </c>
      <c r="BB131" s="55">
        <f t="shared" si="60"/>
        <v>6.2402409338478806E-2</v>
      </c>
      <c r="BC131" s="55">
        <f t="shared" si="61"/>
        <v>-0.55738323039929261</v>
      </c>
      <c r="BE131" s="52">
        <f>IF(((AS131-T131)/T131)&gt;=BE$4,AD131,"")</f>
        <v>7.6999999999999744</v>
      </c>
      <c r="BF131" s="52">
        <f t="shared" si="62"/>
        <v>7.6999999999999744</v>
      </c>
      <c r="BG131" s="52">
        <f>IF(BB131&lt;=BG$4,AD131,"")</f>
        <v>7.6999999999999744</v>
      </c>
      <c r="BH131" s="52" t="str">
        <f>IF(BC131&gt;=BH$4,AD131,"")</f>
        <v/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10503.99372353505</v>
      </c>
      <c r="AC132" s="71">
        <f t="shared" si="49"/>
        <v>-503.99372353504987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7.0000000000000009</v>
      </c>
      <c r="AG132" s="74">
        <f t="shared" si="74"/>
        <v>200</v>
      </c>
      <c r="AH132" s="60">
        <f t="shared" si="74"/>
        <v>50</v>
      </c>
      <c r="AI132" s="60">
        <f t="shared" si="74"/>
        <v>350.00000000000006</v>
      </c>
      <c r="AJ132" s="60">
        <f t="shared" si="74"/>
        <v>10350</v>
      </c>
      <c r="AK132" s="60">
        <f t="shared" si="74"/>
        <v>301.02196762732979</v>
      </c>
      <c r="AL132" s="60">
        <f t="shared" si="74"/>
        <v>6.020439352546596</v>
      </c>
      <c r="AM132" s="60" t="str">
        <f t="shared" si="74"/>
        <v>VINTO</v>
      </c>
      <c r="AN132" s="60" t="str">
        <f t="shared" si="74"/>
        <v>VINTO</v>
      </c>
      <c r="AO132" s="60" t="str">
        <f t="shared" si="74"/>
        <v/>
      </c>
      <c r="AP132" s="61" t="str">
        <f t="shared" si="50"/>
        <v>VINTO</v>
      </c>
      <c r="AQ132" s="62">
        <f t="shared" si="46"/>
        <v>35</v>
      </c>
      <c r="AR132" s="63">
        <f t="shared" si="51"/>
        <v>1.8842683358613972</v>
      </c>
      <c r="AS132" s="63">
        <f t="shared" si="52"/>
        <v>94.213416793069854</v>
      </c>
      <c r="AT132" s="63">
        <f t="shared" si="53"/>
        <v>188.42683358613971</v>
      </c>
      <c r="AU132" s="63">
        <f t="shared" si="47"/>
        <v>-94.213416793069854</v>
      </c>
      <c r="AV132" s="68">
        <f t="shared" si="54"/>
        <v>0.1</v>
      </c>
      <c r="AW132" s="63">
        <f t="shared" si="55"/>
        <v>471.0670839653493</v>
      </c>
      <c r="AX132" s="63">
        <f t="shared" si="56"/>
        <v>-188.42683358613971</v>
      </c>
      <c r="AY132" s="64">
        <f t="shared" si="57"/>
        <v>282.64025037920959</v>
      </c>
      <c r="AZ132" s="65">
        <f t="shared" si="58"/>
        <v>786.63397391425951</v>
      </c>
      <c r="BA132" s="51">
        <f t="shared" si="59"/>
        <v>659.49391755148895</v>
      </c>
      <c r="BB132" s="55">
        <f t="shared" si="60"/>
        <v>6.2785063939427094E-2</v>
      </c>
      <c r="BC132" s="55">
        <f t="shared" si="61"/>
        <v>-0.56080113140447385</v>
      </c>
      <c r="BE132" s="52">
        <f>IF(((AS132-T132)/T132)&gt;=BE$4,AD132,"")</f>
        <v>7.5999999999999748</v>
      </c>
      <c r="BF132" s="52">
        <f t="shared" si="62"/>
        <v>7.5999999999999748</v>
      </c>
      <c r="BG132" s="52">
        <f>IF(BB132&lt;=BG$4,AD132,"")</f>
        <v>7.5999999999999748</v>
      </c>
      <c r="BH132" s="52" t="str">
        <f>IF(BC132&gt;=BH$4,AD132,"")</f>
        <v/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10503.99372353505</v>
      </c>
      <c r="AC133" s="71">
        <f t="shared" si="49"/>
        <v>-503.99372353504987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7.0000000000000009</v>
      </c>
      <c r="AG133" s="74">
        <f t="shared" si="74"/>
        <v>200</v>
      </c>
      <c r="AH133" s="60">
        <f t="shared" si="74"/>
        <v>50</v>
      </c>
      <c r="AI133" s="60">
        <f t="shared" si="74"/>
        <v>350.00000000000006</v>
      </c>
      <c r="AJ133" s="60">
        <f t="shared" si="74"/>
        <v>10350</v>
      </c>
      <c r="AK133" s="60">
        <f t="shared" si="74"/>
        <v>301.02196762732979</v>
      </c>
      <c r="AL133" s="60">
        <f t="shared" si="74"/>
        <v>6.020439352546596</v>
      </c>
      <c r="AM133" s="60" t="str">
        <f t="shared" si="74"/>
        <v>VINTO</v>
      </c>
      <c r="AN133" s="60" t="str">
        <f t="shared" si="74"/>
        <v>VINTO</v>
      </c>
      <c r="AO133" s="60" t="str">
        <f t="shared" si="74"/>
        <v/>
      </c>
      <c r="AP133" s="61" t="str">
        <f t="shared" si="50"/>
        <v>VINTO</v>
      </c>
      <c r="AQ133" s="62">
        <f t="shared" si="46"/>
        <v>35</v>
      </c>
      <c r="AR133" s="63">
        <f t="shared" si="51"/>
        <v>1.8960585803395491</v>
      </c>
      <c r="AS133" s="63">
        <f t="shared" si="52"/>
        <v>94.802929016977458</v>
      </c>
      <c r="AT133" s="63">
        <f t="shared" si="53"/>
        <v>189.60585803395492</v>
      </c>
      <c r="AU133" s="63">
        <f t="shared" si="47"/>
        <v>-94.802929016977458</v>
      </c>
      <c r="AV133" s="68">
        <f t="shared" si="54"/>
        <v>0.1</v>
      </c>
      <c r="AW133" s="63">
        <f t="shared" si="55"/>
        <v>474.01464508488732</v>
      </c>
      <c r="AX133" s="63">
        <f t="shared" si="56"/>
        <v>-189.60585803395492</v>
      </c>
      <c r="AY133" s="64">
        <f t="shared" si="57"/>
        <v>284.4087870509324</v>
      </c>
      <c r="AZ133" s="65">
        <f t="shared" si="58"/>
        <v>788.40251058598233</v>
      </c>
      <c r="BA133" s="51">
        <f t="shared" si="59"/>
        <v>663.62050311884218</v>
      </c>
      <c r="BB133" s="55">
        <f t="shared" si="60"/>
        <v>6.3177922663067348E-2</v>
      </c>
      <c r="BC133" s="55">
        <f t="shared" si="61"/>
        <v>-0.56431017643645998</v>
      </c>
      <c r="BE133" s="52">
        <f>IF(((AS133-T133)/T133)&gt;=BE$4,AD133,"")</f>
        <v>7.4999999999999751</v>
      </c>
      <c r="BF133" s="52">
        <f t="shared" si="62"/>
        <v>7.4999999999999751</v>
      </c>
      <c r="BG133" s="52">
        <f>IF(BB133&lt;=BG$4,AD133,"")</f>
        <v>7.4999999999999751</v>
      </c>
      <c r="BH133" s="52" t="str">
        <f>IF(BC133&gt;=BH$4,AD133,"")</f>
        <v/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10503.99372353505</v>
      </c>
      <c r="AC134" s="71">
        <f t="shared" si="49"/>
        <v>-503.99372353504987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7.0000000000000009</v>
      </c>
      <c r="AG134" s="74">
        <f t="shared" si="74"/>
        <v>200</v>
      </c>
      <c r="AH134" s="60">
        <f t="shared" si="74"/>
        <v>50</v>
      </c>
      <c r="AI134" s="60">
        <f t="shared" si="74"/>
        <v>350.00000000000006</v>
      </c>
      <c r="AJ134" s="60">
        <f t="shared" si="74"/>
        <v>10350</v>
      </c>
      <c r="AK134" s="60">
        <f t="shared" si="74"/>
        <v>301.02196762732979</v>
      </c>
      <c r="AL134" s="60">
        <f t="shared" si="74"/>
        <v>6.020439352546596</v>
      </c>
      <c r="AM134" s="60" t="str">
        <f t="shared" si="74"/>
        <v>VINTO</v>
      </c>
      <c r="AN134" s="60" t="str">
        <f t="shared" si="74"/>
        <v>VINTO</v>
      </c>
      <c r="AO134" s="60" t="str">
        <f t="shared" si="74"/>
        <v/>
      </c>
      <c r="AP134" s="61" t="str">
        <f t="shared" si="50"/>
        <v>VINTO</v>
      </c>
      <c r="AQ134" s="62">
        <f t="shared" si="46"/>
        <v>35</v>
      </c>
      <c r="AR134" s="63">
        <f t="shared" si="51"/>
        <v>1.9081674800738675</v>
      </c>
      <c r="AS134" s="63">
        <f t="shared" si="52"/>
        <v>95.408374003693382</v>
      </c>
      <c r="AT134" s="63">
        <f t="shared" si="53"/>
        <v>190.81674800738676</v>
      </c>
      <c r="AU134" s="63">
        <f t="shared" si="47"/>
        <v>-95.408374003693382</v>
      </c>
      <c r="AV134" s="68">
        <f t="shared" si="54"/>
        <v>0.1</v>
      </c>
      <c r="AW134" s="63">
        <f t="shared" si="55"/>
        <v>477.04187001846691</v>
      </c>
      <c r="AX134" s="63">
        <f t="shared" si="56"/>
        <v>-190.81674800738676</v>
      </c>
      <c r="AY134" s="64">
        <f t="shared" si="57"/>
        <v>286.22512201108015</v>
      </c>
      <c r="AZ134" s="65">
        <f t="shared" si="58"/>
        <v>790.21884554613007</v>
      </c>
      <c r="BA134" s="51">
        <f t="shared" si="59"/>
        <v>667.85861802585373</v>
      </c>
      <c r="BB134" s="55">
        <f t="shared" si="60"/>
        <v>6.3581399190049237E-2</v>
      </c>
      <c r="BC134" s="55">
        <f t="shared" si="61"/>
        <v>-0.56791406052336446</v>
      </c>
      <c r="BE134" s="52">
        <f>IF(((AS134-T134)/T134)&gt;=BE$4,AD134,"")</f>
        <v>7.3999999999999755</v>
      </c>
      <c r="BF134" s="52">
        <f t="shared" si="62"/>
        <v>7.3999999999999755</v>
      </c>
      <c r="BG134" s="52">
        <f>IF(BB134&lt;=BG$4,AD134,"")</f>
        <v>7.3999999999999755</v>
      </c>
      <c r="BH134" s="52" t="str">
        <f>IF(BC134&gt;=BH$4,AD134,"")</f>
        <v/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10503.99372353505</v>
      </c>
      <c r="AC135" s="71">
        <f t="shared" si="49"/>
        <v>-503.99372353504987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7.0000000000000009</v>
      </c>
      <c r="AG135" s="74">
        <f t="shared" si="74"/>
        <v>200</v>
      </c>
      <c r="AH135" s="60">
        <f t="shared" si="74"/>
        <v>50</v>
      </c>
      <c r="AI135" s="60">
        <f t="shared" si="74"/>
        <v>350.00000000000006</v>
      </c>
      <c r="AJ135" s="60">
        <f t="shared" si="74"/>
        <v>10350</v>
      </c>
      <c r="AK135" s="60">
        <f t="shared" si="74"/>
        <v>301.02196762732979</v>
      </c>
      <c r="AL135" s="60">
        <f t="shared" si="74"/>
        <v>6.020439352546596</v>
      </c>
      <c r="AM135" s="60" t="str">
        <f t="shared" si="74"/>
        <v>VINTO</v>
      </c>
      <c r="AN135" s="60" t="str">
        <f t="shared" si="74"/>
        <v>VINTO</v>
      </c>
      <c r="AO135" s="60" t="str">
        <f t="shared" si="74"/>
        <v/>
      </c>
      <c r="AP135" s="61" t="str">
        <f t="shared" si="50"/>
        <v>VINTO</v>
      </c>
      <c r="AQ135" s="62">
        <f t="shared" si="46"/>
        <v>35</v>
      </c>
      <c r="AR135" s="63">
        <f t="shared" si="51"/>
        <v>1.9206081304858382</v>
      </c>
      <c r="AS135" s="63">
        <f t="shared" si="52"/>
        <v>96.030406524291905</v>
      </c>
      <c r="AT135" s="63">
        <f t="shared" si="53"/>
        <v>192.06081304858381</v>
      </c>
      <c r="AU135" s="63">
        <f t="shared" si="47"/>
        <v>-96.030406524291905</v>
      </c>
      <c r="AV135" s="68">
        <f t="shared" si="54"/>
        <v>0.1</v>
      </c>
      <c r="AW135" s="63">
        <f t="shared" si="55"/>
        <v>480.15203262145951</v>
      </c>
      <c r="AX135" s="63">
        <f t="shared" si="56"/>
        <v>-192.06081304858381</v>
      </c>
      <c r="AY135" s="64">
        <f t="shared" si="57"/>
        <v>288.09121957287573</v>
      </c>
      <c r="AZ135" s="65">
        <f t="shared" si="58"/>
        <v>792.0849431079256</v>
      </c>
      <c r="BA135" s="51">
        <f t="shared" si="59"/>
        <v>672.21284567004329</v>
      </c>
      <c r="BB135" s="55">
        <f t="shared" si="60"/>
        <v>6.3995929868455259E-2</v>
      </c>
      <c r="BC135" s="55">
        <f t="shared" si="61"/>
        <v>-0.57161668116059516</v>
      </c>
      <c r="BE135" s="52">
        <f>IF(((AS135-T135)/T135)&gt;=BE$4,AD135,"")</f>
        <v>7.2999999999999758</v>
      </c>
      <c r="BF135" s="52">
        <f t="shared" si="62"/>
        <v>7.2999999999999758</v>
      </c>
      <c r="BG135" s="52">
        <f>IF(BB135&lt;=BG$4,AD135,"")</f>
        <v>7.2999999999999758</v>
      </c>
      <c r="BH135" s="52" t="str">
        <f>IF(BC135&gt;=BH$4,AD135,"")</f>
        <v/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10503.99372353505</v>
      </c>
      <c r="AC136" s="71">
        <f t="shared" si="49"/>
        <v>-503.99372353504987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7.0000000000000009</v>
      </c>
      <c r="AG136" s="74">
        <f t="shared" si="74"/>
        <v>200</v>
      </c>
      <c r="AH136" s="60">
        <f t="shared" si="74"/>
        <v>50</v>
      </c>
      <c r="AI136" s="60">
        <f t="shared" si="74"/>
        <v>350.00000000000006</v>
      </c>
      <c r="AJ136" s="60">
        <f t="shared" si="74"/>
        <v>10350</v>
      </c>
      <c r="AK136" s="60">
        <f t="shared" si="74"/>
        <v>301.02196762732979</v>
      </c>
      <c r="AL136" s="60">
        <f t="shared" si="74"/>
        <v>6.020439352546596</v>
      </c>
      <c r="AM136" s="60" t="str">
        <f t="shared" si="74"/>
        <v>VINTO</v>
      </c>
      <c r="AN136" s="60" t="str">
        <f t="shared" si="74"/>
        <v>VINTO</v>
      </c>
      <c r="AO136" s="60" t="str">
        <f t="shared" si="74"/>
        <v/>
      </c>
      <c r="AP136" s="61" t="str">
        <f t="shared" si="50"/>
        <v>VINTO</v>
      </c>
      <c r="AQ136" s="62">
        <f t="shared" ref="AQ136:AQ199" si="76">AE136*AH136</f>
        <v>35</v>
      </c>
      <c r="AR136" s="63">
        <f t="shared" si="51"/>
        <v>1.9333943545203636</v>
      </c>
      <c r="AS136" s="63">
        <f t="shared" si="52"/>
        <v>96.669717726018177</v>
      </c>
      <c r="AT136" s="63">
        <f t="shared" si="53"/>
        <v>193.33943545203635</v>
      </c>
      <c r="AU136" s="63">
        <f t="shared" ref="AU136:AU199" si="77">-AS136</f>
        <v>-96.669717726018177</v>
      </c>
      <c r="AV136" s="68">
        <f t="shared" si="54"/>
        <v>0.1</v>
      </c>
      <c r="AW136" s="63">
        <f t="shared" si="55"/>
        <v>483.34858863009089</v>
      </c>
      <c r="AX136" s="63">
        <f t="shared" si="56"/>
        <v>-193.33943545203635</v>
      </c>
      <c r="AY136" s="64">
        <f t="shared" si="57"/>
        <v>290.00915317805453</v>
      </c>
      <c r="AZ136" s="65">
        <f t="shared" si="58"/>
        <v>794.00287671310434</v>
      </c>
      <c r="BA136" s="51">
        <f t="shared" si="59"/>
        <v>676.68802408212719</v>
      </c>
      <c r="BB136" s="55">
        <f t="shared" si="60"/>
        <v>6.4421975287928132E-2</v>
      </c>
      <c r="BC136" s="55">
        <f t="shared" si="61"/>
        <v>-0.57542215237108219</v>
      </c>
      <c r="BE136" s="52">
        <f>IF(((AS136-T136)/T136)&gt;=BE$4,AD136,"")</f>
        <v>7.1999999999999762</v>
      </c>
      <c r="BF136" s="52">
        <f t="shared" si="62"/>
        <v>7.1999999999999762</v>
      </c>
      <c r="BG136" s="52">
        <f>IF(BB136&lt;=BG$4,AD136,"")</f>
        <v>7.1999999999999762</v>
      </c>
      <c r="BH136" s="52" t="str">
        <f>IF(BC136&gt;=BH$4,AD136,"")</f>
        <v/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10503.99372353505</v>
      </c>
      <c r="AC137" s="71">
        <f t="shared" ref="AC137:AC200" si="79">AA137-AB137</f>
        <v>-503.99372353504987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7.0000000000000009</v>
      </c>
      <c r="AG137" s="74">
        <f t="shared" si="74"/>
        <v>200</v>
      </c>
      <c r="AH137" s="60">
        <f t="shared" si="74"/>
        <v>50</v>
      </c>
      <c r="AI137" s="60">
        <f t="shared" si="74"/>
        <v>350.00000000000006</v>
      </c>
      <c r="AJ137" s="60">
        <f t="shared" si="74"/>
        <v>10350</v>
      </c>
      <c r="AK137" s="60">
        <f t="shared" si="74"/>
        <v>301.02196762732979</v>
      </c>
      <c r="AL137" s="60">
        <f t="shared" si="74"/>
        <v>6.020439352546596</v>
      </c>
      <c r="AM137" s="60" t="str">
        <f t="shared" si="74"/>
        <v>VINTO</v>
      </c>
      <c r="AN137" s="60" t="str">
        <f t="shared" si="74"/>
        <v>VINTO</v>
      </c>
      <c r="AO137" s="60" t="str">
        <f t="shared" si="74"/>
        <v/>
      </c>
      <c r="AP137" s="61" t="str">
        <f t="shared" ref="AP137:AP200" si="80">IF(AB137+AY137&gt;AJ137,"VINTO","")</f>
        <v>VINTO</v>
      </c>
      <c r="AQ137" s="62">
        <f t="shared" si="76"/>
        <v>35</v>
      </c>
      <c r="AR137" s="63">
        <f t="shared" ref="AR137:AR200" si="81">IF(AL137=0,1,(1+(AL137+AE137)/(AD137*(U137-1))))</f>
        <v>1.9465407538798054</v>
      </c>
      <c r="AS137" s="63">
        <f t="shared" ref="AS137:AS200" si="82">IF(AR137&lt;=0,AH137,AR137*AH137)</f>
        <v>97.327037693990263</v>
      </c>
      <c r="AT137" s="63">
        <f t="shared" ref="AT137:AT200" si="83">(U137*AS137)</f>
        <v>194.65407538798053</v>
      </c>
      <c r="AU137" s="63">
        <f t="shared" si="77"/>
        <v>-97.327037693990263</v>
      </c>
      <c r="AV137" s="68">
        <f t="shared" ref="AV137:AV200" si="84">IFERROR(AE137/X137,0)</f>
        <v>0.1</v>
      </c>
      <c r="AW137" s="63">
        <f t="shared" ref="AW137:AW200" si="85">(AT137+AU137)*V137</f>
        <v>486.63518846995134</v>
      </c>
      <c r="AX137" s="63">
        <f t="shared" ref="AX137:AX200" si="86">AU137*W137</f>
        <v>-194.65407538798053</v>
      </c>
      <c r="AY137" s="64">
        <f t="shared" ref="AY137:AY200" si="87">SUM(AW137:AX137)</f>
        <v>291.98111308197082</v>
      </c>
      <c r="AZ137" s="65">
        <f t="shared" ref="AZ137:AZ200" si="88">AB137-AA137+AY137</f>
        <v>795.97483661702063</v>
      </c>
      <c r="BA137" s="51">
        <f t="shared" ref="BA137:BA200" si="89">AS137*X137</f>
        <v>681.28926385793181</v>
      </c>
      <c r="BB137" s="55">
        <f t="shared" ref="BB137:BB200" si="90">BA137/AB137</f>
        <v>6.486002198682278E-2</v>
      </c>
      <c r="BC137" s="55">
        <f t="shared" ref="BC137:BC200" si="91">IFERROR(AY137/AC137,0)</f>
        <v>-0.57933481995369573</v>
      </c>
      <c r="BE137" s="52">
        <f>IF(((AS137-T137)/T137)&gt;=BE$4,AD137,"")</f>
        <v>7.0999999999999766</v>
      </c>
      <c r="BF137" s="52">
        <f t="shared" ref="BF137:BF200" si="92">IF(AP137="","",AD137)</f>
        <v>7.0999999999999766</v>
      </c>
      <c r="BG137" s="52">
        <f>IF(BB137&lt;=BG$4,AD137,"")</f>
        <v>7.0999999999999766</v>
      </c>
      <c r="BH137" s="52" t="str">
        <f>IF(BC137&gt;=BH$4,AD137,"")</f>
        <v/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10503.99372353505</v>
      </c>
      <c r="AC138" s="71">
        <f t="shared" si="79"/>
        <v>-503.99372353504987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7.0000000000000009</v>
      </c>
      <c r="AG138" s="74">
        <f t="shared" si="95"/>
        <v>200</v>
      </c>
      <c r="AH138" s="60">
        <f t="shared" si="95"/>
        <v>50</v>
      </c>
      <c r="AI138" s="60">
        <f t="shared" si="95"/>
        <v>350.00000000000006</v>
      </c>
      <c r="AJ138" s="60">
        <f t="shared" si="95"/>
        <v>10350</v>
      </c>
      <c r="AK138" s="60">
        <f t="shared" si="95"/>
        <v>301.02196762732979</v>
      </c>
      <c r="AL138" s="60">
        <f t="shared" si="95"/>
        <v>6.020439352546596</v>
      </c>
      <c r="AM138" s="60" t="str">
        <f t="shared" si="95"/>
        <v>VINTO</v>
      </c>
      <c r="AN138" s="60" t="str">
        <f t="shared" si="95"/>
        <v>VINTO</v>
      </c>
      <c r="AO138" s="60" t="str">
        <f t="shared" si="95"/>
        <v/>
      </c>
      <c r="AP138" s="61" t="str">
        <f t="shared" si="80"/>
        <v>VINTO</v>
      </c>
      <c r="AQ138" s="62">
        <f t="shared" si="76"/>
        <v>35</v>
      </c>
      <c r="AR138" s="63">
        <f t="shared" si="81"/>
        <v>1.9600627646495168</v>
      </c>
      <c r="AS138" s="63">
        <f t="shared" si="82"/>
        <v>98.003138232475834</v>
      </c>
      <c r="AT138" s="63">
        <f t="shared" si="83"/>
        <v>196.00627646495167</v>
      </c>
      <c r="AU138" s="63">
        <f t="shared" si="77"/>
        <v>-98.003138232475834</v>
      </c>
      <c r="AV138" s="68">
        <f t="shared" si="84"/>
        <v>0.1</v>
      </c>
      <c r="AW138" s="63">
        <f t="shared" si="85"/>
        <v>490.0156911623792</v>
      </c>
      <c r="AX138" s="63">
        <f t="shared" si="86"/>
        <v>-196.00627646495167</v>
      </c>
      <c r="AY138" s="64">
        <f t="shared" si="87"/>
        <v>294.00941469742753</v>
      </c>
      <c r="AZ138" s="65">
        <f t="shared" si="88"/>
        <v>798.00313823247734</v>
      </c>
      <c r="BA138" s="51">
        <f t="shared" si="89"/>
        <v>686.02196762733081</v>
      </c>
      <c r="BB138" s="55">
        <f t="shared" si="90"/>
        <v>6.5310584305685843E-2</v>
      </c>
      <c r="BC138" s="55">
        <f t="shared" si="91"/>
        <v>-0.5833592780386696</v>
      </c>
      <c r="BE138" s="52">
        <f>IF(((AS138-T138)/T138)&gt;=BE$4,AD138,"")</f>
        <v>6.9999999999999769</v>
      </c>
      <c r="BF138" s="52">
        <f t="shared" si="92"/>
        <v>6.9999999999999769</v>
      </c>
      <c r="BG138" s="52">
        <f>IF(BB138&lt;=BG$4,AD138,"")</f>
        <v>6.9999999999999769</v>
      </c>
      <c r="BH138" s="52" t="str">
        <f>IF(BC138&gt;=BH$4,AD138,"")</f>
        <v/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10503.99372353505</v>
      </c>
      <c r="AC139" s="71">
        <f t="shared" si="79"/>
        <v>-503.99372353504987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7.0000000000000009</v>
      </c>
      <c r="AG139" s="74">
        <f t="shared" si="95"/>
        <v>200</v>
      </c>
      <c r="AH139" s="60">
        <f t="shared" si="95"/>
        <v>50</v>
      </c>
      <c r="AI139" s="60">
        <f t="shared" si="95"/>
        <v>350.00000000000006</v>
      </c>
      <c r="AJ139" s="60">
        <f t="shared" si="95"/>
        <v>10350</v>
      </c>
      <c r="AK139" s="60">
        <f t="shared" si="95"/>
        <v>301.02196762732979</v>
      </c>
      <c r="AL139" s="60">
        <f t="shared" si="95"/>
        <v>6.020439352546596</v>
      </c>
      <c r="AM139" s="60" t="str">
        <f t="shared" si="95"/>
        <v>VINTO</v>
      </c>
      <c r="AN139" s="60" t="str">
        <f t="shared" si="95"/>
        <v>VINTO</v>
      </c>
      <c r="AO139" s="60" t="str">
        <f t="shared" si="95"/>
        <v/>
      </c>
      <c r="AP139" s="61" t="str">
        <f t="shared" si="80"/>
        <v>VINTO</v>
      </c>
      <c r="AQ139" s="62">
        <f t="shared" si="76"/>
        <v>35</v>
      </c>
      <c r="AR139" s="63">
        <f t="shared" si="81"/>
        <v>1.9739767177603795</v>
      </c>
      <c r="AS139" s="63">
        <f t="shared" si="82"/>
        <v>98.698835888018976</v>
      </c>
      <c r="AT139" s="63">
        <f t="shared" si="83"/>
        <v>197.39767177603795</v>
      </c>
      <c r="AU139" s="63">
        <f t="shared" si="77"/>
        <v>-98.698835888018976</v>
      </c>
      <c r="AV139" s="68">
        <f t="shared" si="84"/>
        <v>0.1</v>
      </c>
      <c r="AW139" s="63">
        <f t="shared" si="85"/>
        <v>493.49417944009485</v>
      </c>
      <c r="AX139" s="63">
        <f t="shared" si="86"/>
        <v>-197.39767177603795</v>
      </c>
      <c r="AY139" s="64">
        <f t="shared" si="87"/>
        <v>296.0965076640569</v>
      </c>
      <c r="AZ139" s="65">
        <f t="shared" si="88"/>
        <v>800.09023119910671</v>
      </c>
      <c r="BA139" s="51">
        <f t="shared" si="89"/>
        <v>690.89185121613286</v>
      </c>
      <c r="BB139" s="55">
        <f t="shared" si="90"/>
        <v>6.5774206401907273E-2</v>
      </c>
      <c r="BC139" s="55">
        <f t="shared" si="91"/>
        <v>-0.58750038708262819</v>
      </c>
      <c r="BE139" s="52">
        <f>IF(((AS139-T139)/T139)&gt;=BE$4,AD139,"")</f>
        <v>6.8999999999999773</v>
      </c>
      <c r="BF139" s="52">
        <f t="shared" si="92"/>
        <v>6.8999999999999773</v>
      </c>
      <c r="BG139" s="52">
        <f>IF(BB139&lt;=BG$4,AD139,"")</f>
        <v>6.8999999999999773</v>
      </c>
      <c r="BH139" s="52" t="str">
        <f>IF(BC139&gt;=BH$4,AD139,"")</f>
        <v/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10503.99372353505</v>
      </c>
      <c r="AC140" s="71">
        <f t="shared" si="79"/>
        <v>-503.99372353504987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7.0000000000000009</v>
      </c>
      <c r="AG140" s="74">
        <f t="shared" si="95"/>
        <v>200</v>
      </c>
      <c r="AH140" s="60">
        <f t="shared" si="95"/>
        <v>50</v>
      </c>
      <c r="AI140" s="60">
        <f t="shared" si="95"/>
        <v>350.00000000000006</v>
      </c>
      <c r="AJ140" s="60">
        <f t="shared" si="95"/>
        <v>10350</v>
      </c>
      <c r="AK140" s="60">
        <f t="shared" si="95"/>
        <v>301.02196762732979</v>
      </c>
      <c r="AL140" s="60">
        <f t="shared" si="95"/>
        <v>6.020439352546596</v>
      </c>
      <c r="AM140" s="60" t="str">
        <f t="shared" si="95"/>
        <v>VINTO</v>
      </c>
      <c r="AN140" s="60" t="str">
        <f t="shared" si="95"/>
        <v>VINTO</v>
      </c>
      <c r="AO140" s="60" t="str">
        <f t="shared" si="95"/>
        <v/>
      </c>
      <c r="AP140" s="61" t="str">
        <f t="shared" si="80"/>
        <v>VINTO</v>
      </c>
      <c r="AQ140" s="62">
        <f t="shared" si="76"/>
        <v>35</v>
      </c>
      <c r="AR140" s="63">
        <f t="shared" si="81"/>
        <v>1.9882999047862673</v>
      </c>
      <c r="AS140" s="63">
        <f t="shared" si="82"/>
        <v>99.41499523931337</v>
      </c>
      <c r="AT140" s="63">
        <f t="shared" si="83"/>
        <v>198.82999047862674</v>
      </c>
      <c r="AU140" s="63">
        <f t="shared" si="77"/>
        <v>-99.41499523931337</v>
      </c>
      <c r="AV140" s="68">
        <f t="shared" si="84"/>
        <v>0.1</v>
      </c>
      <c r="AW140" s="63">
        <f t="shared" si="85"/>
        <v>497.07497619656687</v>
      </c>
      <c r="AX140" s="63">
        <f t="shared" si="86"/>
        <v>-198.82999047862674</v>
      </c>
      <c r="AY140" s="64">
        <f t="shared" si="87"/>
        <v>298.24498571794015</v>
      </c>
      <c r="AZ140" s="65">
        <f t="shared" si="88"/>
        <v>802.23870925299002</v>
      </c>
      <c r="BA140" s="51">
        <f t="shared" si="89"/>
        <v>695.90496667519358</v>
      </c>
      <c r="BB140" s="55">
        <f t="shared" si="90"/>
        <v>6.6251464442135186E-2</v>
      </c>
      <c r="BC140" s="55">
        <f t="shared" si="91"/>
        <v>-0.59176329345140932</v>
      </c>
      <c r="BE140" s="52">
        <f>IF(((AS140-T140)/T140)&gt;=BE$4,AD140,"")</f>
        <v>6.7999999999999776</v>
      </c>
      <c r="BF140" s="52">
        <f t="shared" si="92"/>
        <v>6.7999999999999776</v>
      </c>
      <c r="BG140" s="52">
        <f>IF(BB140&lt;=BG$4,AD140,"")</f>
        <v>6.7999999999999776</v>
      </c>
      <c r="BH140" s="52" t="str">
        <f>IF(BC140&gt;=BH$4,AD140,"")</f>
        <v/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10503.99372353505</v>
      </c>
      <c r="AC141" s="71">
        <f t="shared" si="79"/>
        <v>-503.99372353504987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7.0000000000000009</v>
      </c>
      <c r="AG141" s="74">
        <f t="shared" si="95"/>
        <v>200</v>
      </c>
      <c r="AH141" s="60">
        <f t="shared" si="95"/>
        <v>50</v>
      </c>
      <c r="AI141" s="60">
        <f t="shared" si="95"/>
        <v>350.00000000000006</v>
      </c>
      <c r="AJ141" s="60">
        <f t="shared" si="95"/>
        <v>10350</v>
      </c>
      <c r="AK141" s="60">
        <f t="shared" si="95"/>
        <v>301.02196762732979</v>
      </c>
      <c r="AL141" s="60">
        <f t="shared" si="95"/>
        <v>6.020439352546596</v>
      </c>
      <c r="AM141" s="60" t="str">
        <f t="shared" si="95"/>
        <v>VINTO</v>
      </c>
      <c r="AN141" s="60" t="str">
        <f t="shared" si="95"/>
        <v>VINTO</v>
      </c>
      <c r="AO141" s="60" t="str">
        <f t="shared" si="95"/>
        <v/>
      </c>
      <c r="AP141" s="61" t="str">
        <f t="shared" si="80"/>
        <v>VINTO</v>
      </c>
      <c r="AQ141" s="62">
        <f t="shared" si="76"/>
        <v>35</v>
      </c>
      <c r="AR141" s="63">
        <f t="shared" si="81"/>
        <v>2.0030506496338236</v>
      </c>
      <c r="AS141" s="63">
        <f t="shared" si="82"/>
        <v>100.15253248169118</v>
      </c>
      <c r="AT141" s="63">
        <f t="shared" si="83"/>
        <v>200.30506496338236</v>
      </c>
      <c r="AU141" s="63">
        <f t="shared" si="77"/>
        <v>-100.15253248169118</v>
      </c>
      <c r="AV141" s="68">
        <f t="shared" si="84"/>
        <v>0.1</v>
      </c>
      <c r="AW141" s="63">
        <f t="shared" si="85"/>
        <v>500.76266240845592</v>
      </c>
      <c r="AX141" s="63">
        <f t="shared" si="86"/>
        <v>-200.30506496338236</v>
      </c>
      <c r="AY141" s="64">
        <f t="shared" si="87"/>
        <v>300.45759744507359</v>
      </c>
      <c r="AZ141" s="65">
        <f t="shared" si="88"/>
        <v>804.45132098012346</v>
      </c>
      <c r="BA141" s="51">
        <f t="shared" si="89"/>
        <v>701.06772737183826</v>
      </c>
      <c r="BB141" s="55">
        <f t="shared" si="90"/>
        <v>6.6742968991026635E-2</v>
      </c>
      <c r="BC141" s="55">
        <f t="shared" si="91"/>
        <v>-0.59615345075657178</v>
      </c>
      <c r="BE141" s="52">
        <f>IF(((AS141-T141)/T141)&gt;=BE$4,AD141,"")</f>
        <v>6.699999999999978</v>
      </c>
      <c r="BF141" s="52">
        <f t="shared" si="92"/>
        <v>6.699999999999978</v>
      </c>
      <c r="BG141" s="52">
        <f>IF(BB141&lt;=BG$4,AD141,"")</f>
        <v>6.699999999999978</v>
      </c>
      <c r="BH141" s="52" t="str">
        <f>IF(BC141&gt;=BH$4,AD141,"")</f>
        <v/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10503.99372353505</v>
      </c>
      <c r="AC142" s="71">
        <f t="shared" si="79"/>
        <v>-503.99372353504987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7.0000000000000009</v>
      </c>
      <c r="AG142" s="74">
        <f t="shared" si="95"/>
        <v>200</v>
      </c>
      <c r="AH142" s="60">
        <f t="shared" si="95"/>
        <v>50</v>
      </c>
      <c r="AI142" s="60">
        <f t="shared" si="95"/>
        <v>350.00000000000006</v>
      </c>
      <c r="AJ142" s="60">
        <f t="shared" si="95"/>
        <v>10350</v>
      </c>
      <c r="AK142" s="60">
        <f t="shared" si="95"/>
        <v>301.02196762732979</v>
      </c>
      <c r="AL142" s="60">
        <f t="shared" si="95"/>
        <v>6.020439352546596</v>
      </c>
      <c r="AM142" s="60" t="str">
        <f t="shared" si="95"/>
        <v>VINTO</v>
      </c>
      <c r="AN142" s="60" t="str">
        <f t="shared" si="95"/>
        <v>VINTO</v>
      </c>
      <c r="AO142" s="60" t="str">
        <f t="shared" si="95"/>
        <v/>
      </c>
      <c r="AP142" s="61" t="str">
        <f t="shared" si="80"/>
        <v>VINTO</v>
      </c>
      <c r="AQ142" s="62">
        <f t="shared" si="76"/>
        <v>35</v>
      </c>
      <c r="AR142" s="63">
        <f t="shared" si="81"/>
        <v>2.0182483867494874</v>
      </c>
      <c r="AS142" s="63">
        <f t="shared" si="82"/>
        <v>100.91241933747438</v>
      </c>
      <c r="AT142" s="63">
        <f t="shared" si="83"/>
        <v>201.82483867494875</v>
      </c>
      <c r="AU142" s="63">
        <f t="shared" si="77"/>
        <v>-100.91241933747438</v>
      </c>
      <c r="AV142" s="68">
        <f t="shared" si="84"/>
        <v>0.1</v>
      </c>
      <c r="AW142" s="63">
        <f t="shared" si="85"/>
        <v>504.56209668737188</v>
      </c>
      <c r="AX142" s="63">
        <f t="shared" si="86"/>
        <v>-201.82483867494875</v>
      </c>
      <c r="AY142" s="64">
        <f t="shared" si="87"/>
        <v>302.73725801242313</v>
      </c>
      <c r="AZ142" s="65">
        <f t="shared" si="88"/>
        <v>806.73098154747299</v>
      </c>
      <c r="BA142" s="51">
        <f t="shared" si="89"/>
        <v>706.38693536232063</v>
      </c>
      <c r="BB142" s="55">
        <f t="shared" si="90"/>
        <v>6.7249367617157219E-2</v>
      </c>
      <c r="BC142" s="55">
        <f t="shared" si="91"/>
        <v>-0.60067664313158753</v>
      </c>
      <c r="BE142" s="52">
        <f>IF(((AS142-T142)/T142)&gt;=BE$4,AD142,"")</f>
        <v>6.5999999999999783</v>
      </c>
      <c r="BF142" s="52">
        <f t="shared" si="92"/>
        <v>6.5999999999999783</v>
      </c>
      <c r="BG142" s="52">
        <f>IF(BB142&lt;=BG$4,AD142,"")</f>
        <v>6.5999999999999783</v>
      </c>
      <c r="BH142" s="52" t="str">
        <f>IF(BC142&gt;=BH$4,AD142,"")</f>
        <v/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10503.99372353505</v>
      </c>
      <c r="AC143" s="71">
        <f t="shared" si="79"/>
        <v>-503.99372353504987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7.0000000000000009</v>
      </c>
      <c r="AG143" s="74">
        <f t="shared" si="95"/>
        <v>200</v>
      </c>
      <c r="AH143" s="60">
        <f t="shared" si="95"/>
        <v>50</v>
      </c>
      <c r="AI143" s="60">
        <f t="shared" si="95"/>
        <v>350.00000000000006</v>
      </c>
      <c r="AJ143" s="60">
        <f t="shared" si="95"/>
        <v>10350</v>
      </c>
      <c r="AK143" s="60">
        <f t="shared" si="95"/>
        <v>301.02196762732979</v>
      </c>
      <c r="AL143" s="60">
        <f t="shared" si="95"/>
        <v>6.020439352546596</v>
      </c>
      <c r="AM143" s="60" t="str">
        <f t="shared" si="95"/>
        <v>VINTO</v>
      </c>
      <c r="AN143" s="60" t="str">
        <f t="shared" si="95"/>
        <v>VINTO</v>
      </c>
      <c r="AO143" s="60" t="str">
        <f t="shared" si="95"/>
        <v/>
      </c>
      <c r="AP143" s="61" t="str">
        <f t="shared" si="80"/>
        <v>VINTO</v>
      </c>
      <c r="AQ143" s="62">
        <f t="shared" si="76"/>
        <v>35</v>
      </c>
      <c r="AR143" s="63">
        <f t="shared" si="81"/>
        <v>2.0339137465456334</v>
      </c>
      <c r="AS143" s="63">
        <f t="shared" si="82"/>
        <v>101.69568732728168</v>
      </c>
      <c r="AT143" s="63">
        <f t="shared" si="83"/>
        <v>203.39137465456335</v>
      </c>
      <c r="AU143" s="63">
        <f t="shared" si="77"/>
        <v>-101.69568732728168</v>
      </c>
      <c r="AV143" s="68">
        <f t="shared" si="84"/>
        <v>0.1</v>
      </c>
      <c r="AW143" s="63">
        <f t="shared" si="85"/>
        <v>508.47843663640839</v>
      </c>
      <c r="AX143" s="63">
        <f t="shared" si="86"/>
        <v>-203.39137465456335</v>
      </c>
      <c r="AY143" s="64">
        <f t="shared" si="87"/>
        <v>305.08706198184507</v>
      </c>
      <c r="AZ143" s="65">
        <f t="shared" si="88"/>
        <v>809.08078551689493</v>
      </c>
      <c r="BA143" s="51">
        <f t="shared" si="89"/>
        <v>711.86981129097171</v>
      </c>
      <c r="BB143" s="55">
        <f t="shared" si="90"/>
        <v>6.7771347739476434E-2</v>
      </c>
      <c r="BC143" s="55">
        <f t="shared" si="91"/>
        <v>-0.605339010656604</v>
      </c>
      <c r="BE143" s="52">
        <f>IF(((AS143-T143)/T143)&gt;=BE$4,AD143,"")</f>
        <v>6.4999999999999787</v>
      </c>
      <c r="BF143" s="52">
        <f t="shared" si="92"/>
        <v>6.4999999999999787</v>
      </c>
      <c r="BG143" s="52">
        <f>IF(BB143&lt;=BG$4,AD143,"")</f>
        <v>6.4999999999999787</v>
      </c>
      <c r="BH143" s="52" t="str">
        <f>IF(BC143&gt;=BH$4,AD143,"")</f>
        <v/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10503.99372353505</v>
      </c>
      <c r="AC144" s="71">
        <f t="shared" si="79"/>
        <v>-503.99372353504987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7.0000000000000009</v>
      </c>
      <c r="AG144" s="74">
        <f t="shared" si="95"/>
        <v>200</v>
      </c>
      <c r="AH144" s="60">
        <f t="shared" si="95"/>
        <v>50</v>
      </c>
      <c r="AI144" s="60">
        <f t="shared" si="95"/>
        <v>350.00000000000006</v>
      </c>
      <c r="AJ144" s="60">
        <f t="shared" si="95"/>
        <v>10350</v>
      </c>
      <c r="AK144" s="60">
        <f t="shared" si="95"/>
        <v>301.02196762732979</v>
      </c>
      <c r="AL144" s="60">
        <f t="shared" si="95"/>
        <v>6.020439352546596</v>
      </c>
      <c r="AM144" s="60" t="str">
        <f t="shared" si="95"/>
        <v>VINTO</v>
      </c>
      <c r="AN144" s="60" t="str">
        <f t="shared" si="95"/>
        <v>VINTO</v>
      </c>
      <c r="AO144" s="60" t="str">
        <f t="shared" si="95"/>
        <v/>
      </c>
      <c r="AP144" s="61" t="str">
        <f t="shared" si="80"/>
        <v>VINTO</v>
      </c>
      <c r="AQ144" s="62">
        <f t="shared" si="76"/>
        <v>35</v>
      </c>
      <c r="AR144" s="63">
        <f t="shared" si="81"/>
        <v>2.050068648835409</v>
      </c>
      <c r="AS144" s="63">
        <f t="shared" si="82"/>
        <v>102.50343244177044</v>
      </c>
      <c r="AT144" s="63">
        <f t="shared" si="83"/>
        <v>205.00686488354089</v>
      </c>
      <c r="AU144" s="63">
        <f t="shared" si="77"/>
        <v>-102.50343244177044</v>
      </c>
      <c r="AV144" s="68">
        <f t="shared" si="84"/>
        <v>0.1</v>
      </c>
      <c r="AW144" s="63">
        <f t="shared" si="85"/>
        <v>512.51716220885226</v>
      </c>
      <c r="AX144" s="63">
        <f t="shared" si="86"/>
        <v>-205.00686488354089</v>
      </c>
      <c r="AY144" s="64">
        <f t="shared" si="87"/>
        <v>307.5102973253114</v>
      </c>
      <c r="AZ144" s="65">
        <f t="shared" si="88"/>
        <v>811.50402086036127</v>
      </c>
      <c r="BA144" s="51">
        <f t="shared" si="89"/>
        <v>717.52402709239311</v>
      </c>
      <c r="BB144" s="55">
        <f t="shared" si="90"/>
        <v>6.8309639740618114E-2</v>
      </c>
      <c r="BC144" s="55">
        <f t="shared" si="91"/>
        <v>-0.61014707716677707</v>
      </c>
      <c r="BE144" s="52">
        <f>IF(((AS144-T144)/T144)&gt;=BE$4,AD144,"")</f>
        <v>6.399999999999979</v>
      </c>
      <c r="BF144" s="52">
        <f t="shared" si="92"/>
        <v>6.399999999999979</v>
      </c>
      <c r="BG144" s="52">
        <f>IF(BB144&lt;=BG$4,AD144,"")</f>
        <v>6.399999999999979</v>
      </c>
      <c r="BH144" s="52" t="str">
        <f>IF(BC144&gt;=BH$4,AD144,"")</f>
        <v/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10503.99372353505</v>
      </c>
      <c r="AC145" s="71">
        <f t="shared" si="79"/>
        <v>-503.99372353504987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7.0000000000000009</v>
      </c>
      <c r="AG145" s="74">
        <f t="shared" si="95"/>
        <v>200</v>
      </c>
      <c r="AH145" s="60">
        <f t="shared" si="95"/>
        <v>50</v>
      </c>
      <c r="AI145" s="60">
        <f t="shared" si="95"/>
        <v>350.00000000000006</v>
      </c>
      <c r="AJ145" s="60">
        <f t="shared" si="95"/>
        <v>10350</v>
      </c>
      <c r="AK145" s="60">
        <f t="shared" si="95"/>
        <v>301.02196762732979</v>
      </c>
      <c r="AL145" s="60">
        <f t="shared" si="95"/>
        <v>6.020439352546596</v>
      </c>
      <c r="AM145" s="60" t="str">
        <f t="shared" si="95"/>
        <v>VINTO</v>
      </c>
      <c r="AN145" s="60" t="str">
        <f t="shared" si="95"/>
        <v>VINTO</v>
      </c>
      <c r="AO145" s="60" t="str">
        <f t="shared" si="95"/>
        <v/>
      </c>
      <c r="AP145" s="61" t="str">
        <f t="shared" si="80"/>
        <v>VINTO</v>
      </c>
      <c r="AQ145" s="62">
        <f t="shared" si="76"/>
        <v>35</v>
      </c>
      <c r="AR145" s="63">
        <f t="shared" si="81"/>
        <v>2.0667364051661297</v>
      </c>
      <c r="AS145" s="63">
        <f t="shared" si="82"/>
        <v>103.33682025830649</v>
      </c>
      <c r="AT145" s="63">
        <f t="shared" si="83"/>
        <v>206.67364051661298</v>
      </c>
      <c r="AU145" s="63">
        <f t="shared" si="77"/>
        <v>-103.33682025830649</v>
      </c>
      <c r="AV145" s="68">
        <f t="shared" si="84"/>
        <v>0.1</v>
      </c>
      <c r="AW145" s="63">
        <f t="shared" si="85"/>
        <v>516.68410129153244</v>
      </c>
      <c r="AX145" s="63">
        <f t="shared" si="86"/>
        <v>-206.67364051661298</v>
      </c>
      <c r="AY145" s="64">
        <f t="shared" si="87"/>
        <v>310.01046077491947</v>
      </c>
      <c r="AZ145" s="65">
        <f t="shared" si="88"/>
        <v>814.00418430996933</v>
      </c>
      <c r="BA145" s="51">
        <f t="shared" si="89"/>
        <v>723.35774180814542</v>
      </c>
      <c r="BB145" s="55">
        <f t="shared" si="90"/>
        <v>6.8865020376716685E-2</v>
      </c>
      <c r="BC145" s="55">
        <f t="shared" si="91"/>
        <v>-0.61510778070901917</v>
      </c>
      <c r="BE145" s="52">
        <f>IF(((AS145-T145)/T145)&gt;=BE$4,AD145,"")</f>
        <v>6.2999999999999794</v>
      </c>
      <c r="BF145" s="52">
        <f t="shared" si="92"/>
        <v>6.2999999999999794</v>
      </c>
      <c r="BG145" s="52">
        <f>IF(BB145&lt;=BG$4,AD145,"")</f>
        <v>6.2999999999999794</v>
      </c>
      <c r="BH145" s="52" t="str">
        <f>IF(BC145&gt;=BH$4,AD145,"")</f>
        <v/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10503.99372353505</v>
      </c>
      <c r="AC146" s="71">
        <f t="shared" si="79"/>
        <v>-503.99372353504987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7.0000000000000009</v>
      </c>
      <c r="AG146" s="74">
        <f t="shared" si="95"/>
        <v>200</v>
      </c>
      <c r="AH146" s="60">
        <f t="shared" si="95"/>
        <v>50</v>
      </c>
      <c r="AI146" s="60">
        <f t="shared" si="95"/>
        <v>350.00000000000006</v>
      </c>
      <c r="AJ146" s="60">
        <f t="shared" si="95"/>
        <v>10350</v>
      </c>
      <c r="AK146" s="60">
        <f t="shared" si="95"/>
        <v>301.02196762732979</v>
      </c>
      <c r="AL146" s="60">
        <f t="shared" si="95"/>
        <v>6.020439352546596</v>
      </c>
      <c r="AM146" s="60" t="str">
        <f t="shared" si="95"/>
        <v>VINTO</v>
      </c>
      <c r="AN146" s="60" t="str">
        <f t="shared" si="95"/>
        <v>VINTO</v>
      </c>
      <c r="AO146" s="60" t="str">
        <f t="shared" si="95"/>
        <v/>
      </c>
      <c r="AP146" s="61" t="str">
        <f t="shared" si="80"/>
        <v>VINTO</v>
      </c>
      <c r="AQ146" s="62">
        <f t="shared" si="76"/>
        <v>35</v>
      </c>
      <c r="AR146" s="63">
        <f t="shared" si="81"/>
        <v>2.0839418310559061</v>
      </c>
      <c r="AS146" s="63">
        <f t="shared" si="82"/>
        <v>104.19709155279531</v>
      </c>
      <c r="AT146" s="63">
        <f t="shared" si="83"/>
        <v>208.39418310559063</v>
      </c>
      <c r="AU146" s="63">
        <f t="shared" si="77"/>
        <v>-104.19709155279531</v>
      </c>
      <c r="AV146" s="68">
        <f t="shared" si="84"/>
        <v>0.1</v>
      </c>
      <c r="AW146" s="63">
        <f t="shared" si="85"/>
        <v>520.98545776397657</v>
      </c>
      <c r="AX146" s="63">
        <f t="shared" si="86"/>
        <v>-208.39418310559063</v>
      </c>
      <c r="AY146" s="64">
        <f t="shared" si="87"/>
        <v>312.59127465838594</v>
      </c>
      <c r="AZ146" s="65">
        <f t="shared" si="88"/>
        <v>816.58499819343581</v>
      </c>
      <c r="BA146" s="51">
        <f t="shared" si="89"/>
        <v>729.3796408695672</v>
      </c>
      <c r="BB146" s="55">
        <f t="shared" si="90"/>
        <v>6.9438316517205542E-2</v>
      </c>
      <c r="BC146" s="55">
        <f t="shared" si="91"/>
        <v>-0.62022850694617238</v>
      </c>
      <c r="BE146" s="52">
        <f>IF(((AS146-T146)/T146)&gt;=BE$4,AD146,"")</f>
        <v>6.1999999999999797</v>
      </c>
      <c r="BF146" s="52">
        <f t="shared" si="92"/>
        <v>6.1999999999999797</v>
      </c>
      <c r="BG146" s="52">
        <f>IF(BB146&lt;=BG$4,AD146,"")</f>
        <v>6.1999999999999797</v>
      </c>
      <c r="BH146" s="52" t="str">
        <f>IF(BC146&gt;=BH$4,AD146,"")</f>
        <v/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10503.99372353505</v>
      </c>
      <c r="AC147" s="71">
        <f t="shared" si="79"/>
        <v>-503.99372353504987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7.0000000000000009</v>
      </c>
      <c r="AG147" s="74">
        <f t="shared" si="95"/>
        <v>200</v>
      </c>
      <c r="AH147" s="60">
        <f t="shared" si="95"/>
        <v>50</v>
      </c>
      <c r="AI147" s="60">
        <f t="shared" si="95"/>
        <v>350.00000000000006</v>
      </c>
      <c r="AJ147" s="60">
        <f t="shared" si="95"/>
        <v>10350</v>
      </c>
      <c r="AK147" s="60">
        <f t="shared" si="95"/>
        <v>301.02196762732979</v>
      </c>
      <c r="AL147" s="60">
        <f t="shared" si="95"/>
        <v>6.020439352546596</v>
      </c>
      <c r="AM147" s="60" t="str">
        <f t="shared" si="95"/>
        <v>VINTO</v>
      </c>
      <c r="AN147" s="60" t="str">
        <f t="shared" si="95"/>
        <v>VINTO</v>
      </c>
      <c r="AO147" s="60" t="str">
        <f t="shared" si="95"/>
        <v/>
      </c>
      <c r="AP147" s="61" t="str">
        <f t="shared" si="80"/>
        <v>VINTO</v>
      </c>
      <c r="AQ147" s="62">
        <f t="shared" si="76"/>
        <v>35</v>
      </c>
      <c r="AR147" s="63">
        <f t="shared" si="81"/>
        <v>2.1017113692699372</v>
      </c>
      <c r="AS147" s="63">
        <f t="shared" si="82"/>
        <v>105.08556846349686</v>
      </c>
      <c r="AT147" s="63">
        <f t="shared" si="83"/>
        <v>210.17113692699371</v>
      </c>
      <c r="AU147" s="63">
        <f t="shared" si="77"/>
        <v>-105.08556846349686</v>
      </c>
      <c r="AV147" s="68">
        <f t="shared" si="84"/>
        <v>0.1</v>
      </c>
      <c r="AW147" s="63">
        <f t="shared" si="85"/>
        <v>525.42784231748431</v>
      </c>
      <c r="AX147" s="63">
        <f t="shared" si="86"/>
        <v>-210.17113692699371</v>
      </c>
      <c r="AY147" s="64">
        <f t="shared" si="87"/>
        <v>315.25670539049059</v>
      </c>
      <c r="AZ147" s="65">
        <f t="shared" si="88"/>
        <v>819.25042892554052</v>
      </c>
      <c r="BA147" s="51">
        <f t="shared" si="89"/>
        <v>735.59897924447796</v>
      </c>
      <c r="BB147" s="55">
        <f t="shared" si="90"/>
        <v>7.0030409252464496E-2</v>
      </c>
      <c r="BC147" s="55">
        <f t="shared" si="91"/>
        <v>-0.62551712584683861</v>
      </c>
      <c r="BE147" s="52">
        <f>IF(((AS147-T147)/T147)&gt;=BE$4,AD147,"")</f>
        <v>6.0999999999999801</v>
      </c>
      <c r="BF147" s="52">
        <f t="shared" si="92"/>
        <v>6.0999999999999801</v>
      </c>
      <c r="BG147" s="52">
        <f>IF(BB147&lt;=BG$4,AD147,"")</f>
        <v>6.0999999999999801</v>
      </c>
      <c r="BH147" s="52" t="str">
        <f>IF(BC147&gt;=BH$4,AD147,"")</f>
        <v/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10503.99372353505</v>
      </c>
      <c r="AC148" s="71">
        <f t="shared" si="79"/>
        <v>-503.99372353504987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7.0000000000000009</v>
      </c>
      <c r="AG148" s="74">
        <f t="shared" si="95"/>
        <v>200</v>
      </c>
      <c r="AH148" s="60">
        <f t="shared" si="95"/>
        <v>50</v>
      </c>
      <c r="AI148" s="60">
        <f t="shared" si="95"/>
        <v>350.00000000000006</v>
      </c>
      <c r="AJ148" s="60">
        <f t="shared" si="95"/>
        <v>10350</v>
      </c>
      <c r="AK148" s="60">
        <f t="shared" si="95"/>
        <v>301.02196762732979</v>
      </c>
      <c r="AL148" s="60">
        <f t="shared" si="95"/>
        <v>6.020439352546596</v>
      </c>
      <c r="AM148" s="60" t="str">
        <f t="shared" si="95"/>
        <v>VINTO</v>
      </c>
      <c r="AN148" s="60" t="str">
        <f t="shared" si="95"/>
        <v>VINTO</v>
      </c>
      <c r="AO148" s="60" t="str">
        <f t="shared" si="95"/>
        <v/>
      </c>
      <c r="AP148" s="61" t="str">
        <f t="shared" si="80"/>
        <v>VINTO</v>
      </c>
      <c r="AQ148" s="62">
        <f t="shared" si="76"/>
        <v>35</v>
      </c>
      <c r="AR148" s="63">
        <f t="shared" si="81"/>
        <v>2.1200732254244361</v>
      </c>
      <c r="AS148" s="63">
        <f t="shared" si="82"/>
        <v>106.0036612712218</v>
      </c>
      <c r="AT148" s="63">
        <f t="shared" si="83"/>
        <v>212.0073225424436</v>
      </c>
      <c r="AU148" s="63">
        <f t="shared" si="77"/>
        <v>-106.0036612712218</v>
      </c>
      <c r="AV148" s="68">
        <f t="shared" si="84"/>
        <v>0.1</v>
      </c>
      <c r="AW148" s="63">
        <f t="shared" si="85"/>
        <v>530.01830635610895</v>
      </c>
      <c r="AX148" s="63">
        <f t="shared" si="86"/>
        <v>-212.0073225424436</v>
      </c>
      <c r="AY148" s="64">
        <f t="shared" si="87"/>
        <v>318.01098381366535</v>
      </c>
      <c r="AZ148" s="65">
        <f t="shared" si="88"/>
        <v>822.00470734871521</v>
      </c>
      <c r="BA148" s="51">
        <f t="shared" si="89"/>
        <v>742.02562889855267</v>
      </c>
      <c r="BB148" s="55">
        <f t="shared" si="90"/>
        <v>7.0642238412232106E-2</v>
      </c>
      <c r="BC148" s="55">
        <f t="shared" si="91"/>
        <v>-0.63098203204419367</v>
      </c>
      <c r="BE148" s="52">
        <f>IF(((AS148-T148)/T148)&gt;=BE$4,AD148,"")</f>
        <v>5.9999999999999805</v>
      </c>
      <c r="BF148" s="52">
        <f t="shared" si="92"/>
        <v>5.9999999999999805</v>
      </c>
      <c r="BG148" s="52">
        <f>IF(BB148&lt;=BG$4,AD148,"")</f>
        <v>5.9999999999999805</v>
      </c>
      <c r="BH148" s="52" t="str">
        <f>IF(BC148&gt;=BH$4,AD148,"")</f>
        <v/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10503.99372353505</v>
      </c>
      <c r="AC149" s="71">
        <f t="shared" si="79"/>
        <v>-503.99372353504987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7.0000000000000009</v>
      </c>
      <c r="AG149" s="74">
        <f t="shared" si="95"/>
        <v>200</v>
      </c>
      <c r="AH149" s="60">
        <f t="shared" si="95"/>
        <v>50</v>
      </c>
      <c r="AI149" s="60">
        <f t="shared" si="95"/>
        <v>350.00000000000006</v>
      </c>
      <c r="AJ149" s="60">
        <f t="shared" si="95"/>
        <v>10350</v>
      </c>
      <c r="AK149" s="60">
        <f t="shared" si="95"/>
        <v>301.02196762732979</v>
      </c>
      <c r="AL149" s="60">
        <f t="shared" si="95"/>
        <v>6.020439352546596</v>
      </c>
      <c r="AM149" s="60" t="str">
        <f t="shared" si="95"/>
        <v>VINTO</v>
      </c>
      <c r="AN149" s="60" t="str">
        <f t="shared" si="95"/>
        <v>VINTO</v>
      </c>
      <c r="AO149" s="60" t="str">
        <f t="shared" si="95"/>
        <v/>
      </c>
      <c r="AP149" s="61" t="str">
        <f t="shared" si="80"/>
        <v>VINTO</v>
      </c>
      <c r="AQ149" s="62">
        <f t="shared" si="76"/>
        <v>35</v>
      </c>
      <c r="AR149" s="63">
        <f t="shared" si="81"/>
        <v>2.1390575173807829</v>
      </c>
      <c r="AS149" s="63">
        <f t="shared" si="82"/>
        <v>106.95287586903915</v>
      </c>
      <c r="AT149" s="63">
        <f t="shared" si="83"/>
        <v>213.90575173807829</v>
      </c>
      <c r="AU149" s="63">
        <f t="shared" si="77"/>
        <v>-106.95287586903915</v>
      </c>
      <c r="AV149" s="68">
        <f t="shared" si="84"/>
        <v>0.1</v>
      </c>
      <c r="AW149" s="63">
        <f t="shared" si="85"/>
        <v>534.76437934519572</v>
      </c>
      <c r="AX149" s="63">
        <f t="shared" si="86"/>
        <v>-213.90575173807829</v>
      </c>
      <c r="AY149" s="64">
        <f t="shared" si="87"/>
        <v>320.85862760711746</v>
      </c>
      <c r="AZ149" s="65">
        <f t="shared" si="88"/>
        <v>824.85235114216732</v>
      </c>
      <c r="BA149" s="51">
        <f t="shared" si="89"/>
        <v>748.67013108327399</v>
      </c>
      <c r="BB149" s="55">
        <f t="shared" si="90"/>
        <v>7.1274807543517268E-2</v>
      </c>
      <c r="BC149" s="55">
        <f t="shared" si="91"/>
        <v>-0.63663218929908671</v>
      </c>
      <c r="BE149" s="52">
        <f>IF(((AS149-T149)/T149)&gt;=BE$4,AD149,"")</f>
        <v>5.8999999999999808</v>
      </c>
      <c r="BF149" s="52">
        <f t="shared" si="92"/>
        <v>5.8999999999999808</v>
      </c>
      <c r="BG149" s="52">
        <f>IF(BB149&lt;=BG$4,AD149,"")</f>
        <v>5.8999999999999808</v>
      </c>
      <c r="BH149" s="52" t="str">
        <f>IF(BC149&gt;=BH$4,AD149,"")</f>
        <v/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10503.99372353505</v>
      </c>
      <c r="AC150" s="71">
        <f t="shared" si="79"/>
        <v>-503.99372353504987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7.0000000000000009</v>
      </c>
      <c r="AG150" s="74">
        <f t="shared" si="95"/>
        <v>200</v>
      </c>
      <c r="AH150" s="60">
        <f t="shared" si="95"/>
        <v>50</v>
      </c>
      <c r="AI150" s="60">
        <f t="shared" si="95"/>
        <v>350.00000000000006</v>
      </c>
      <c r="AJ150" s="60">
        <f t="shared" si="95"/>
        <v>10350</v>
      </c>
      <c r="AK150" s="60">
        <f t="shared" si="95"/>
        <v>301.02196762732979</v>
      </c>
      <c r="AL150" s="60">
        <f t="shared" si="95"/>
        <v>6.020439352546596</v>
      </c>
      <c r="AM150" s="60" t="str">
        <f t="shared" si="95"/>
        <v>VINTO</v>
      </c>
      <c r="AN150" s="60" t="str">
        <f t="shared" si="95"/>
        <v>VINTO</v>
      </c>
      <c r="AO150" s="60" t="str">
        <f t="shared" si="95"/>
        <v/>
      </c>
      <c r="AP150" s="61" t="str">
        <f t="shared" si="80"/>
        <v>VINTO</v>
      </c>
      <c r="AQ150" s="62">
        <f t="shared" si="76"/>
        <v>35</v>
      </c>
      <c r="AR150" s="63">
        <f t="shared" si="81"/>
        <v>2.1586964400942446</v>
      </c>
      <c r="AS150" s="63">
        <f t="shared" si="82"/>
        <v>107.93482200471223</v>
      </c>
      <c r="AT150" s="63">
        <f t="shared" si="83"/>
        <v>215.86964400942446</v>
      </c>
      <c r="AU150" s="63">
        <f t="shared" si="77"/>
        <v>-107.93482200471223</v>
      </c>
      <c r="AV150" s="68">
        <f t="shared" si="84"/>
        <v>0.1</v>
      </c>
      <c r="AW150" s="63">
        <f t="shared" si="85"/>
        <v>539.67411002356118</v>
      </c>
      <c r="AX150" s="63">
        <f t="shared" si="86"/>
        <v>-215.86964400942446</v>
      </c>
      <c r="AY150" s="64">
        <f t="shared" si="87"/>
        <v>323.80446601413672</v>
      </c>
      <c r="AZ150" s="65">
        <f t="shared" si="88"/>
        <v>827.79818954918665</v>
      </c>
      <c r="BA150" s="51">
        <f t="shared" si="89"/>
        <v>755.54375403298559</v>
      </c>
      <c r="BB150" s="55">
        <f t="shared" si="90"/>
        <v>7.1929189403467417E-2</v>
      </c>
      <c r="BC150" s="55">
        <f t="shared" si="91"/>
        <v>-0.64247717956276884</v>
      </c>
      <c r="BE150" s="52">
        <f>IF(((AS150-T150)/T150)&gt;=BE$4,AD150,"")</f>
        <v>5.7999999999999812</v>
      </c>
      <c r="BF150" s="52">
        <f t="shared" si="92"/>
        <v>5.7999999999999812</v>
      </c>
      <c r="BG150" s="52">
        <f>IF(BB150&lt;=BG$4,AD150,"")</f>
        <v>5.7999999999999812</v>
      </c>
      <c r="BH150" s="52" t="str">
        <f>IF(BC150&gt;=BH$4,AD150,"")</f>
        <v/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10503.99372353505</v>
      </c>
      <c r="AC151" s="71">
        <f t="shared" si="79"/>
        <v>-503.99372353504987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7.0000000000000009</v>
      </c>
      <c r="AG151" s="74">
        <f t="shared" si="95"/>
        <v>200</v>
      </c>
      <c r="AH151" s="60">
        <f t="shared" si="95"/>
        <v>50</v>
      </c>
      <c r="AI151" s="60">
        <f t="shared" si="95"/>
        <v>350.00000000000006</v>
      </c>
      <c r="AJ151" s="60">
        <f t="shared" si="95"/>
        <v>10350</v>
      </c>
      <c r="AK151" s="60">
        <f t="shared" si="95"/>
        <v>301.02196762732979</v>
      </c>
      <c r="AL151" s="60">
        <f t="shared" si="95"/>
        <v>6.020439352546596</v>
      </c>
      <c r="AM151" s="60" t="str">
        <f t="shared" si="95"/>
        <v>VINTO</v>
      </c>
      <c r="AN151" s="60" t="str">
        <f t="shared" si="95"/>
        <v>VINTO</v>
      </c>
      <c r="AO151" s="60" t="str">
        <f t="shared" si="95"/>
        <v/>
      </c>
      <c r="AP151" s="61" t="str">
        <f t="shared" si="80"/>
        <v>VINTO</v>
      </c>
      <c r="AQ151" s="62">
        <f t="shared" si="76"/>
        <v>35</v>
      </c>
      <c r="AR151" s="63">
        <f t="shared" si="81"/>
        <v>2.1790244478151961</v>
      </c>
      <c r="AS151" s="63">
        <f t="shared" si="82"/>
        <v>108.95122239075981</v>
      </c>
      <c r="AT151" s="63">
        <f t="shared" si="83"/>
        <v>217.90244478151962</v>
      </c>
      <c r="AU151" s="63">
        <f t="shared" si="77"/>
        <v>-108.95122239075981</v>
      </c>
      <c r="AV151" s="68">
        <f t="shared" si="84"/>
        <v>0.1</v>
      </c>
      <c r="AW151" s="63">
        <f t="shared" si="85"/>
        <v>544.75611195379906</v>
      </c>
      <c r="AX151" s="63">
        <f t="shared" si="86"/>
        <v>-217.90244478151962</v>
      </c>
      <c r="AY151" s="64">
        <f t="shared" si="87"/>
        <v>326.85366717227942</v>
      </c>
      <c r="AZ151" s="65">
        <f t="shared" si="88"/>
        <v>830.84739070732928</v>
      </c>
      <c r="BA151" s="51">
        <f t="shared" si="89"/>
        <v>762.65855673531871</v>
      </c>
      <c r="BB151" s="55">
        <f t="shared" si="90"/>
        <v>7.2606532030433379E-2</v>
      </c>
      <c r="BC151" s="55">
        <f t="shared" si="91"/>
        <v>-0.64852725720412396</v>
      </c>
      <c r="BE151" s="52">
        <f>IF(((AS151-T151)/T151)&gt;=BE$4,AD151,"")</f>
        <v>5.6999999999999815</v>
      </c>
      <c r="BF151" s="52">
        <f t="shared" si="92"/>
        <v>5.6999999999999815</v>
      </c>
      <c r="BG151" s="52">
        <f>IF(BB151&lt;=BG$4,AD151,"")</f>
        <v>5.6999999999999815</v>
      </c>
      <c r="BH151" s="52" t="str">
        <f>IF(BC151&gt;=BH$4,AD151,"")</f>
        <v/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10503.99372353505</v>
      </c>
      <c r="AC152" s="71">
        <f t="shared" si="79"/>
        <v>-503.99372353504987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7.0000000000000009</v>
      </c>
      <c r="AG152" s="74">
        <f t="shared" si="95"/>
        <v>200</v>
      </c>
      <c r="AH152" s="60">
        <f t="shared" si="95"/>
        <v>50</v>
      </c>
      <c r="AI152" s="60">
        <f t="shared" si="95"/>
        <v>350.00000000000006</v>
      </c>
      <c r="AJ152" s="60">
        <f t="shared" si="95"/>
        <v>10350</v>
      </c>
      <c r="AK152" s="60">
        <f t="shared" si="95"/>
        <v>301.02196762732979</v>
      </c>
      <c r="AL152" s="60">
        <f t="shared" si="95"/>
        <v>6.020439352546596</v>
      </c>
      <c r="AM152" s="60" t="str">
        <f t="shared" si="95"/>
        <v>VINTO</v>
      </c>
      <c r="AN152" s="60" t="str">
        <f t="shared" si="95"/>
        <v>VINTO</v>
      </c>
      <c r="AO152" s="60" t="str">
        <f t="shared" si="95"/>
        <v/>
      </c>
      <c r="AP152" s="61" t="str">
        <f t="shared" si="80"/>
        <v>VINTO</v>
      </c>
      <c r="AQ152" s="62">
        <f t="shared" si="76"/>
        <v>35</v>
      </c>
      <c r="AR152" s="63">
        <f t="shared" si="81"/>
        <v>2.2000784558118962</v>
      </c>
      <c r="AS152" s="63">
        <f t="shared" si="82"/>
        <v>110.00392279059481</v>
      </c>
      <c r="AT152" s="63">
        <f t="shared" si="83"/>
        <v>220.00784558118963</v>
      </c>
      <c r="AU152" s="63">
        <f t="shared" si="77"/>
        <v>-110.00392279059481</v>
      </c>
      <c r="AV152" s="68">
        <f t="shared" si="84"/>
        <v>0.1</v>
      </c>
      <c r="AW152" s="63">
        <f t="shared" si="85"/>
        <v>550.01961395297405</v>
      </c>
      <c r="AX152" s="63">
        <f t="shared" si="86"/>
        <v>-220.00784558118963</v>
      </c>
      <c r="AY152" s="64">
        <f t="shared" si="87"/>
        <v>330.01176837178446</v>
      </c>
      <c r="AZ152" s="65">
        <f t="shared" si="88"/>
        <v>834.00549190683432</v>
      </c>
      <c r="BA152" s="51">
        <f t="shared" si="89"/>
        <v>770.02745953416365</v>
      </c>
      <c r="BB152" s="55">
        <f t="shared" si="90"/>
        <v>7.3308065465505251E-2</v>
      </c>
      <c r="BC152" s="55">
        <f t="shared" si="91"/>
        <v>-0.65479340904695615</v>
      </c>
      <c r="BE152" s="52">
        <f>IF(((AS152-T152)/T152)&gt;=BE$4,AD152,"")</f>
        <v>5.5999999999999819</v>
      </c>
      <c r="BF152" s="52">
        <f t="shared" si="92"/>
        <v>5.5999999999999819</v>
      </c>
      <c r="BG152" s="52">
        <f>IF(BB152&lt;=BG$4,AD152,"")</f>
        <v>5.5999999999999819</v>
      </c>
      <c r="BH152" s="52" t="str">
        <f>IF(BC152&gt;=BH$4,AD152,"")</f>
        <v/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10503.99372353505</v>
      </c>
      <c r="AC153" s="71">
        <f t="shared" si="79"/>
        <v>-503.99372353504987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7.0000000000000009</v>
      </c>
      <c r="AG153" s="74">
        <f t="shared" si="95"/>
        <v>200</v>
      </c>
      <c r="AH153" s="60">
        <f t="shared" si="95"/>
        <v>50</v>
      </c>
      <c r="AI153" s="60">
        <f t="shared" si="95"/>
        <v>350.00000000000006</v>
      </c>
      <c r="AJ153" s="60">
        <f t="shared" si="95"/>
        <v>10350</v>
      </c>
      <c r="AK153" s="60">
        <f t="shared" si="95"/>
        <v>301.02196762732979</v>
      </c>
      <c r="AL153" s="60">
        <f t="shared" si="95"/>
        <v>6.020439352546596</v>
      </c>
      <c r="AM153" s="60" t="str">
        <f t="shared" si="95"/>
        <v>VINTO</v>
      </c>
      <c r="AN153" s="60" t="str">
        <f t="shared" si="95"/>
        <v>VINTO</v>
      </c>
      <c r="AO153" s="60" t="str">
        <f t="shared" si="95"/>
        <v/>
      </c>
      <c r="AP153" s="61" t="str">
        <f t="shared" si="80"/>
        <v>VINTO</v>
      </c>
      <c r="AQ153" s="62">
        <f t="shared" si="76"/>
        <v>35</v>
      </c>
      <c r="AR153" s="63">
        <f t="shared" si="81"/>
        <v>2.2218980640993848</v>
      </c>
      <c r="AS153" s="63">
        <f t="shared" si="82"/>
        <v>111.09490320496924</v>
      </c>
      <c r="AT153" s="63">
        <f t="shared" si="83"/>
        <v>222.18980640993848</v>
      </c>
      <c r="AU153" s="63">
        <f t="shared" si="77"/>
        <v>-111.09490320496924</v>
      </c>
      <c r="AV153" s="68">
        <f t="shared" si="84"/>
        <v>0.1</v>
      </c>
      <c r="AW153" s="63">
        <f t="shared" si="85"/>
        <v>555.47451602484625</v>
      </c>
      <c r="AX153" s="63">
        <f t="shared" si="86"/>
        <v>-222.18980640993848</v>
      </c>
      <c r="AY153" s="64">
        <f t="shared" si="87"/>
        <v>333.2847096149078</v>
      </c>
      <c r="AZ153" s="65">
        <f t="shared" si="88"/>
        <v>837.27843314995766</v>
      </c>
      <c r="BA153" s="51">
        <f t="shared" si="89"/>
        <v>777.66432243478471</v>
      </c>
      <c r="BB153" s="55">
        <f t="shared" si="90"/>
        <v>7.4035109207307007E-2</v>
      </c>
      <c r="BC153" s="55">
        <f t="shared" si="91"/>
        <v>-0.66128742095680038</v>
      </c>
      <c r="BE153" s="52">
        <f>IF(((AS153-T153)/T153)&gt;=BE$4,AD153,"")</f>
        <v>5.4999999999999822</v>
      </c>
      <c r="BF153" s="52">
        <f t="shared" si="92"/>
        <v>5.4999999999999822</v>
      </c>
      <c r="BG153" s="52">
        <f>IF(BB153&lt;=BG$4,AD153,"")</f>
        <v>5.4999999999999822</v>
      </c>
      <c r="BH153" s="52" t="str">
        <f>IF(BC153&gt;=BH$4,AD153,"")</f>
        <v/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10503.99372353505</v>
      </c>
      <c r="AC154" s="71">
        <f t="shared" si="79"/>
        <v>-503.99372353504987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7.0000000000000009</v>
      </c>
      <c r="AG154" s="74">
        <f t="shared" si="98"/>
        <v>200</v>
      </c>
      <c r="AH154" s="60">
        <f t="shared" si="98"/>
        <v>50</v>
      </c>
      <c r="AI154" s="60">
        <f t="shared" si="98"/>
        <v>350.00000000000006</v>
      </c>
      <c r="AJ154" s="60">
        <f t="shared" si="98"/>
        <v>10350</v>
      </c>
      <c r="AK154" s="60">
        <f t="shared" si="98"/>
        <v>301.02196762732979</v>
      </c>
      <c r="AL154" s="60">
        <f t="shared" si="98"/>
        <v>6.020439352546596</v>
      </c>
      <c r="AM154" s="60" t="str">
        <f t="shared" si="98"/>
        <v>VINTO</v>
      </c>
      <c r="AN154" s="60" t="str">
        <f t="shared" si="98"/>
        <v>VINTO</v>
      </c>
      <c r="AO154" s="60" t="str">
        <f t="shared" si="98"/>
        <v/>
      </c>
      <c r="AP154" s="61" t="str">
        <f t="shared" si="80"/>
        <v>VINTO</v>
      </c>
      <c r="AQ154" s="62">
        <f t="shared" si="76"/>
        <v>35</v>
      </c>
      <c r="AR154" s="63">
        <f t="shared" si="81"/>
        <v>2.2445258060271511</v>
      </c>
      <c r="AS154" s="63">
        <f t="shared" si="82"/>
        <v>112.22629030135755</v>
      </c>
      <c r="AT154" s="63">
        <f t="shared" si="83"/>
        <v>224.4525806027151</v>
      </c>
      <c r="AU154" s="63">
        <f t="shared" si="77"/>
        <v>-112.22629030135755</v>
      </c>
      <c r="AV154" s="68">
        <f t="shared" si="84"/>
        <v>0.1</v>
      </c>
      <c r="AW154" s="63">
        <f t="shared" si="85"/>
        <v>561.1314515067877</v>
      </c>
      <c r="AX154" s="63">
        <f t="shared" si="86"/>
        <v>-224.4525806027151</v>
      </c>
      <c r="AY154" s="64">
        <f t="shared" si="87"/>
        <v>336.6788709040726</v>
      </c>
      <c r="AZ154" s="65">
        <f t="shared" si="88"/>
        <v>840.67259443912246</v>
      </c>
      <c r="BA154" s="51">
        <f t="shared" si="89"/>
        <v>785.58403210950291</v>
      </c>
      <c r="BB154" s="55">
        <f t="shared" si="90"/>
        <v>7.4789080495101412E-2</v>
      </c>
      <c r="BC154" s="55">
        <f t="shared" si="91"/>
        <v>-0.66802195182626811</v>
      </c>
      <c r="BE154" s="52">
        <f>IF(((AS154-T154)/T154)&gt;=BE$4,AD154,"")</f>
        <v>5.3999999999999826</v>
      </c>
      <c r="BF154" s="52">
        <f t="shared" si="92"/>
        <v>5.3999999999999826</v>
      </c>
      <c r="BG154" s="52">
        <f>IF(BB154&lt;=BG$4,AD154,"")</f>
        <v>5.3999999999999826</v>
      </c>
      <c r="BH154" s="52" t="str">
        <f>IF(BC154&gt;=BH$4,AD154,"")</f>
        <v/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10503.99372353505</v>
      </c>
      <c r="AC155" s="71">
        <f t="shared" si="79"/>
        <v>-503.99372353504987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7.0000000000000009</v>
      </c>
      <c r="AG155" s="74">
        <f t="shared" si="98"/>
        <v>200</v>
      </c>
      <c r="AH155" s="60">
        <f t="shared" si="98"/>
        <v>50</v>
      </c>
      <c r="AI155" s="60">
        <f t="shared" si="98"/>
        <v>350.00000000000006</v>
      </c>
      <c r="AJ155" s="60">
        <f t="shared" si="98"/>
        <v>10350</v>
      </c>
      <c r="AK155" s="60">
        <f t="shared" si="98"/>
        <v>301.02196762732979</v>
      </c>
      <c r="AL155" s="60">
        <f t="shared" si="98"/>
        <v>6.020439352546596</v>
      </c>
      <c r="AM155" s="60" t="str">
        <f t="shared" si="98"/>
        <v>VINTO</v>
      </c>
      <c r="AN155" s="60" t="str">
        <f t="shared" si="98"/>
        <v>VINTO</v>
      </c>
      <c r="AO155" s="60" t="str">
        <f t="shared" si="98"/>
        <v/>
      </c>
      <c r="AP155" s="61" t="str">
        <f t="shared" si="80"/>
        <v>VINTO</v>
      </c>
      <c r="AQ155" s="62">
        <f t="shared" si="76"/>
        <v>35</v>
      </c>
      <c r="AR155" s="63">
        <f t="shared" si="81"/>
        <v>2.268007425008796</v>
      </c>
      <c r="AS155" s="63">
        <f t="shared" si="82"/>
        <v>113.4003712504398</v>
      </c>
      <c r="AT155" s="63">
        <f t="shared" si="83"/>
        <v>226.80074250087961</v>
      </c>
      <c r="AU155" s="63">
        <f t="shared" si="77"/>
        <v>-113.4003712504398</v>
      </c>
      <c r="AV155" s="68">
        <f t="shared" si="84"/>
        <v>0.1</v>
      </c>
      <c r="AW155" s="63">
        <f t="shared" si="85"/>
        <v>567.00185625219899</v>
      </c>
      <c r="AX155" s="63">
        <f t="shared" si="86"/>
        <v>-226.80074250087961</v>
      </c>
      <c r="AY155" s="64">
        <f t="shared" si="87"/>
        <v>340.20111375131938</v>
      </c>
      <c r="AZ155" s="65">
        <f t="shared" si="88"/>
        <v>844.19483728636919</v>
      </c>
      <c r="BA155" s="51">
        <f t="shared" si="89"/>
        <v>793.80259875307866</v>
      </c>
      <c r="BB155" s="55">
        <f t="shared" si="90"/>
        <v>7.557150352960508E-2</v>
      </c>
      <c r="BC155" s="55">
        <f t="shared" si="91"/>
        <v>-0.67501061593609379</v>
      </c>
      <c r="BE155" s="52">
        <f>IF(((AS155-T155)/T155)&gt;=BE$4,AD155,"")</f>
        <v>5.2999999999999829</v>
      </c>
      <c r="BF155" s="52">
        <f t="shared" si="92"/>
        <v>5.2999999999999829</v>
      </c>
      <c r="BG155" s="52">
        <f>IF(BB155&lt;=BG$4,AD155,"")</f>
        <v>5.2999999999999829</v>
      </c>
      <c r="BH155" s="52" t="str">
        <f>IF(BC155&gt;=BH$4,AD155,"")</f>
        <v/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10503.99372353505</v>
      </c>
      <c r="AC156" s="71">
        <f t="shared" si="79"/>
        <v>-503.99372353504987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7.0000000000000009</v>
      </c>
      <c r="AG156" s="74">
        <f t="shared" si="98"/>
        <v>200</v>
      </c>
      <c r="AH156" s="60">
        <f t="shared" si="98"/>
        <v>50</v>
      </c>
      <c r="AI156" s="60">
        <f t="shared" si="98"/>
        <v>350.00000000000006</v>
      </c>
      <c r="AJ156" s="60">
        <f t="shared" si="98"/>
        <v>10350</v>
      </c>
      <c r="AK156" s="60">
        <f t="shared" si="98"/>
        <v>301.02196762732979</v>
      </c>
      <c r="AL156" s="60">
        <f t="shared" si="98"/>
        <v>6.020439352546596</v>
      </c>
      <c r="AM156" s="60" t="str">
        <f t="shared" si="98"/>
        <v>VINTO</v>
      </c>
      <c r="AN156" s="60" t="str">
        <f t="shared" si="98"/>
        <v>VINTO</v>
      </c>
      <c r="AO156" s="60" t="str">
        <f t="shared" si="98"/>
        <v/>
      </c>
      <c r="AP156" s="61" t="str">
        <f t="shared" si="80"/>
        <v>VINTO</v>
      </c>
      <c r="AQ156" s="62">
        <f t="shared" si="76"/>
        <v>35</v>
      </c>
      <c r="AR156" s="63">
        <f t="shared" si="81"/>
        <v>2.292392183182042</v>
      </c>
      <c r="AS156" s="63">
        <f t="shared" si="82"/>
        <v>114.6196091591021</v>
      </c>
      <c r="AT156" s="63">
        <f t="shared" si="83"/>
        <v>229.23921831820419</v>
      </c>
      <c r="AU156" s="63">
        <f t="shared" si="77"/>
        <v>-114.6196091591021</v>
      </c>
      <c r="AV156" s="68">
        <f t="shared" si="84"/>
        <v>0.1</v>
      </c>
      <c r="AW156" s="63">
        <f t="shared" si="85"/>
        <v>573.09804579551053</v>
      </c>
      <c r="AX156" s="63">
        <f t="shared" si="86"/>
        <v>-229.23921831820419</v>
      </c>
      <c r="AY156" s="64">
        <f t="shared" si="87"/>
        <v>343.85882747730636</v>
      </c>
      <c r="AZ156" s="65">
        <f t="shared" si="88"/>
        <v>847.85255101235623</v>
      </c>
      <c r="BA156" s="51">
        <f t="shared" si="89"/>
        <v>802.3372641137147</v>
      </c>
      <c r="BB156" s="55">
        <f t="shared" si="90"/>
        <v>7.6384019757743477E-2</v>
      </c>
      <c r="BC156" s="55">
        <f t="shared" si="91"/>
        <v>-0.68226807481937413</v>
      </c>
      <c r="BE156" s="52">
        <f>IF(((AS156-T156)/T156)&gt;=BE$4,AD156,"")</f>
        <v>5.1999999999999833</v>
      </c>
      <c r="BF156" s="52">
        <f t="shared" si="92"/>
        <v>5.1999999999999833</v>
      </c>
      <c r="BG156" s="52">
        <f>IF(BB156&lt;=BG$4,AD156,"")</f>
        <v>5.1999999999999833</v>
      </c>
      <c r="BH156" s="52" t="str">
        <f>IF(BC156&gt;=BH$4,AD156,"")</f>
        <v/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10503.99372353505</v>
      </c>
      <c r="AC157" s="71">
        <f t="shared" si="79"/>
        <v>-503.99372353504987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7.0000000000000009</v>
      </c>
      <c r="AG157" s="74">
        <f t="shared" si="98"/>
        <v>200</v>
      </c>
      <c r="AH157" s="60">
        <f t="shared" si="98"/>
        <v>50</v>
      </c>
      <c r="AI157" s="60">
        <f t="shared" si="98"/>
        <v>350.00000000000006</v>
      </c>
      <c r="AJ157" s="60">
        <f t="shared" si="98"/>
        <v>10350</v>
      </c>
      <c r="AK157" s="60">
        <f t="shared" si="98"/>
        <v>301.02196762732979</v>
      </c>
      <c r="AL157" s="60">
        <f t="shared" si="98"/>
        <v>6.020439352546596</v>
      </c>
      <c r="AM157" s="60" t="str">
        <f t="shared" si="98"/>
        <v>VINTO</v>
      </c>
      <c r="AN157" s="60" t="str">
        <f t="shared" si="98"/>
        <v>VINTO</v>
      </c>
      <c r="AO157" s="60" t="str">
        <f t="shared" si="98"/>
        <v/>
      </c>
      <c r="AP157" s="61" t="str">
        <f t="shared" si="80"/>
        <v>VINTO</v>
      </c>
      <c r="AQ157" s="62">
        <f t="shared" si="76"/>
        <v>35</v>
      </c>
      <c r="AR157" s="63">
        <f t="shared" si="81"/>
        <v>2.31773320638169</v>
      </c>
      <c r="AS157" s="63">
        <f t="shared" si="82"/>
        <v>115.8866603190845</v>
      </c>
      <c r="AT157" s="63">
        <f t="shared" si="83"/>
        <v>231.773320638169</v>
      </c>
      <c r="AU157" s="63">
        <f t="shared" si="77"/>
        <v>-115.8866603190845</v>
      </c>
      <c r="AV157" s="68">
        <f t="shared" si="84"/>
        <v>0.1</v>
      </c>
      <c r="AW157" s="63">
        <f t="shared" si="85"/>
        <v>579.43330159542245</v>
      </c>
      <c r="AX157" s="63">
        <f t="shared" si="86"/>
        <v>-231.773320638169</v>
      </c>
      <c r="AY157" s="64">
        <f t="shared" si="87"/>
        <v>347.65998095725342</v>
      </c>
      <c r="AZ157" s="65">
        <f t="shared" si="88"/>
        <v>851.65370449230329</v>
      </c>
      <c r="BA157" s="51">
        <f t="shared" si="89"/>
        <v>811.20662223359147</v>
      </c>
      <c r="BB157" s="55">
        <f t="shared" si="90"/>
        <v>7.7228399367377507E-2</v>
      </c>
      <c r="BC157" s="55">
        <f t="shared" si="91"/>
        <v>-0.68981013993337092</v>
      </c>
      <c r="BE157" s="52">
        <f>IF(((AS157-T157)/T157)&gt;=BE$4,AD157,"")</f>
        <v>5.0999999999999837</v>
      </c>
      <c r="BF157" s="52">
        <f t="shared" si="92"/>
        <v>5.0999999999999837</v>
      </c>
      <c r="BG157" s="52">
        <f>IF(BB157&lt;=BG$4,AD157,"")</f>
        <v>5.0999999999999837</v>
      </c>
      <c r="BH157" s="52" t="str">
        <f>IF(BC157&gt;=BH$4,AD157,"")</f>
        <v/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10503.99372353505</v>
      </c>
      <c r="AC158" s="71">
        <f t="shared" si="79"/>
        <v>-503.99372353504987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7.0000000000000009</v>
      </c>
      <c r="AG158" s="74">
        <f t="shared" si="98"/>
        <v>200</v>
      </c>
      <c r="AH158" s="60">
        <f t="shared" si="98"/>
        <v>50</v>
      </c>
      <c r="AI158" s="60">
        <f t="shared" si="98"/>
        <v>350.00000000000006</v>
      </c>
      <c r="AJ158" s="60">
        <f t="shared" si="98"/>
        <v>10350</v>
      </c>
      <c r="AK158" s="60">
        <f t="shared" si="98"/>
        <v>301.02196762732979</v>
      </c>
      <c r="AL158" s="60">
        <f t="shared" si="98"/>
        <v>6.020439352546596</v>
      </c>
      <c r="AM158" s="60" t="str">
        <f t="shared" si="98"/>
        <v>VINTO</v>
      </c>
      <c r="AN158" s="60" t="str">
        <f t="shared" si="98"/>
        <v>VINTO</v>
      </c>
      <c r="AO158" s="60" t="str">
        <f t="shared" si="98"/>
        <v/>
      </c>
      <c r="AP158" s="61" t="str">
        <f t="shared" si="80"/>
        <v>VINTO</v>
      </c>
      <c r="AQ158" s="62">
        <f t="shared" si="76"/>
        <v>35</v>
      </c>
      <c r="AR158" s="63">
        <f t="shared" si="81"/>
        <v>2.3440878705093233</v>
      </c>
      <c r="AS158" s="63">
        <f t="shared" si="82"/>
        <v>117.20439352546617</v>
      </c>
      <c r="AT158" s="63">
        <f t="shared" si="83"/>
        <v>234.40878705093235</v>
      </c>
      <c r="AU158" s="63">
        <f t="shared" si="77"/>
        <v>-117.20439352546617</v>
      </c>
      <c r="AV158" s="68">
        <f t="shared" si="84"/>
        <v>0.1</v>
      </c>
      <c r="AW158" s="63">
        <f t="shared" si="85"/>
        <v>586.02196762733092</v>
      </c>
      <c r="AX158" s="63">
        <f t="shared" si="86"/>
        <v>-234.40878705093235</v>
      </c>
      <c r="AY158" s="64">
        <f t="shared" si="87"/>
        <v>351.61318057639858</v>
      </c>
      <c r="AZ158" s="65">
        <f t="shared" si="88"/>
        <v>855.60690411144844</v>
      </c>
      <c r="BA158" s="51">
        <f t="shared" si="89"/>
        <v>820.43075467826316</v>
      </c>
      <c r="BB158" s="55">
        <f t="shared" si="90"/>
        <v>7.8106554161396877E-2</v>
      </c>
      <c r="BC158" s="55">
        <f t="shared" si="91"/>
        <v>-0.69765388765192804</v>
      </c>
      <c r="BE158" s="52">
        <f>IF(((AS158-T158)/T158)&gt;=BE$4,AD158,"")</f>
        <v>4.999999999999984</v>
      </c>
      <c r="BF158" s="52">
        <f t="shared" si="92"/>
        <v>4.999999999999984</v>
      </c>
      <c r="BG158" s="52">
        <f>IF(BB158&lt;=BG$4,AD158,"")</f>
        <v>4.999999999999984</v>
      </c>
      <c r="BH158" s="52" t="str">
        <f>IF(BC158&gt;=BH$4,AD158,"")</f>
        <v/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10503.99372353505</v>
      </c>
      <c r="AC159" s="71">
        <f t="shared" si="79"/>
        <v>-503.99372353504987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7.0000000000000009</v>
      </c>
      <c r="AG159" s="74">
        <f t="shared" si="98"/>
        <v>200</v>
      </c>
      <c r="AH159" s="60">
        <f t="shared" si="98"/>
        <v>50</v>
      </c>
      <c r="AI159" s="60">
        <f t="shared" si="98"/>
        <v>350.00000000000006</v>
      </c>
      <c r="AJ159" s="60">
        <f t="shared" si="98"/>
        <v>10350</v>
      </c>
      <c r="AK159" s="60">
        <f t="shared" si="98"/>
        <v>301.02196762732979</v>
      </c>
      <c r="AL159" s="60">
        <f t="shared" si="98"/>
        <v>6.020439352546596</v>
      </c>
      <c r="AM159" s="60" t="str">
        <f t="shared" si="98"/>
        <v>VINTO</v>
      </c>
      <c r="AN159" s="60" t="str">
        <f t="shared" si="98"/>
        <v>VINTO</v>
      </c>
      <c r="AO159" s="60" t="str">
        <f t="shared" si="98"/>
        <v/>
      </c>
      <c r="AP159" s="61" t="str">
        <f t="shared" si="80"/>
        <v>VINTO</v>
      </c>
      <c r="AQ159" s="62">
        <f t="shared" si="76"/>
        <v>35</v>
      </c>
      <c r="AR159" s="63">
        <f t="shared" si="81"/>
        <v>2.3715182352135953</v>
      </c>
      <c r="AS159" s="63">
        <f t="shared" si="82"/>
        <v>118.57591176067976</v>
      </c>
      <c r="AT159" s="63">
        <f t="shared" si="83"/>
        <v>237.15182352135952</v>
      </c>
      <c r="AU159" s="63">
        <f t="shared" si="77"/>
        <v>-118.57591176067976</v>
      </c>
      <c r="AV159" s="68">
        <f t="shared" si="84"/>
        <v>0.1</v>
      </c>
      <c r="AW159" s="63">
        <f t="shared" si="85"/>
        <v>592.87955880339882</v>
      </c>
      <c r="AX159" s="63">
        <f t="shared" si="86"/>
        <v>-237.15182352135952</v>
      </c>
      <c r="AY159" s="64">
        <f t="shared" si="87"/>
        <v>355.7277352820393</v>
      </c>
      <c r="AZ159" s="65">
        <f t="shared" si="88"/>
        <v>859.72145881708911</v>
      </c>
      <c r="BA159" s="51">
        <f t="shared" si="89"/>
        <v>830.03138232475828</v>
      </c>
      <c r="BB159" s="55">
        <f t="shared" si="90"/>
        <v>7.9020552008233366E-2</v>
      </c>
      <c r="BC159" s="55">
        <f t="shared" si="91"/>
        <v>-0.70581778833858932</v>
      </c>
      <c r="BE159" s="52">
        <f>IF(((AS159-T159)/T159)&gt;=BE$4,AD159,"")</f>
        <v>4.8999999999999844</v>
      </c>
      <c r="BF159" s="52">
        <f t="shared" si="92"/>
        <v>4.8999999999999844</v>
      </c>
      <c r="BG159" s="52">
        <f>IF(BB159&lt;=BG$4,AD159,"")</f>
        <v>4.8999999999999844</v>
      </c>
      <c r="BH159" s="52" t="str">
        <f>IF(BC159&gt;=BH$4,AD159,"")</f>
        <v/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10503.99372353505</v>
      </c>
      <c r="AC160" s="71">
        <f t="shared" si="79"/>
        <v>-503.99372353504987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7.0000000000000009</v>
      </c>
      <c r="AG160" s="74">
        <f t="shared" si="98"/>
        <v>200</v>
      </c>
      <c r="AH160" s="60">
        <f t="shared" si="98"/>
        <v>50</v>
      </c>
      <c r="AI160" s="60">
        <f t="shared" si="98"/>
        <v>350.00000000000006</v>
      </c>
      <c r="AJ160" s="60">
        <f t="shared" si="98"/>
        <v>10350</v>
      </c>
      <c r="AK160" s="60">
        <f t="shared" si="98"/>
        <v>301.02196762732979</v>
      </c>
      <c r="AL160" s="60">
        <f t="shared" si="98"/>
        <v>6.020439352546596</v>
      </c>
      <c r="AM160" s="60" t="str">
        <f t="shared" si="98"/>
        <v>VINTO</v>
      </c>
      <c r="AN160" s="60" t="str">
        <f t="shared" si="98"/>
        <v>VINTO</v>
      </c>
      <c r="AO160" s="60" t="str">
        <f t="shared" si="98"/>
        <v/>
      </c>
      <c r="AP160" s="61" t="str">
        <f t="shared" si="80"/>
        <v>VINTO</v>
      </c>
      <c r="AQ160" s="62">
        <f t="shared" si="76"/>
        <v>35</v>
      </c>
      <c r="AR160" s="63">
        <f t="shared" si="81"/>
        <v>2.4000915317805456</v>
      </c>
      <c r="AS160" s="63">
        <f t="shared" si="82"/>
        <v>120.00457658902728</v>
      </c>
      <c r="AT160" s="63">
        <f t="shared" si="83"/>
        <v>240.00915317805456</v>
      </c>
      <c r="AU160" s="63">
        <f t="shared" si="77"/>
        <v>-120.00457658902728</v>
      </c>
      <c r="AV160" s="68">
        <f t="shared" si="84"/>
        <v>0.1</v>
      </c>
      <c r="AW160" s="63">
        <f t="shared" si="85"/>
        <v>600.02288294513642</v>
      </c>
      <c r="AX160" s="63">
        <f t="shared" si="86"/>
        <v>-240.00915317805456</v>
      </c>
      <c r="AY160" s="64">
        <f t="shared" si="87"/>
        <v>360.01372976708183</v>
      </c>
      <c r="AZ160" s="65">
        <f t="shared" si="88"/>
        <v>864.00745330213169</v>
      </c>
      <c r="BA160" s="51">
        <f t="shared" si="89"/>
        <v>840.03203612319101</v>
      </c>
      <c r="BB160" s="55">
        <f t="shared" si="90"/>
        <v>7.9972633098688087E-2</v>
      </c>
      <c r="BC160" s="55">
        <f t="shared" si="91"/>
        <v>-0.71432185155386152</v>
      </c>
      <c r="BE160" s="52">
        <f>IF(((AS160-T160)/T160)&gt;=BE$4,AD160,"")</f>
        <v>4.7999999999999847</v>
      </c>
      <c r="BF160" s="52">
        <f t="shared" si="92"/>
        <v>4.7999999999999847</v>
      </c>
      <c r="BG160" s="52">
        <f>IF(BB160&lt;=BG$4,AD160,"")</f>
        <v>4.7999999999999847</v>
      </c>
      <c r="BH160" s="52" t="str">
        <f>IF(BC160&gt;=BH$4,AD160,"")</f>
        <v/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10503.99372353505</v>
      </c>
      <c r="AC161" s="71">
        <f t="shared" si="79"/>
        <v>-503.99372353504987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7.0000000000000009</v>
      </c>
      <c r="AG161" s="74">
        <f t="shared" si="98"/>
        <v>200</v>
      </c>
      <c r="AH161" s="60">
        <f t="shared" si="98"/>
        <v>50</v>
      </c>
      <c r="AI161" s="60">
        <f t="shared" si="98"/>
        <v>350.00000000000006</v>
      </c>
      <c r="AJ161" s="60">
        <f t="shared" si="98"/>
        <v>10350</v>
      </c>
      <c r="AK161" s="60">
        <f t="shared" si="98"/>
        <v>301.02196762732979</v>
      </c>
      <c r="AL161" s="60">
        <f t="shared" si="98"/>
        <v>6.020439352546596</v>
      </c>
      <c r="AM161" s="60" t="str">
        <f t="shared" si="98"/>
        <v>VINTO</v>
      </c>
      <c r="AN161" s="60" t="str">
        <f t="shared" si="98"/>
        <v>VINTO</v>
      </c>
      <c r="AO161" s="60" t="str">
        <f t="shared" si="98"/>
        <v/>
      </c>
      <c r="AP161" s="61" t="str">
        <f t="shared" si="80"/>
        <v>VINTO</v>
      </c>
      <c r="AQ161" s="62">
        <f t="shared" si="76"/>
        <v>35</v>
      </c>
      <c r="AR161" s="63">
        <f t="shared" si="81"/>
        <v>2.4298807133077909</v>
      </c>
      <c r="AS161" s="63">
        <f t="shared" si="82"/>
        <v>121.49403566538955</v>
      </c>
      <c r="AT161" s="63">
        <f t="shared" si="83"/>
        <v>242.98807133077909</v>
      </c>
      <c r="AU161" s="63">
        <f t="shared" si="77"/>
        <v>-121.49403566538955</v>
      </c>
      <c r="AV161" s="68">
        <f t="shared" si="84"/>
        <v>0.1</v>
      </c>
      <c r="AW161" s="63">
        <f t="shared" si="85"/>
        <v>607.47017832694769</v>
      </c>
      <c r="AX161" s="63">
        <f t="shared" si="86"/>
        <v>-242.98807133077909</v>
      </c>
      <c r="AY161" s="64">
        <f t="shared" si="87"/>
        <v>364.48210699616857</v>
      </c>
      <c r="AZ161" s="65">
        <f t="shared" si="88"/>
        <v>868.47583053121843</v>
      </c>
      <c r="BA161" s="51">
        <f t="shared" si="89"/>
        <v>850.45824965772681</v>
      </c>
      <c r="BB161" s="55">
        <f t="shared" si="90"/>
        <v>8.0965228278098281E-2</v>
      </c>
      <c r="BC161" s="55">
        <f t="shared" si="91"/>
        <v>-0.72318778979957066</v>
      </c>
      <c r="BE161" s="52">
        <f>IF(((AS161-T161)/T161)&gt;=BE$4,AD161,"")</f>
        <v>4.6999999999999851</v>
      </c>
      <c r="BF161" s="52">
        <f t="shared" si="92"/>
        <v>4.6999999999999851</v>
      </c>
      <c r="BG161" s="52">
        <f>IF(BB161&lt;=BG$4,AD161,"")</f>
        <v>4.6999999999999851</v>
      </c>
      <c r="BH161" s="52" t="str">
        <f>IF(BC161&gt;=BH$4,AD161,"")</f>
        <v/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10503.99372353505</v>
      </c>
      <c r="AC162" s="71">
        <f t="shared" si="79"/>
        <v>-503.99372353504987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7.0000000000000009</v>
      </c>
      <c r="AG162" s="74">
        <f t="shared" si="98"/>
        <v>200</v>
      </c>
      <c r="AH162" s="60">
        <f t="shared" si="98"/>
        <v>50</v>
      </c>
      <c r="AI162" s="60">
        <f t="shared" si="98"/>
        <v>350.00000000000006</v>
      </c>
      <c r="AJ162" s="60">
        <f t="shared" si="98"/>
        <v>10350</v>
      </c>
      <c r="AK162" s="60">
        <f t="shared" si="98"/>
        <v>301.02196762732979</v>
      </c>
      <c r="AL162" s="60">
        <f t="shared" si="98"/>
        <v>6.020439352546596</v>
      </c>
      <c r="AM162" s="60" t="str">
        <f t="shared" si="98"/>
        <v>VINTO</v>
      </c>
      <c r="AN162" s="60" t="str">
        <f t="shared" si="98"/>
        <v>VINTO</v>
      </c>
      <c r="AO162" s="60" t="str">
        <f t="shared" si="98"/>
        <v/>
      </c>
      <c r="AP162" s="61" t="str">
        <f t="shared" si="80"/>
        <v>VINTO</v>
      </c>
      <c r="AQ162" s="62">
        <f t="shared" si="76"/>
        <v>35</v>
      </c>
      <c r="AR162" s="63">
        <f t="shared" si="81"/>
        <v>2.4609650766405693</v>
      </c>
      <c r="AS162" s="63">
        <f t="shared" si="82"/>
        <v>123.04825383202846</v>
      </c>
      <c r="AT162" s="63">
        <f t="shared" si="83"/>
        <v>246.09650766405693</v>
      </c>
      <c r="AU162" s="63">
        <f t="shared" si="77"/>
        <v>-123.04825383202846</v>
      </c>
      <c r="AV162" s="68">
        <f t="shared" si="84"/>
        <v>0.1</v>
      </c>
      <c r="AW162" s="63">
        <f t="shared" si="85"/>
        <v>615.24126916014234</v>
      </c>
      <c r="AX162" s="63">
        <f t="shared" si="86"/>
        <v>-246.09650766405693</v>
      </c>
      <c r="AY162" s="64">
        <f t="shared" si="87"/>
        <v>369.14476149608538</v>
      </c>
      <c r="AZ162" s="65">
        <f t="shared" si="88"/>
        <v>873.13848503113525</v>
      </c>
      <c r="BA162" s="51">
        <f t="shared" si="89"/>
        <v>861.3377768241993</v>
      </c>
      <c r="BB162" s="55">
        <f t="shared" si="90"/>
        <v>8.200097976965677E-2</v>
      </c>
      <c r="BC162" s="55">
        <f t="shared" si="91"/>
        <v>-0.73243920362118053</v>
      </c>
      <c r="BE162" s="52">
        <f>IF(((AS162-T162)/T162)&gt;=BE$4,AD162,"")</f>
        <v>4.5999999999999854</v>
      </c>
      <c r="BF162" s="52">
        <f t="shared" si="92"/>
        <v>4.5999999999999854</v>
      </c>
      <c r="BG162" s="52">
        <f>IF(BB162&lt;=BG$4,AD162,"")</f>
        <v>4.5999999999999854</v>
      </c>
      <c r="BH162" s="52" t="str">
        <f>IF(BC162&gt;=BH$4,AD162,"")</f>
        <v/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10503.99372353505</v>
      </c>
      <c r="AC163" s="71">
        <f t="shared" si="79"/>
        <v>-503.99372353504987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7.0000000000000009</v>
      </c>
      <c r="AG163" s="74">
        <f t="shared" si="98"/>
        <v>200</v>
      </c>
      <c r="AH163" s="60">
        <f t="shared" si="98"/>
        <v>50</v>
      </c>
      <c r="AI163" s="60">
        <f t="shared" si="98"/>
        <v>350.00000000000006</v>
      </c>
      <c r="AJ163" s="60">
        <f t="shared" si="98"/>
        <v>10350</v>
      </c>
      <c r="AK163" s="60">
        <f t="shared" si="98"/>
        <v>301.02196762732979</v>
      </c>
      <c r="AL163" s="60">
        <f t="shared" si="98"/>
        <v>6.020439352546596</v>
      </c>
      <c r="AM163" s="60" t="str">
        <f t="shared" si="98"/>
        <v>VINTO</v>
      </c>
      <c r="AN163" s="60" t="str">
        <f t="shared" si="98"/>
        <v>VINTO</v>
      </c>
      <c r="AO163" s="60" t="str">
        <f t="shared" si="98"/>
        <v/>
      </c>
      <c r="AP163" s="61" t="str">
        <f t="shared" si="80"/>
        <v>VINTO</v>
      </c>
      <c r="AQ163" s="62">
        <f t="shared" si="76"/>
        <v>35</v>
      </c>
      <c r="AR163" s="63">
        <f t="shared" si="81"/>
        <v>2.4934309672325816</v>
      </c>
      <c r="AS163" s="63">
        <f t="shared" si="82"/>
        <v>124.67154836162908</v>
      </c>
      <c r="AT163" s="63">
        <f t="shared" si="83"/>
        <v>249.34309672325816</v>
      </c>
      <c r="AU163" s="63">
        <f t="shared" si="77"/>
        <v>-124.67154836162908</v>
      </c>
      <c r="AV163" s="68">
        <f t="shared" si="84"/>
        <v>0.1</v>
      </c>
      <c r="AW163" s="63">
        <f t="shared" si="85"/>
        <v>623.35774180814542</v>
      </c>
      <c r="AX163" s="63">
        <f t="shared" si="86"/>
        <v>-249.34309672325816</v>
      </c>
      <c r="AY163" s="64">
        <f t="shared" si="87"/>
        <v>374.01464508488726</v>
      </c>
      <c r="AZ163" s="65">
        <f t="shared" si="88"/>
        <v>878.00836861993707</v>
      </c>
      <c r="BA163" s="51">
        <f t="shared" si="89"/>
        <v>872.70083853140352</v>
      </c>
      <c r="BB163" s="55">
        <f t="shared" si="90"/>
        <v>8.3082764660840053E-2</v>
      </c>
      <c r="BC163" s="55">
        <f t="shared" si="91"/>
        <v>-0.74210179139041732</v>
      </c>
      <c r="BE163" s="52">
        <f>IF(((AS163-T163)/T163)&gt;=BE$4,AD163,"")</f>
        <v>4.4999999999999858</v>
      </c>
      <c r="BF163" s="52">
        <f t="shared" si="92"/>
        <v>4.4999999999999858</v>
      </c>
      <c r="BG163" s="52">
        <f>IF(BB163&lt;=BG$4,AD163,"")</f>
        <v>4.4999999999999858</v>
      </c>
      <c r="BH163" s="52" t="str">
        <f>IF(BC163&gt;=BH$4,AD163,"")</f>
        <v/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10503.99372353505</v>
      </c>
      <c r="AC164" s="71">
        <f t="shared" si="79"/>
        <v>-503.99372353504987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7.0000000000000009</v>
      </c>
      <c r="AG164" s="74">
        <f t="shared" si="98"/>
        <v>200</v>
      </c>
      <c r="AH164" s="60">
        <f t="shared" si="98"/>
        <v>50</v>
      </c>
      <c r="AI164" s="60">
        <f t="shared" si="98"/>
        <v>350.00000000000006</v>
      </c>
      <c r="AJ164" s="60">
        <f t="shared" si="98"/>
        <v>10350</v>
      </c>
      <c r="AK164" s="60">
        <f t="shared" si="98"/>
        <v>301.02196762732979</v>
      </c>
      <c r="AL164" s="60">
        <f t="shared" si="98"/>
        <v>6.020439352546596</v>
      </c>
      <c r="AM164" s="60" t="str">
        <f t="shared" si="98"/>
        <v>VINTO</v>
      </c>
      <c r="AN164" s="60" t="str">
        <f t="shared" si="98"/>
        <v>VINTO</v>
      </c>
      <c r="AO164" s="60" t="str">
        <f t="shared" si="98"/>
        <v/>
      </c>
      <c r="AP164" s="61" t="str">
        <f t="shared" si="80"/>
        <v>VINTO</v>
      </c>
      <c r="AQ164" s="62">
        <f t="shared" si="76"/>
        <v>35</v>
      </c>
      <c r="AR164" s="63">
        <f t="shared" si="81"/>
        <v>2.527372580124231</v>
      </c>
      <c r="AS164" s="63">
        <f t="shared" si="82"/>
        <v>126.36862900621155</v>
      </c>
      <c r="AT164" s="63">
        <f t="shared" si="83"/>
        <v>252.7372580124231</v>
      </c>
      <c r="AU164" s="63">
        <f t="shared" si="77"/>
        <v>-126.36862900621155</v>
      </c>
      <c r="AV164" s="68">
        <f t="shared" si="84"/>
        <v>0.1</v>
      </c>
      <c r="AW164" s="63">
        <f t="shared" si="85"/>
        <v>631.8431450310577</v>
      </c>
      <c r="AX164" s="63">
        <f t="shared" si="86"/>
        <v>-252.7372580124231</v>
      </c>
      <c r="AY164" s="64">
        <f t="shared" si="87"/>
        <v>379.10588701863458</v>
      </c>
      <c r="AZ164" s="65">
        <f t="shared" si="88"/>
        <v>883.09961055368444</v>
      </c>
      <c r="BA164" s="51">
        <f t="shared" si="89"/>
        <v>884.58040304348083</v>
      </c>
      <c r="BB164" s="55">
        <f t="shared" si="90"/>
        <v>8.4213721592531682E-2</v>
      </c>
      <c r="BC164" s="55">
        <f t="shared" si="91"/>
        <v>-0.75220358769461926</v>
      </c>
      <c r="BE164" s="52">
        <f>IF(((AS164-T164)/T164)&gt;=BE$4,AD164,"")</f>
        <v>4.3999999999999861</v>
      </c>
      <c r="BF164" s="52">
        <f t="shared" si="92"/>
        <v>4.3999999999999861</v>
      </c>
      <c r="BG164" s="52">
        <f>IF(BB164&lt;=BG$4,AD164,"")</f>
        <v>4.3999999999999861</v>
      </c>
      <c r="BH164" s="52" t="str">
        <f>IF(BC164&gt;=BH$4,AD164,"")</f>
        <v/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10503.99372353505</v>
      </c>
      <c r="AC165" s="71">
        <f t="shared" si="79"/>
        <v>-503.99372353504987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7.0000000000000009</v>
      </c>
      <c r="AG165" s="74">
        <f t="shared" si="98"/>
        <v>200</v>
      </c>
      <c r="AH165" s="60">
        <f t="shared" si="98"/>
        <v>50</v>
      </c>
      <c r="AI165" s="60">
        <f t="shared" si="98"/>
        <v>350.00000000000006</v>
      </c>
      <c r="AJ165" s="60">
        <f t="shared" si="98"/>
        <v>10350</v>
      </c>
      <c r="AK165" s="60">
        <f t="shared" si="98"/>
        <v>301.02196762732979</v>
      </c>
      <c r="AL165" s="60">
        <f t="shared" si="98"/>
        <v>6.020439352546596</v>
      </c>
      <c r="AM165" s="60" t="str">
        <f t="shared" si="98"/>
        <v>VINTO</v>
      </c>
      <c r="AN165" s="60" t="str">
        <f t="shared" si="98"/>
        <v>VINTO</v>
      </c>
      <c r="AO165" s="60" t="str">
        <f t="shared" si="98"/>
        <v/>
      </c>
      <c r="AP165" s="61" t="str">
        <f t="shared" si="80"/>
        <v>VINTO</v>
      </c>
      <c r="AQ165" s="62">
        <f t="shared" si="76"/>
        <v>35</v>
      </c>
      <c r="AR165" s="63">
        <f t="shared" si="81"/>
        <v>2.5628928726852598</v>
      </c>
      <c r="AS165" s="63">
        <f t="shared" si="82"/>
        <v>128.14464363426299</v>
      </c>
      <c r="AT165" s="63">
        <f t="shared" si="83"/>
        <v>256.28928726852598</v>
      </c>
      <c r="AU165" s="63">
        <f t="shared" si="77"/>
        <v>-128.14464363426299</v>
      </c>
      <c r="AV165" s="68">
        <f t="shared" si="84"/>
        <v>0.1</v>
      </c>
      <c r="AW165" s="63">
        <f t="shared" si="85"/>
        <v>640.72321817131501</v>
      </c>
      <c r="AX165" s="63">
        <f t="shared" si="86"/>
        <v>-256.28928726852598</v>
      </c>
      <c r="AY165" s="64">
        <f t="shared" si="87"/>
        <v>384.43393090278903</v>
      </c>
      <c r="AZ165" s="65">
        <f t="shared" si="88"/>
        <v>888.4276544378389</v>
      </c>
      <c r="BA165" s="51">
        <f t="shared" si="89"/>
        <v>897.01250543984088</v>
      </c>
      <c r="BB165" s="55">
        <f t="shared" si="90"/>
        <v>8.5397281172208961E-2</v>
      </c>
      <c r="BC165" s="55">
        <f t="shared" si="91"/>
        <v>-0.76277523498971478</v>
      </c>
      <c r="BE165" s="52">
        <f>IF(((AS165-T165)/T165)&gt;=BE$4,AD165,"")</f>
        <v>4.2999999999999865</v>
      </c>
      <c r="BF165" s="52">
        <f t="shared" si="92"/>
        <v>4.2999999999999865</v>
      </c>
      <c r="BG165" s="52">
        <f>IF(BB165&lt;=BG$4,AD165,"")</f>
        <v>4.2999999999999865</v>
      </c>
      <c r="BH165" s="52" t="str">
        <f>IF(BC165&gt;=BH$4,AD165,"")</f>
        <v/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10503.99372353505</v>
      </c>
      <c r="AC166" s="71">
        <f t="shared" si="79"/>
        <v>-503.99372353504987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7.0000000000000009</v>
      </c>
      <c r="AG166" s="74">
        <f t="shared" si="98"/>
        <v>200</v>
      </c>
      <c r="AH166" s="60">
        <f t="shared" si="98"/>
        <v>50</v>
      </c>
      <c r="AI166" s="60">
        <f t="shared" si="98"/>
        <v>350.00000000000006</v>
      </c>
      <c r="AJ166" s="60">
        <f t="shared" si="98"/>
        <v>10350</v>
      </c>
      <c r="AK166" s="60">
        <f t="shared" si="98"/>
        <v>301.02196762732979</v>
      </c>
      <c r="AL166" s="60">
        <f t="shared" si="98"/>
        <v>6.020439352546596</v>
      </c>
      <c r="AM166" s="60" t="str">
        <f t="shared" si="98"/>
        <v>VINTO</v>
      </c>
      <c r="AN166" s="60" t="str">
        <f t="shared" si="98"/>
        <v>VINTO</v>
      </c>
      <c r="AO166" s="60" t="str">
        <f t="shared" si="98"/>
        <v/>
      </c>
      <c r="AP166" s="61" t="str">
        <f t="shared" si="80"/>
        <v>VINTO</v>
      </c>
      <c r="AQ166" s="62">
        <f t="shared" si="76"/>
        <v>35</v>
      </c>
      <c r="AR166" s="63">
        <f t="shared" si="81"/>
        <v>2.6001046077491945</v>
      </c>
      <c r="AS166" s="63">
        <f t="shared" si="82"/>
        <v>130.00523038745973</v>
      </c>
      <c r="AT166" s="63">
        <f t="shared" si="83"/>
        <v>260.01046077491947</v>
      </c>
      <c r="AU166" s="63">
        <f t="shared" si="77"/>
        <v>-130.00523038745973</v>
      </c>
      <c r="AV166" s="68">
        <f t="shared" si="84"/>
        <v>0.1</v>
      </c>
      <c r="AW166" s="63">
        <f t="shared" si="85"/>
        <v>650.02615193729866</v>
      </c>
      <c r="AX166" s="63">
        <f t="shared" si="86"/>
        <v>-260.01046077491947</v>
      </c>
      <c r="AY166" s="64">
        <f t="shared" si="87"/>
        <v>390.0156911623792</v>
      </c>
      <c r="AZ166" s="65">
        <f t="shared" si="88"/>
        <v>894.00941469742907</v>
      </c>
      <c r="BA166" s="51">
        <f t="shared" si="89"/>
        <v>910.03661271221813</v>
      </c>
      <c r="BB166" s="55">
        <f t="shared" si="90"/>
        <v>8.6637200731870895E-2</v>
      </c>
      <c r="BC166" s="55">
        <f t="shared" si="91"/>
        <v>-0.77385029406076689</v>
      </c>
      <c r="BE166" s="52">
        <f>IF(((AS166-T166)/T166)&gt;=BE$4,AD166,"")</f>
        <v>4.1999999999999869</v>
      </c>
      <c r="BF166" s="52">
        <f t="shared" si="92"/>
        <v>4.1999999999999869</v>
      </c>
      <c r="BG166" s="52">
        <f>IF(BB166&lt;=BG$4,AD166,"")</f>
        <v>4.1999999999999869</v>
      </c>
      <c r="BH166" s="52" t="str">
        <f>IF(BC166&gt;=BH$4,AD166,"")</f>
        <v/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10503.99372353505</v>
      </c>
      <c r="AC167" s="71">
        <f t="shared" si="79"/>
        <v>-503.99372353504987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7.0000000000000009</v>
      </c>
      <c r="AG167" s="74">
        <f t="shared" si="98"/>
        <v>200</v>
      </c>
      <c r="AH167" s="60">
        <f t="shared" si="98"/>
        <v>50</v>
      </c>
      <c r="AI167" s="60">
        <f t="shared" si="98"/>
        <v>350.00000000000006</v>
      </c>
      <c r="AJ167" s="60">
        <f t="shared" si="98"/>
        <v>10350</v>
      </c>
      <c r="AK167" s="60">
        <f t="shared" si="98"/>
        <v>301.02196762732979</v>
      </c>
      <c r="AL167" s="60">
        <f t="shared" si="98"/>
        <v>6.020439352546596</v>
      </c>
      <c r="AM167" s="60" t="str">
        <f t="shared" si="98"/>
        <v>VINTO</v>
      </c>
      <c r="AN167" s="60" t="str">
        <f t="shared" si="98"/>
        <v>VINTO</v>
      </c>
      <c r="AO167" s="60" t="str">
        <f t="shared" si="98"/>
        <v/>
      </c>
      <c r="AP167" s="61" t="str">
        <f t="shared" si="80"/>
        <v>VINTO</v>
      </c>
      <c r="AQ167" s="62">
        <f t="shared" si="76"/>
        <v>35</v>
      </c>
      <c r="AR167" s="63">
        <f t="shared" si="81"/>
        <v>2.6391315494016139</v>
      </c>
      <c r="AS167" s="63">
        <f t="shared" si="82"/>
        <v>131.9565774700807</v>
      </c>
      <c r="AT167" s="63">
        <f t="shared" si="83"/>
        <v>263.91315494016141</v>
      </c>
      <c r="AU167" s="63">
        <f t="shared" si="77"/>
        <v>-131.9565774700807</v>
      </c>
      <c r="AV167" s="68">
        <f t="shared" si="84"/>
        <v>0.1</v>
      </c>
      <c r="AW167" s="63">
        <f t="shared" si="85"/>
        <v>659.78288735040348</v>
      </c>
      <c r="AX167" s="63">
        <f t="shared" si="86"/>
        <v>-263.91315494016141</v>
      </c>
      <c r="AY167" s="64">
        <f t="shared" si="87"/>
        <v>395.86973241024208</v>
      </c>
      <c r="AZ167" s="65">
        <f t="shared" si="88"/>
        <v>899.86345594529189</v>
      </c>
      <c r="BA167" s="51">
        <f t="shared" si="89"/>
        <v>923.69604229056495</v>
      </c>
      <c r="BB167" s="55">
        <f t="shared" si="90"/>
        <v>8.793760417249194E-2</v>
      </c>
      <c r="BC167" s="55">
        <f t="shared" si="91"/>
        <v>-0.78546559991577281</v>
      </c>
      <c r="BE167" s="52">
        <f>IF(((AS167-T167)/T167)&gt;=BE$4,AD167,"")</f>
        <v>4.0999999999999872</v>
      </c>
      <c r="BF167" s="52">
        <f t="shared" si="92"/>
        <v>4.0999999999999872</v>
      </c>
      <c r="BG167" s="52">
        <f>IF(BB167&lt;=BG$4,AD167,"")</f>
        <v>4.0999999999999872</v>
      </c>
      <c r="BH167" s="52" t="str">
        <f>IF(BC167&gt;=BH$4,AD167,"")</f>
        <v/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10503.99372353505</v>
      </c>
      <c r="AC168" s="71">
        <f t="shared" si="79"/>
        <v>-503.99372353504987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7.0000000000000009</v>
      </c>
      <c r="AG168" s="74">
        <f t="shared" si="98"/>
        <v>200</v>
      </c>
      <c r="AH168" s="60">
        <f t="shared" si="98"/>
        <v>50</v>
      </c>
      <c r="AI168" s="60">
        <f t="shared" si="98"/>
        <v>350.00000000000006</v>
      </c>
      <c r="AJ168" s="60">
        <f t="shared" si="98"/>
        <v>10350</v>
      </c>
      <c r="AK168" s="60">
        <f t="shared" si="98"/>
        <v>301.02196762732979</v>
      </c>
      <c r="AL168" s="60">
        <f t="shared" si="98"/>
        <v>6.020439352546596</v>
      </c>
      <c r="AM168" s="60" t="str">
        <f t="shared" si="98"/>
        <v>VINTO</v>
      </c>
      <c r="AN168" s="60" t="str">
        <f t="shared" si="98"/>
        <v>VINTO</v>
      </c>
      <c r="AO168" s="60" t="str">
        <f t="shared" si="98"/>
        <v/>
      </c>
      <c r="AP168" s="61" t="str">
        <f t="shared" si="80"/>
        <v>VINTO</v>
      </c>
      <c r="AQ168" s="62">
        <f t="shared" si="76"/>
        <v>35</v>
      </c>
      <c r="AR168" s="63">
        <f t="shared" si="81"/>
        <v>2.6801098381366542</v>
      </c>
      <c r="AS168" s="63">
        <f t="shared" si="82"/>
        <v>134.0054919068327</v>
      </c>
      <c r="AT168" s="63">
        <f t="shared" si="83"/>
        <v>268.0109838136654</v>
      </c>
      <c r="AU168" s="63">
        <f t="shared" si="77"/>
        <v>-134.0054919068327</v>
      </c>
      <c r="AV168" s="68">
        <f t="shared" si="84"/>
        <v>0.1</v>
      </c>
      <c r="AW168" s="63">
        <f t="shared" si="85"/>
        <v>670.02745953416354</v>
      </c>
      <c r="AX168" s="63">
        <f t="shared" si="86"/>
        <v>-268.0109838136654</v>
      </c>
      <c r="AY168" s="64">
        <f t="shared" si="87"/>
        <v>402.01647572049814</v>
      </c>
      <c r="AZ168" s="65">
        <f t="shared" si="88"/>
        <v>906.01019925554806</v>
      </c>
      <c r="BA168" s="51">
        <f t="shared" si="89"/>
        <v>938.03844334782889</v>
      </c>
      <c r="BB168" s="55">
        <f t="shared" si="90"/>
        <v>8.9303027785144012E-2</v>
      </c>
      <c r="BC168" s="55">
        <f t="shared" si="91"/>
        <v>-0.79766167106352903</v>
      </c>
      <c r="BE168" s="52">
        <f>IF(((AS168-T168)/T168)&gt;=BE$4,AD168,"")</f>
        <v>3.9999999999999871</v>
      </c>
      <c r="BF168" s="52">
        <f t="shared" si="92"/>
        <v>3.9999999999999871</v>
      </c>
      <c r="BG168" s="52">
        <f>IF(BB168&lt;=BG$4,AD168,"")</f>
        <v>3.9999999999999871</v>
      </c>
      <c r="BH168" s="52" t="str">
        <f>IF(BC168&gt;=BH$4,AD168,"")</f>
        <v/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10503.99372353505</v>
      </c>
      <c r="AC169" s="71">
        <f t="shared" si="79"/>
        <v>-503.99372353504987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7.0000000000000009</v>
      </c>
      <c r="AG169" s="74">
        <f t="shared" si="98"/>
        <v>200</v>
      </c>
      <c r="AH169" s="60">
        <f t="shared" si="98"/>
        <v>50</v>
      </c>
      <c r="AI169" s="60">
        <f t="shared" si="98"/>
        <v>350.00000000000006</v>
      </c>
      <c r="AJ169" s="60">
        <f t="shared" si="98"/>
        <v>10350</v>
      </c>
      <c r="AK169" s="60">
        <f t="shared" si="98"/>
        <v>301.02196762732979</v>
      </c>
      <c r="AL169" s="60">
        <f t="shared" si="98"/>
        <v>6.020439352546596</v>
      </c>
      <c r="AM169" s="60" t="str">
        <f t="shared" si="98"/>
        <v>VINTO</v>
      </c>
      <c r="AN169" s="60" t="str">
        <f t="shared" si="98"/>
        <v>VINTO</v>
      </c>
      <c r="AO169" s="60" t="str">
        <f t="shared" si="98"/>
        <v/>
      </c>
      <c r="AP169" s="61" t="str">
        <f t="shared" si="80"/>
        <v>VINTO</v>
      </c>
      <c r="AQ169" s="62">
        <f t="shared" si="76"/>
        <v>35</v>
      </c>
      <c r="AR169" s="63">
        <f t="shared" si="81"/>
        <v>2.723189577576056</v>
      </c>
      <c r="AS169" s="63">
        <f t="shared" si="82"/>
        <v>136.15947887880279</v>
      </c>
      <c r="AT169" s="63">
        <f t="shared" si="83"/>
        <v>272.31895775760557</v>
      </c>
      <c r="AU169" s="63">
        <f t="shared" si="77"/>
        <v>-136.15947887880279</v>
      </c>
      <c r="AV169" s="68">
        <f t="shared" si="84"/>
        <v>0.1</v>
      </c>
      <c r="AW169" s="63">
        <f t="shared" si="85"/>
        <v>680.79739439401396</v>
      </c>
      <c r="AX169" s="63">
        <f t="shared" si="86"/>
        <v>-272.31895775760557</v>
      </c>
      <c r="AY169" s="64">
        <f t="shared" si="87"/>
        <v>408.47843663640839</v>
      </c>
      <c r="AZ169" s="65">
        <f t="shared" si="88"/>
        <v>912.4721601714582</v>
      </c>
      <c r="BA169" s="51">
        <f t="shared" si="89"/>
        <v>953.11635215161948</v>
      </c>
      <c r="BB169" s="55">
        <f t="shared" si="90"/>
        <v>9.0738473121521862E-2</v>
      </c>
      <c r="BC169" s="55">
        <f t="shared" si="91"/>
        <v>-0.81048318175732414</v>
      </c>
      <c r="BE169" s="52">
        <f>IF(((AS169-T169)/T169)&gt;=BE$4,AD169,"")</f>
        <v>3.899999999999987</v>
      </c>
      <c r="BF169" s="52">
        <f t="shared" si="92"/>
        <v>3.899999999999987</v>
      </c>
      <c r="BG169" s="52">
        <f>IF(BB169&lt;=BG$4,AD169,"")</f>
        <v>3.899999999999987</v>
      </c>
      <c r="BH169" s="52" t="str">
        <f>IF(BC169&gt;=BH$4,AD169,"")</f>
        <v/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10503.99372353505</v>
      </c>
      <c r="AC170" s="71">
        <f t="shared" si="79"/>
        <v>-503.99372353504987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7.0000000000000009</v>
      </c>
      <c r="AG170" s="74">
        <f t="shared" si="101"/>
        <v>200</v>
      </c>
      <c r="AH170" s="60">
        <f t="shared" si="101"/>
        <v>50</v>
      </c>
      <c r="AI170" s="60">
        <f t="shared" si="101"/>
        <v>350.00000000000006</v>
      </c>
      <c r="AJ170" s="60">
        <f t="shared" si="101"/>
        <v>10350</v>
      </c>
      <c r="AK170" s="60">
        <f t="shared" si="101"/>
        <v>301.02196762732979</v>
      </c>
      <c r="AL170" s="60">
        <f t="shared" si="101"/>
        <v>6.020439352546596</v>
      </c>
      <c r="AM170" s="60" t="str">
        <f t="shared" si="101"/>
        <v>VINTO</v>
      </c>
      <c r="AN170" s="60" t="str">
        <f t="shared" si="101"/>
        <v>VINTO</v>
      </c>
      <c r="AO170" s="60" t="str">
        <f t="shared" si="101"/>
        <v/>
      </c>
      <c r="AP170" s="61" t="str">
        <f t="shared" si="80"/>
        <v>VINTO</v>
      </c>
      <c r="AQ170" s="62">
        <f t="shared" si="76"/>
        <v>35</v>
      </c>
      <c r="AR170" s="63">
        <f t="shared" si="81"/>
        <v>2.7685366717227948</v>
      </c>
      <c r="AS170" s="63">
        <f t="shared" si="82"/>
        <v>138.42683358613974</v>
      </c>
      <c r="AT170" s="63">
        <f t="shared" si="83"/>
        <v>276.85366717227947</v>
      </c>
      <c r="AU170" s="63">
        <f t="shared" si="77"/>
        <v>-138.42683358613974</v>
      </c>
      <c r="AV170" s="68">
        <f t="shared" si="84"/>
        <v>0.1</v>
      </c>
      <c r="AW170" s="63">
        <f t="shared" si="85"/>
        <v>692.13416793069871</v>
      </c>
      <c r="AX170" s="63">
        <f t="shared" si="86"/>
        <v>-276.85366717227947</v>
      </c>
      <c r="AY170" s="64">
        <f t="shared" si="87"/>
        <v>415.28050075841924</v>
      </c>
      <c r="AZ170" s="65">
        <f t="shared" si="88"/>
        <v>919.27422429346916</v>
      </c>
      <c r="BA170" s="51">
        <f t="shared" si="89"/>
        <v>968.98783510297812</v>
      </c>
      <c r="BB170" s="55">
        <f t="shared" si="90"/>
        <v>9.2249468212445923E-2</v>
      </c>
      <c r="BC170" s="55">
        <f t="shared" si="91"/>
        <v>-0.8239795088034243</v>
      </c>
      <c r="BE170" s="52">
        <f>IF(((AS170-T170)/T170)&gt;=BE$4,AD170,"")</f>
        <v>3.7999999999999869</v>
      </c>
      <c r="BF170" s="52">
        <f t="shared" si="92"/>
        <v>3.7999999999999869</v>
      </c>
      <c r="BG170" s="52">
        <f>IF(BB170&lt;=BG$4,AD170,"")</f>
        <v>3.7999999999999869</v>
      </c>
      <c r="BH170" s="52" t="str">
        <f>IF(BC170&gt;=BH$4,AD170,"")</f>
        <v/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10503.99372353505</v>
      </c>
      <c r="AC171" s="71">
        <f t="shared" si="79"/>
        <v>-503.99372353504987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7.0000000000000009</v>
      </c>
      <c r="AG171" s="74">
        <f t="shared" si="101"/>
        <v>200</v>
      </c>
      <c r="AH171" s="60">
        <f t="shared" si="101"/>
        <v>50</v>
      </c>
      <c r="AI171" s="60">
        <f t="shared" si="101"/>
        <v>350.00000000000006</v>
      </c>
      <c r="AJ171" s="60">
        <f t="shared" si="101"/>
        <v>10350</v>
      </c>
      <c r="AK171" s="60">
        <f t="shared" si="101"/>
        <v>301.02196762732979</v>
      </c>
      <c r="AL171" s="60">
        <f t="shared" si="101"/>
        <v>6.020439352546596</v>
      </c>
      <c r="AM171" s="60" t="str">
        <f t="shared" si="101"/>
        <v>VINTO</v>
      </c>
      <c r="AN171" s="60" t="str">
        <f t="shared" si="101"/>
        <v>VINTO</v>
      </c>
      <c r="AO171" s="60" t="str">
        <f t="shared" si="101"/>
        <v/>
      </c>
      <c r="AP171" s="61" t="str">
        <f t="shared" si="80"/>
        <v>VINTO</v>
      </c>
      <c r="AQ171" s="62">
        <f t="shared" si="76"/>
        <v>35</v>
      </c>
      <c r="AR171" s="63">
        <f t="shared" si="81"/>
        <v>2.816334960147735</v>
      </c>
      <c r="AS171" s="63">
        <f t="shared" si="82"/>
        <v>140.81674800738676</v>
      </c>
      <c r="AT171" s="63">
        <f t="shared" si="83"/>
        <v>281.63349601477353</v>
      </c>
      <c r="AU171" s="63">
        <f t="shared" si="77"/>
        <v>-140.81674800738676</v>
      </c>
      <c r="AV171" s="68">
        <f t="shared" si="84"/>
        <v>0.1</v>
      </c>
      <c r="AW171" s="63">
        <f t="shared" si="85"/>
        <v>704.08374003693382</v>
      </c>
      <c r="AX171" s="63">
        <f t="shared" si="86"/>
        <v>-281.63349601477353</v>
      </c>
      <c r="AY171" s="64">
        <f t="shared" si="87"/>
        <v>422.45024402216029</v>
      </c>
      <c r="AZ171" s="65">
        <f t="shared" si="88"/>
        <v>926.44396755721016</v>
      </c>
      <c r="BA171" s="51">
        <f t="shared" si="89"/>
        <v>985.71723605170735</v>
      </c>
      <c r="BB171" s="55">
        <f t="shared" si="90"/>
        <v>9.3842138713690196E-2</v>
      </c>
      <c r="BC171" s="55">
        <f t="shared" si="91"/>
        <v>-0.83820536704120541</v>
      </c>
      <c r="BE171" s="52">
        <f>IF(((AS171-T171)/T171)&gt;=BE$4,AD171,"")</f>
        <v>3.6999999999999869</v>
      </c>
      <c r="BF171" s="52">
        <f t="shared" si="92"/>
        <v>3.6999999999999869</v>
      </c>
      <c r="BG171" s="52">
        <f>IF(BB171&lt;=BG$4,AD171,"")</f>
        <v>3.6999999999999869</v>
      </c>
      <c r="BH171" s="52" t="str">
        <f>IF(BC171&gt;=BH$4,AD171,"")</f>
        <v/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10503.99372353505</v>
      </c>
      <c r="AC172" s="71">
        <f t="shared" si="79"/>
        <v>-503.99372353504987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7.0000000000000009</v>
      </c>
      <c r="AG172" s="74">
        <f t="shared" si="101"/>
        <v>200</v>
      </c>
      <c r="AH172" s="60">
        <f t="shared" si="101"/>
        <v>50</v>
      </c>
      <c r="AI172" s="60">
        <f t="shared" si="101"/>
        <v>350.00000000000006</v>
      </c>
      <c r="AJ172" s="60">
        <f t="shared" si="101"/>
        <v>10350</v>
      </c>
      <c r="AK172" s="60">
        <f t="shared" si="101"/>
        <v>301.02196762732979</v>
      </c>
      <c r="AL172" s="60">
        <f t="shared" si="101"/>
        <v>6.020439352546596</v>
      </c>
      <c r="AM172" s="60" t="str">
        <f t="shared" si="101"/>
        <v>VINTO</v>
      </c>
      <c r="AN172" s="60" t="str">
        <f t="shared" si="101"/>
        <v>VINTO</v>
      </c>
      <c r="AO172" s="60" t="str">
        <f t="shared" si="101"/>
        <v/>
      </c>
      <c r="AP172" s="61" t="str">
        <f t="shared" si="80"/>
        <v>VINTO</v>
      </c>
      <c r="AQ172" s="62">
        <f t="shared" si="76"/>
        <v>35</v>
      </c>
      <c r="AR172" s="63">
        <f t="shared" si="81"/>
        <v>2.866788709040728</v>
      </c>
      <c r="AS172" s="63">
        <f t="shared" si="82"/>
        <v>143.33943545203641</v>
      </c>
      <c r="AT172" s="63">
        <f t="shared" si="83"/>
        <v>286.67887090407282</v>
      </c>
      <c r="AU172" s="63">
        <f t="shared" si="77"/>
        <v>-143.33943545203641</v>
      </c>
      <c r="AV172" s="68">
        <f t="shared" si="84"/>
        <v>0.1</v>
      </c>
      <c r="AW172" s="63">
        <f t="shared" si="85"/>
        <v>716.69717726018212</v>
      </c>
      <c r="AX172" s="63">
        <f t="shared" si="86"/>
        <v>-286.67887090407282</v>
      </c>
      <c r="AY172" s="64">
        <f t="shared" si="87"/>
        <v>430.01830635610929</v>
      </c>
      <c r="AZ172" s="65">
        <f t="shared" si="88"/>
        <v>934.01202989115916</v>
      </c>
      <c r="BA172" s="51">
        <f t="shared" si="89"/>
        <v>1003.3760481642548</v>
      </c>
      <c r="BB172" s="55">
        <f t="shared" si="90"/>
        <v>9.5523290909448028E-2</v>
      </c>
      <c r="BC172" s="55">
        <f t="shared" si="91"/>
        <v>-0.8532215507366413</v>
      </c>
      <c r="BE172" s="52">
        <f>IF(((AS172-T172)/T172)&gt;=BE$4,AD172,"")</f>
        <v>3.5999999999999868</v>
      </c>
      <c r="BF172" s="52">
        <f t="shared" si="92"/>
        <v>3.5999999999999868</v>
      </c>
      <c r="BG172" s="52">
        <f>IF(BB172&lt;=BG$4,AD172,"")</f>
        <v>3.5999999999999868</v>
      </c>
      <c r="BH172" s="52" t="str">
        <f>IF(BC172&gt;=BH$4,AD172,"")</f>
        <v/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10503.99372353505</v>
      </c>
      <c r="AC173" s="71">
        <f t="shared" si="79"/>
        <v>-503.99372353504987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7.0000000000000009</v>
      </c>
      <c r="AG173" s="74">
        <f t="shared" si="101"/>
        <v>200</v>
      </c>
      <c r="AH173" s="60">
        <f t="shared" si="101"/>
        <v>50</v>
      </c>
      <c r="AI173" s="60">
        <f t="shared" si="101"/>
        <v>350.00000000000006</v>
      </c>
      <c r="AJ173" s="60">
        <f t="shared" si="101"/>
        <v>10350</v>
      </c>
      <c r="AK173" s="60">
        <f t="shared" si="101"/>
        <v>301.02196762732979</v>
      </c>
      <c r="AL173" s="60">
        <f t="shared" si="101"/>
        <v>6.020439352546596</v>
      </c>
      <c r="AM173" s="60" t="str">
        <f t="shared" si="101"/>
        <v>VINTO</v>
      </c>
      <c r="AN173" s="60" t="str">
        <f t="shared" si="101"/>
        <v>VINTO</v>
      </c>
      <c r="AO173" s="60" t="str">
        <f t="shared" si="101"/>
        <v/>
      </c>
      <c r="AP173" s="61" t="str">
        <f t="shared" si="80"/>
        <v>VINTO</v>
      </c>
      <c r="AQ173" s="62">
        <f t="shared" si="76"/>
        <v>35</v>
      </c>
      <c r="AR173" s="63">
        <f t="shared" si="81"/>
        <v>2.9201255292990345</v>
      </c>
      <c r="AS173" s="63">
        <f t="shared" si="82"/>
        <v>146.00627646495172</v>
      </c>
      <c r="AT173" s="63">
        <f t="shared" si="83"/>
        <v>292.01255292990345</v>
      </c>
      <c r="AU173" s="63">
        <f t="shared" si="77"/>
        <v>-146.00627646495172</v>
      </c>
      <c r="AV173" s="68">
        <f t="shared" si="84"/>
        <v>0.1</v>
      </c>
      <c r="AW173" s="63">
        <f t="shared" si="85"/>
        <v>730.03138232475862</v>
      </c>
      <c r="AX173" s="63">
        <f t="shared" si="86"/>
        <v>-292.01255292990345</v>
      </c>
      <c r="AY173" s="64">
        <f t="shared" si="87"/>
        <v>438.01882939485517</v>
      </c>
      <c r="AZ173" s="65">
        <f t="shared" si="88"/>
        <v>942.01255292990504</v>
      </c>
      <c r="BA173" s="51">
        <f t="shared" si="89"/>
        <v>1022.0439352546621</v>
      </c>
      <c r="BB173" s="55">
        <f t="shared" si="90"/>
        <v>9.7300508944963449E-2</v>
      </c>
      <c r="BC173" s="55">
        <f t="shared" si="91"/>
        <v>-0.8690958020718158</v>
      </c>
      <c r="BE173" s="52">
        <f>IF(((AS173-T173)/T173)&gt;=BE$4,AD173,"")</f>
        <v>3.4999999999999867</v>
      </c>
      <c r="BF173" s="52">
        <f t="shared" si="92"/>
        <v>3.4999999999999867</v>
      </c>
      <c r="BG173" s="52">
        <f>IF(BB173&lt;=BG$4,AD173,"")</f>
        <v>3.4999999999999867</v>
      </c>
      <c r="BH173" s="52" t="str">
        <f>IF(BC173&gt;=BH$4,AD173,"")</f>
        <v/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10503.99372353505</v>
      </c>
      <c r="AC174" s="71">
        <f t="shared" si="79"/>
        <v>-503.99372353504987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7.0000000000000009</v>
      </c>
      <c r="AG174" s="74">
        <f t="shared" si="101"/>
        <v>200</v>
      </c>
      <c r="AH174" s="60">
        <f t="shared" si="101"/>
        <v>50</v>
      </c>
      <c r="AI174" s="60">
        <f t="shared" si="101"/>
        <v>350.00000000000006</v>
      </c>
      <c r="AJ174" s="60">
        <f t="shared" si="101"/>
        <v>10350</v>
      </c>
      <c r="AK174" s="60">
        <f t="shared" si="101"/>
        <v>301.02196762732979</v>
      </c>
      <c r="AL174" s="60">
        <f t="shared" si="101"/>
        <v>6.020439352546596</v>
      </c>
      <c r="AM174" s="60" t="str">
        <f t="shared" si="101"/>
        <v>VINTO</v>
      </c>
      <c r="AN174" s="60" t="str">
        <f t="shared" si="101"/>
        <v>VINTO</v>
      </c>
      <c r="AO174" s="60" t="str">
        <f t="shared" si="101"/>
        <v/>
      </c>
      <c r="AP174" s="61" t="str">
        <f t="shared" si="80"/>
        <v>VINTO</v>
      </c>
      <c r="AQ174" s="62">
        <f t="shared" si="76"/>
        <v>35</v>
      </c>
      <c r="AR174" s="63">
        <f t="shared" si="81"/>
        <v>2.9765998095725363</v>
      </c>
      <c r="AS174" s="63">
        <f t="shared" si="82"/>
        <v>148.82999047862683</v>
      </c>
      <c r="AT174" s="63">
        <f t="shared" si="83"/>
        <v>297.65998095725365</v>
      </c>
      <c r="AU174" s="63">
        <f t="shared" si="77"/>
        <v>-148.82999047862683</v>
      </c>
      <c r="AV174" s="68">
        <f t="shared" si="84"/>
        <v>0.1</v>
      </c>
      <c r="AW174" s="63">
        <f t="shared" si="85"/>
        <v>744.14995239313407</v>
      </c>
      <c r="AX174" s="63">
        <f t="shared" si="86"/>
        <v>-297.65998095725365</v>
      </c>
      <c r="AY174" s="64">
        <f t="shared" si="87"/>
        <v>446.48997143588042</v>
      </c>
      <c r="AZ174" s="65">
        <f t="shared" si="88"/>
        <v>950.48369497093029</v>
      </c>
      <c r="BA174" s="51">
        <f t="shared" si="89"/>
        <v>1041.8099333503878</v>
      </c>
      <c r="BB174" s="55">
        <f t="shared" si="90"/>
        <v>9.9182269217862176E-2</v>
      </c>
      <c r="BC174" s="55">
        <f t="shared" si="91"/>
        <v>-0.88590383289729524</v>
      </c>
      <c r="BE174" s="52">
        <f>IF(((AS174-T174)/T174)&gt;=BE$4,AD174,"")</f>
        <v>3.3999999999999866</v>
      </c>
      <c r="BF174" s="52">
        <f t="shared" si="92"/>
        <v>3.3999999999999866</v>
      </c>
      <c r="BG174" s="52">
        <f>IF(BB174&lt;=BG$4,AD174,"")</f>
        <v>3.3999999999999866</v>
      </c>
      <c r="BH174" s="52" t="str">
        <f>IF(BC174&gt;=BH$4,AD174,"")</f>
        <v/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10503.99372353505</v>
      </c>
      <c r="AC175" s="71">
        <f t="shared" si="79"/>
        <v>-503.99372353504987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7.0000000000000009</v>
      </c>
      <c r="AG175" s="74">
        <f t="shared" si="101"/>
        <v>200</v>
      </c>
      <c r="AH175" s="60">
        <f t="shared" si="101"/>
        <v>50</v>
      </c>
      <c r="AI175" s="60">
        <f t="shared" si="101"/>
        <v>350.00000000000006</v>
      </c>
      <c r="AJ175" s="60">
        <f t="shared" si="101"/>
        <v>10350</v>
      </c>
      <c r="AK175" s="60">
        <f t="shared" si="101"/>
        <v>301.02196762732979</v>
      </c>
      <c r="AL175" s="60">
        <f t="shared" si="101"/>
        <v>6.020439352546596</v>
      </c>
      <c r="AM175" s="60" t="str">
        <f t="shared" si="101"/>
        <v>VINTO</v>
      </c>
      <c r="AN175" s="60" t="str">
        <f t="shared" si="101"/>
        <v>VINTO</v>
      </c>
      <c r="AO175" s="60" t="str">
        <f t="shared" si="101"/>
        <v/>
      </c>
      <c r="AP175" s="61" t="str">
        <f t="shared" si="80"/>
        <v>VINTO</v>
      </c>
      <c r="AQ175" s="62">
        <f t="shared" si="76"/>
        <v>35</v>
      </c>
      <c r="AR175" s="63">
        <f t="shared" si="81"/>
        <v>3.036496773498977</v>
      </c>
      <c r="AS175" s="63">
        <f t="shared" si="82"/>
        <v>151.82483867494884</v>
      </c>
      <c r="AT175" s="63">
        <f t="shared" si="83"/>
        <v>303.64967734989767</v>
      </c>
      <c r="AU175" s="63">
        <f t="shared" si="77"/>
        <v>-151.82483867494884</v>
      </c>
      <c r="AV175" s="68">
        <f t="shared" si="84"/>
        <v>0.1</v>
      </c>
      <c r="AW175" s="63">
        <f t="shared" si="85"/>
        <v>759.12419337474421</v>
      </c>
      <c r="AX175" s="63">
        <f t="shared" si="86"/>
        <v>-303.64967734989767</v>
      </c>
      <c r="AY175" s="64">
        <f t="shared" si="87"/>
        <v>455.47451602484654</v>
      </c>
      <c r="AZ175" s="65">
        <f t="shared" si="88"/>
        <v>959.46823955989635</v>
      </c>
      <c r="BA175" s="51">
        <f t="shared" si="89"/>
        <v>1062.7738707246419</v>
      </c>
      <c r="BB175" s="55">
        <f t="shared" si="90"/>
        <v>0.10117807556790623</v>
      </c>
      <c r="BC175" s="55">
        <f t="shared" si="91"/>
        <v>-0.90373053225765199</v>
      </c>
      <c r="BE175" s="52">
        <f>IF(((AS175-T175)/T175)&gt;=BE$4,AD175,"")</f>
        <v>3.2999999999999865</v>
      </c>
      <c r="BF175" s="52">
        <f t="shared" si="92"/>
        <v>3.2999999999999865</v>
      </c>
      <c r="BG175" s="52">
        <f>IF(BB175&lt;=BG$4,AD175,"")</f>
        <v>3.2999999999999865</v>
      </c>
      <c r="BH175" s="52" t="str">
        <f>IF(BC175&gt;=BH$4,AD175,"")</f>
        <v/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10503.99372353505</v>
      </c>
      <c r="AC176" s="71">
        <f t="shared" si="79"/>
        <v>-503.99372353504987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7.0000000000000009</v>
      </c>
      <c r="AG176" s="74">
        <f t="shared" si="101"/>
        <v>200</v>
      </c>
      <c r="AH176" s="60">
        <f t="shared" si="101"/>
        <v>50</v>
      </c>
      <c r="AI176" s="60">
        <f t="shared" si="101"/>
        <v>350.00000000000006</v>
      </c>
      <c r="AJ176" s="60">
        <f t="shared" si="101"/>
        <v>10350</v>
      </c>
      <c r="AK176" s="60">
        <f t="shared" si="101"/>
        <v>301.02196762732979</v>
      </c>
      <c r="AL176" s="60">
        <f t="shared" si="101"/>
        <v>6.020439352546596</v>
      </c>
      <c r="AM176" s="60" t="str">
        <f t="shared" si="101"/>
        <v>VINTO</v>
      </c>
      <c r="AN176" s="60" t="str">
        <f t="shared" si="101"/>
        <v>VINTO</v>
      </c>
      <c r="AO176" s="60" t="str">
        <f t="shared" si="101"/>
        <v/>
      </c>
      <c r="AP176" s="61" t="str">
        <f t="shared" si="80"/>
        <v>VINTO</v>
      </c>
      <c r="AQ176" s="62">
        <f t="shared" si="76"/>
        <v>35</v>
      </c>
      <c r="AR176" s="63">
        <f t="shared" si="81"/>
        <v>3.1001372976708201</v>
      </c>
      <c r="AS176" s="63">
        <f t="shared" si="82"/>
        <v>155.006864883541</v>
      </c>
      <c r="AT176" s="63">
        <f t="shared" si="83"/>
        <v>310.013729767082</v>
      </c>
      <c r="AU176" s="63">
        <f t="shared" si="77"/>
        <v>-155.006864883541</v>
      </c>
      <c r="AV176" s="68">
        <f t="shared" si="84"/>
        <v>0.1</v>
      </c>
      <c r="AW176" s="63">
        <f t="shared" si="85"/>
        <v>775.03432441770497</v>
      </c>
      <c r="AX176" s="63">
        <f t="shared" si="86"/>
        <v>-310.013729767082</v>
      </c>
      <c r="AY176" s="64">
        <f t="shared" si="87"/>
        <v>465.02059465062297</v>
      </c>
      <c r="AZ176" s="65">
        <f t="shared" si="88"/>
        <v>969.01431818567289</v>
      </c>
      <c r="BA176" s="51">
        <f t="shared" si="89"/>
        <v>1085.0480541847869</v>
      </c>
      <c r="BB176" s="55">
        <f t="shared" si="90"/>
        <v>0.10329861981482802</v>
      </c>
      <c r="BC176" s="55">
        <f t="shared" si="91"/>
        <v>-0.92267140032803097</v>
      </c>
      <c r="BE176" s="52">
        <f>IF(((AS176-T176)/T176)&gt;=BE$4,AD176,"")</f>
        <v>3.1999999999999864</v>
      </c>
      <c r="BF176" s="52">
        <f t="shared" si="92"/>
        <v>3.1999999999999864</v>
      </c>
      <c r="BG176" s="52">
        <f>IF(BB176&lt;=BG$4,AD176,"")</f>
        <v>3.1999999999999864</v>
      </c>
      <c r="BH176" s="52" t="str">
        <f>IF(BC176&gt;=BH$4,AD176,"")</f>
        <v/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10503.99372353505</v>
      </c>
      <c r="AC177" s="71">
        <f t="shared" si="79"/>
        <v>-503.99372353504987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7.0000000000000009</v>
      </c>
      <c r="AG177" s="74">
        <f t="shared" si="101"/>
        <v>200</v>
      </c>
      <c r="AH177" s="60">
        <f t="shared" si="101"/>
        <v>50</v>
      </c>
      <c r="AI177" s="60">
        <f t="shared" si="101"/>
        <v>350.00000000000006</v>
      </c>
      <c r="AJ177" s="60">
        <f t="shared" si="101"/>
        <v>10350</v>
      </c>
      <c r="AK177" s="60">
        <f t="shared" si="101"/>
        <v>301.02196762732979</v>
      </c>
      <c r="AL177" s="60">
        <f t="shared" si="101"/>
        <v>6.020439352546596</v>
      </c>
      <c r="AM177" s="60" t="str">
        <f t="shared" si="101"/>
        <v>VINTO</v>
      </c>
      <c r="AN177" s="60" t="str">
        <f t="shared" si="101"/>
        <v>VINTO</v>
      </c>
      <c r="AO177" s="60" t="str">
        <f t="shared" si="101"/>
        <v/>
      </c>
      <c r="AP177" s="61" t="str">
        <f t="shared" si="80"/>
        <v>VINTO</v>
      </c>
      <c r="AQ177" s="62">
        <f t="shared" si="76"/>
        <v>35</v>
      </c>
      <c r="AR177" s="63">
        <f t="shared" si="81"/>
        <v>3.1678836621118149</v>
      </c>
      <c r="AS177" s="63">
        <f t="shared" si="82"/>
        <v>158.39418310559074</v>
      </c>
      <c r="AT177" s="63">
        <f t="shared" si="83"/>
        <v>316.78836621118148</v>
      </c>
      <c r="AU177" s="63">
        <f t="shared" si="77"/>
        <v>-158.39418310559074</v>
      </c>
      <c r="AV177" s="68">
        <f t="shared" si="84"/>
        <v>0.1</v>
      </c>
      <c r="AW177" s="63">
        <f t="shared" si="85"/>
        <v>791.97091552795371</v>
      </c>
      <c r="AX177" s="63">
        <f t="shared" si="86"/>
        <v>-316.78836621118148</v>
      </c>
      <c r="AY177" s="64">
        <f t="shared" si="87"/>
        <v>475.18254931677222</v>
      </c>
      <c r="AZ177" s="65">
        <f t="shared" si="88"/>
        <v>979.17627285182209</v>
      </c>
      <c r="BA177" s="51">
        <f t="shared" si="89"/>
        <v>1108.7592817391351</v>
      </c>
      <c r="BB177" s="55">
        <f t="shared" si="90"/>
        <v>0.10555597336800288</v>
      </c>
      <c r="BC177" s="55">
        <f t="shared" si="91"/>
        <v>-0.94283425988682179</v>
      </c>
      <c r="BE177" s="52">
        <f>IF(((AS177-T177)/T177)&gt;=BE$4,AD177,"")</f>
        <v>3.0999999999999863</v>
      </c>
      <c r="BF177" s="52">
        <f t="shared" si="92"/>
        <v>3.0999999999999863</v>
      </c>
      <c r="BG177" s="52">
        <f>IF(BB177&lt;=BG$4,AD177,"")</f>
        <v>3.0999999999999863</v>
      </c>
      <c r="BH177" s="52" t="str">
        <f>IF(BC177&gt;=BH$4,AD177,"")</f>
        <v/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10503.99372353505</v>
      </c>
      <c r="AC178" s="71">
        <f t="shared" si="79"/>
        <v>-503.99372353504987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7.0000000000000009</v>
      </c>
      <c r="AG178" s="74">
        <f t="shared" si="101"/>
        <v>200</v>
      </c>
      <c r="AH178" s="60">
        <f t="shared" si="101"/>
        <v>50</v>
      </c>
      <c r="AI178" s="60">
        <f t="shared" si="101"/>
        <v>350.00000000000006</v>
      </c>
      <c r="AJ178" s="60">
        <f t="shared" si="101"/>
        <v>10350</v>
      </c>
      <c r="AK178" s="60">
        <f t="shared" si="101"/>
        <v>301.02196762732979</v>
      </c>
      <c r="AL178" s="60">
        <f t="shared" si="101"/>
        <v>6.020439352546596</v>
      </c>
      <c r="AM178" s="60" t="str">
        <f t="shared" si="101"/>
        <v>VINTO</v>
      </c>
      <c r="AN178" s="60" t="str">
        <f t="shared" si="101"/>
        <v>VINTO</v>
      </c>
      <c r="AO178" s="60" t="str">
        <f t="shared" si="101"/>
        <v/>
      </c>
      <c r="AP178" s="61" t="str">
        <f t="shared" si="80"/>
        <v>VINTO</v>
      </c>
      <c r="AQ178" s="62">
        <f t="shared" si="76"/>
        <v>35</v>
      </c>
      <c r="AR178" s="63">
        <f t="shared" si="81"/>
        <v>3.2401464508488758</v>
      </c>
      <c r="AS178" s="63">
        <f t="shared" si="82"/>
        <v>162.00732254244377</v>
      </c>
      <c r="AT178" s="63">
        <f t="shared" si="83"/>
        <v>324.01464508488755</v>
      </c>
      <c r="AU178" s="63">
        <f t="shared" si="77"/>
        <v>-162.00732254244377</v>
      </c>
      <c r="AV178" s="68">
        <f t="shared" si="84"/>
        <v>0.1</v>
      </c>
      <c r="AW178" s="63">
        <f t="shared" si="85"/>
        <v>810.03661271221881</v>
      </c>
      <c r="AX178" s="63">
        <f t="shared" si="86"/>
        <v>-324.01464508488755</v>
      </c>
      <c r="AY178" s="64">
        <f t="shared" si="87"/>
        <v>486.02196762733126</v>
      </c>
      <c r="AZ178" s="65">
        <f t="shared" si="88"/>
        <v>990.01569116238113</v>
      </c>
      <c r="BA178" s="51">
        <f t="shared" si="89"/>
        <v>1134.0512577971065</v>
      </c>
      <c r="BB178" s="55">
        <f t="shared" si="90"/>
        <v>0.10796381715805604</v>
      </c>
      <c r="BC178" s="55">
        <f t="shared" si="91"/>
        <v>-0.96434131008286506</v>
      </c>
      <c r="BE178" s="52">
        <f>IF(((AS178-T178)/T178)&gt;=BE$4,AD178,"")</f>
        <v>2.9999999999999862</v>
      </c>
      <c r="BF178" s="52">
        <f t="shared" si="92"/>
        <v>2.9999999999999862</v>
      </c>
      <c r="BG178" s="52">
        <f>IF(BB178&lt;=BG$4,AD178,"")</f>
        <v>2.9999999999999862</v>
      </c>
      <c r="BH178" s="52" t="str">
        <f>IF(BC178&gt;=BH$4,AD178,"")</f>
        <v/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10503.99372353505</v>
      </c>
      <c r="AC179" s="71">
        <f t="shared" si="79"/>
        <v>-503.99372353504987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7.0000000000000009</v>
      </c>
      <c r="AG179" s="74">
        <f t="shared" si="101"/>
        <v>200</v>
      </c>
      <c r="AH179" s="60">
        <f t="shared" si="101"/>
        <v>50</v>
      </c>
      <c r="AI179" s="60">
        <f t="shared" si="101"/>
        <v>350.00000000000006</v>
      </c>
      <c r="AJ179" s="60">
        <f t="shared" si="101"/>
        <v>10350</v>
      </c>
      <c r="AK179" s="60">
        <f t="shared" si="101"/>
        <v>301.02196762732979</v>
      </c>
      <c r="AL179" s="60">
        <f t="shared" si="101"/>
        <v>6.020439352546596</v>
      </c>
      <c r="AM179" s="60" t="str">
        <f t="shared" si="101"/>
        <v>VINTO</v>
      </c>
      <c r="AN179" s="60" t="str">
        <f t="shared" si="101"/>
        <v>VINTO</v>
      </c>
      <c r="AO179" s="60" t="str">
        <f t="shared" si="101"/>
        <v/>
      </c>
      <c r="AP179" s="61" t="str">
        <f t="shared" si="80"/>
        <v>VINTO</v>
      </c>
      <c r="AQ179" s="62">
        <f t="shared" si="76"/>
        <v>35</v>
      </c>
      <c r="AR179" s="63">
        <f t="shared" si="81"/>
        <v>3.3173928801884927</v>
      </c>
      <c r="AS179" s="63">
        <f t="shared" si="82"/>
        <v>165.86964400942463</v>
      </c>
      <c r="AT179" s="63">
        <f t="shared" si="83"/>
        <v>331.73928801884927</v>
      </c>
      <c r="AU179" s="63">
        <f t="shared" si="77"/>
        <v>-165.86964400942463</v>
      </c>
      <c r="AV179" s="68">
        <f t="shared" si="84"/>
        <v>0.1</v>
      </c>
      <c r="AW179" s="63">
        <f t="shared" si="85"/>
        <v>829.34822004712316</v>
      </c>
      <c r="AX179" s="63">
        <f t="shared" si="86"/>
        <v>-331.73928801884927</v>
      </c>
      <c r="AY179" s="64">
        <f t="shared" si="87"/>
        <v>497.6089320282739</v>
      </c>
      <c r="AZ179" s="65">
        <f t="shared" si="88"/>
        <v>1001.6026555633238</v>
      </c>
      <c r="BA179" s="51">
        <f t="shared" si="89"/>
        <v>1161.0875080659725</v>
      </c>
      <c r="BB179" s="55">
        <f t="shared" si="90"/>
        <v>0.11053771914052669</v>
      </c>
      <c r="BC179" s="55">
        <f t="shared" si="91"/>
        <v>-0.98733160512001505</v>
      </c>
      <c r="BE179" s="52">
        <f>IF(((AS179-T179)/T179)&gt;=BE$4,AD179,"")</f>
        <v>2.8999999999999861</v>
      </c>
      <c r="BF179" s="52">
        <f t="shared" si="92"/>
        <v>2.8999999999999861</v>
      </c>
      <c r="BG179" s="52">
        <f>IF(BB179&lt;=BG$4,AD179,"")</f>
        <v>2.8999999999999861</v>
      </c>
      <c r="BH179" s="52" t="str">
        <f>IF(BC179&gt;=BH$4,AD179,"")</f>
        <v/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10503.99372353505</v>
      </c>
      <c r="AC180" s="71">
        <f t="shared" si="79"/>
        <v>-503.99372353504987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7.0000000000000009</v>
      </c>
      <c r="AG180" s="74">
        <f t="shared" si="101"/>
        <v>200</v>
      </c>
      <c r="AH180" s="60">
        <f t="shared" si="101"/>
        <v>50</v>
      </c>
      <c r="AI180" s="60">
        <f t="shared" si="101"/>
        <v>350.00000000000006</v>
      </c>
      <c r="AJ180" s="60">
        <f t="shared" si="101"/>
        <v>10350</v>
      </c>
      <c r="AK180" s="60">
        <f t="shared" si="101"/>
        <v>301.02196762732979</v>
      </c>
      <c r="AL180" s="60">
        <f t="shared" si="101"/>
        <v>6.020439352546596</v>
      </c>
      <c r="AM180" s="60" t="str">
        <f t="shared" si="101"/>
        <v>VINTO</v>
      </c>
      <c r="AN180" s="60" t="str">
        <f t="shared" si="101"/>
        <v>VINTO</v>
      </c>
      <c r="AO180" s="60" t="str">
        <f t="shared" si="101"/>
        <v/>
      </c>
      <c r="AP180" s="61" t="str">
        <f t="shared" si="80"/>
        <v>VINTO</v>
      </c>
      <c r="AQ180" s="62">
        <f t="shared" si="76"/>
        <v>35</v>
      </c>
      <c r="AR180" s="63">
        <f t="shared" si="81"/>
        <v>3.4001569116237964</v>
      </c>
      <c r="AS180" s="63">
        <f t="shared" si="82"/>
        <v>170.00784558118983</v>
      </c>
      <c r="AT180" s="63">
        <f t="shared" si="83"/>
        <v>340.01569116237965</v>
      </c>
      <c r="AU180" s="63">
        <f t="shared" si="77"/>
        <v>-170.00784558118983</v>
      </c>
      <c r="AV180" s="68">
        <f t="shared" si="84"/>
        <v>0.1</v>
      </c>
      <c r="AW180" s="63">
        <f t="shared" si="85"/>
        <v>850.03922790594913</v>
      </c>
      <c r="AX180" s="63">
        <f t="shared" si="86"/>
        <v>-340.01569116237965</v>
      </c>
      <c r="AY180" s="64">
        <f t="shared" si="87"/>
        <v>510.02353674356948</v>
      </c>
      <c r="AZ180" s="65">
        <f t="shared" si="88"/>
        <v>1014.0172602786193</v>
      </c>
      <c r="BA180" s="51">
        <f t="shared" si="89"/>
        <v>1190.0549190683287</v>
      </c>
      <c r="BB180" s="55">
        <f t="shared" si="90"/>
        <v>0.11329547126460235</v>
      </c>
      <c r="BC180" s="55">
        <f t="shared" si="91"/>
        <v>-1.01196406408839</v>
      </c>
      <c r="BE180" s="52">
        <f>IF(((AS180-T180)/T180)&gt;=BE$4,AD180,"")</f>
        <v>2.7999999999999861</v>
      </c>
      <c r="BF180" s="52">
        <f t="shared" si="92"/>
        <v>2.7999999999999861</v>
      </c>
      <c r="BG180" s="52">
        <f>IF(BB180&lt;=BG$4,AD180,"")</f>
        <v>2.7999999999999861</v>
      </c>
      <c r="BH180" s="52" t="str">
        <f>IF(BC180&gt;=BH$4,AD180,"")</f>
        <v/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10503.99372353505</v>
      </c>
      <c r="AC181" s="71">
        <f t="shared" si="79"/>
        <v>-503.99372353504987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7.0000000000000009</v>
      </c>
      <c r="AG181" s="74">
        <f t="shared" si="101"/>
        <v>200</v>
      </c>
      <c r="AH181" s="60">
        <f t="shared" si="101"/>
        <v>50</v>
      </c>
      <c r="AI181" s="60">
        <f t="shared" si="101"/>
        <v>350.00000000000006</v>
      </c>
      <c r="AJ181" s="60">
        <f t="shared" si="101"/>
        <v>10350</v>
      </c>
      <c r="AK181" s="60">
        <f t="shared" si="101"/>
        <v>301.02196762732979</v>
      </c>
      <c r="AL181" s="60">
        <f t="shared" si="101"/>
        <v>6.020439352546596</v>
      </c>
      <c r="AM181" s="60" t="str">
        <f t="shared" si="101"/>
        <v>VINTO</v>
      </c>
      <c r="AN181" s="60" t="str">
        <f t="shared" si="101"/>
        <v>VINTO</v>
      </c>
      <c r="AO181" s="60" t="str">
        <f t="shared" si="101"/>
        <v/>
      </c>
      <c r="AP181" s="61" t="str">
        <f t="shared" si="80"/>
        <v>VINTO</v>
      </c>
      <c r="AQ181" s="62">
        <f t="shared" si="76"/>
        <v>35</v>
      </c>
      <c r="AR181" s="63">
        <f t="shared" si="81"/>
        <v>3.489051612054308</v>
      </c>
      <c r="AS181" s="63">
        <f t="shared" si="82"/>
        <v>174.45258060271541</v>
      </c>
      <c r="AT181" s="63">
        <f t="shared" si="83"/>
        <v>348.90516120543083</v>
      </c>
      <c r="AU181" s="63">
        <f t="shared" si="77"/>
        <v>-174.45258060271541</v>
      </c>
      <c r="AV181" s="68">
        <f t="shared" si="84"/>
        <v>0.1</v>
      </c>
      <c r="AW181" s="63">
        <f t="shared" si="85"/>
        <v>872.2629030135771</v>
      </c>
      <c r="AX181" s="63">
        <f t="shared" si="86"/>
        <v>-348.90516120543083</v>
      </c>
      <c r="AY181" s="64">
        <f t="shared" si="87"/>
        <v>523.35774180814633</v>
      </c>
      <c r="AZ181" s="65">
        <f t="shared" si="88"/>
        <v>1027.3514653431962</v>
      </c>
      <c r="BA181" s="51">
        <f t="shared" si="89"/>
        <v>1221.1680642190079</v>
      </c>
      <c r="BB181" s="55">
        <f t="shared" si="90"/>
        <v>0.11625750132379475</v>
      </c>
      <c r="BC181" s="55">
        <f t="shared" si="91"/>
        <v>-1.038421149647015</v>
      </c>
      <c r="BE181" s="52">
        <f>IF(((AS181-T181)/T181)&gt;=BE$4,AD181,"")</f>
        <v>2.699999999999986</v>
      </c>
      <c r="BF181" s="52">
        <f t="shared" si="92"/>
        <v>2.699999999999986</v>
      </c>
      <c r="BG181" s="52">
        <f>IF(BB181&lt;=BG$4,AD181,"")</f>
        <v>2.699999999999986</v>
      </c>
      <c r="BH181" s="52" t="str">
        <f>IF(BC181&gt;=BH$4,AD181,"")</f>
        <v/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10503.99372353505</v>
      </c>
      <c r="AC182" s="71">
        <f t="shared" si="79"/>
        <v>-503.99372353504987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7.0000000000000009</v>
      </c>
      <c r="AG182" s="74">
        <f t="shared" si="101"/>
        <v>200</v>
      </c>
      <c r="AH182" s="60">
        <f t="shared" si="101"/>
        <v>50</v>
      </c>
      <c r="AI182" s="60">
        <f t="shared" si="101"/>
        <v>350.00000000000006</v>
      </c>
      <c r="AJ182" s="60">
        <f t="shared" si="101"/>
        <v>10350</v>
      </c>
      <c r="AK182" s="60">
        <f t="shared" si="101"/>
        <v>301.02196762732979</v>
      </c>
      <c r="AL182" s="60">
        <f t="shared" si="101"/>
        <v>6.020439352546596</v>
      </c>
      <c r="AM182" s="60" t="str">
        <f t="shared" si="101"/>
        <v>VINTO</v>
      </c>
      <c r="AN182" s="60" t="str">
        <f t="shared" si="101"/>
        <v>VINTO</v>
      </c>
      <c r="AO182" s="60" t="str">
        <f t="shared" si="101"/>
        <v/>
      </c>
      <c r="AP182" s="61" t="str">
        <f t="shared" si="80"/>
        <v>VINTO</v>
      </c>
      <c r="AQ182" s="62">
        <f t="shared" si="76"/>
        <v>35</v>
      </c>
      <c r="AR182" s="63">
        <f t="shared" si="81"/>
        <v>3.5847843663640897</v>
      </c>
      <c r="AS182" s="63">
        <f t="shared" si="82"/>
        <v>179.23921831820448</v>
      </c>
      <c r="AT182" s="63">
        <f t="shared" si="83"/>
        <v>358.47843663640896</v>
      </c>
      <c r="AU182" s="63">
        <f t="shared" si="77"/>
        <v>-179.23921831820448</v>
      </c>
      <c r="AV182" s="68">
        <f t="shared" si="84"/>
        <v>0.1</v>
      </c>
      <c r="AW182" s="63">
        <f t="shared" si="85"/>
        <v>896.19609159102242</v>
      </c>
      <c r="AX182" s="63">
        <f t="shared" si="86"/>
        <v>-358.47843663640896</v>
      </c>
      <c r="AY182" s="64">
        <f t="shared" si="87"/>
        <v>537.71765495461341</v>
      </c>
      <c r="AZ182" s="65">
        <f t="shared" si="88"/>
        <v>1041.7113784896633</v>
      </c>
      <c r="BA182" s="51">
        <f t="shared" si="89"/>
        <v>1254.6745282274314</v>
      </c>
      <c r="BB182" s="55">
        <f t="shared" si="90"/>
        <v>0.11944737984907887</v>
      </c>
      <c r="BC182" s="55">
        <f t="shared" si="91"/>
        <v>-1.066913395633226</v>
      </c>
      <c r="BE182" s="52">
        <f>IF(((AS182-T182)/T182)&gt;=BE$4,AD182,"")</f>
        <v>2.5999999999999859</v>
      </c>
      <c r="BF182" s="52">
        <f t="shared" si="92"/>
        <v>2.5999999999999859</v>
      </c>
      <c r="BG182" s="52">
        <f>IF(BB182&lt;=BG$4,AD182,"")</f>
        <v>2.5999999999999859</v>
      </c>
      <c r="BH182" s="52" t="str">
        <f>IF(BC182&gt;=BH$4,AD182,"")</f>
        <v/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10503.99372353505</v>
      </c>
      <c r="AC183" s="71">
        <f t="shared" si="79"/>
        <v>-503.99372353504987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7.0000000000000009</v>
      </c>
      <c r="AG183" s="74">
        <f t="shared" si="101"/>
        <v>200</v>
      </c>
      <c r="AH183" s="60">
        <f t="shared" si="101"/>
        <v>50</v>
      </c>
      <c r="AI183" s="60">
        <f t="shared" si="101"/>
        <v>350.00000000000006</v>
      </c>
      <c r="AJ183" s="60">
        <f t="shared" si="101"/>
        <v>10350</v>
      </c>
      <c r="AK183" s="60">
        <f t="shared" si="101"/>
        <v>301.02196762732979</v>
      </c>
      <c r="AL183" s="60">
        <f t="shared" si="101"/>
        <v>6.020439352546596</v>
      </c>
      <c r="AM183" s="60" t="str">
        <f t="shared" si="101"/>
        <v>VINTO</v>
      </c>
      <c r="AN183" s="60" t="str">
        <f t="shared" si="101"/>
        <v>VINTO</v>
      </c>
      <c r="AO183" s="60" t="str">
        <f t="shared" si="101"/>
        <v/>
      </c>
      <c r="AP183" s="61" t="str">
        <f t="shared" si="80"/>
        <v>VINTO</v>
      </c>
      <c r="AQ183" s="62">
        <f t="shared" si="76"/>
        <v>35</v>
      </c>
      <c r="AR183" s="63">
        <f t="shared" si="81"/>
        <v>3.6881757410186538</v>
      </c>
      <c r="AS183" s="63">
        <f t="shared" si="82"/>
        <v>184.40878705093269</v>
      </c>
      <c r="AT183" s="63">
        <f t="shared" si="83"/>
        <v>368.81757410186538</v>
      </c>
      <c r="AU183" s="63">
        <f t="shared" si="77"/>
        <v>-184.40878705093269</v>
      </c>
      <c r="AV183" s="68">
        <f t="shared" si="84"/>
        <v>0.1</v>
      </c>
      <c r="AW183" s="63">
        <f t="shared" si="85"/>
        <v>922.04393525466344</v>
      </c>
      <c r="AX183" s="63">
        <f t="shared" si="86"/>
        <v>-368.81757410186538</v>
      </c>
      <c r="AY183" s="64">
        <f t="shared" si="87"/>
        <v>553.22636115279806</v>
      </c>
      <c r="AZ183" s="65">
        <f t="shared" si="88"/>
        <v>1057.2200846878479</v>
      </c>
      <c r="BA183" s="51">
        <f t="shared" si="89"/>
        <v>1290.8615093565288</v>
      </c>
      <c r="BB183" s="55">
        <f t="shared" si="90"/>
        <v>0.12289244865638571</v>
      </c>
      <c r="BC183" s="55">
        <f t="shared" si="91"/>
        <v>-1.0976850212983345</v>
      </c>
      <c r="BE183" s="52">
        <f>IF(((AS183-T183)/T183)&gt;=BE$4,AD183,"")</f>
        <v>2.4999999999999858</v>
      </c>
      <c r="BF183" s="52">
        <f t="shared" si="92"/>
        <v>2.4999999999999858</v>
      </c>
      <c r="BG183" s="52">
        <f>IF(BB183&lt;=BG$4,AD183,"")</f>
        <v>2.4999999999999858</v>
      </c>
      <c r="BH183" s="52" t="str">
        <f>IF(BC183&gt;=BH$4,AD183,"")</f>
        <v/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10503.99372353505</v>
      </c>
      <c r="AC184" s="71">
        <f t="shared" si="79"/>
        <v>-503.99372353504987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7.0000000000000009</v>
      </c>
      <c r="AG184" s="74">
        <f t="shared" si="101"/>
        <v>200</v>
      </c>
      <c r="AH184" s="60">
        <f t="shared" si="101"/>
        <v>50</v>
      </c>
      <c r="AI184" s="60">
        <f t="shared" si="101"/>
        <v>350.00000000000006</v>
      </c>
      <c r="AJ184" s="60">
        <f t="shared" si="101"/>
        <v>10350</v>
      </c>
      <c r="AK184" s="60">
        <f t="shared" si="101"/>
        <v>301.02196762732979</v>
      </c>
      <c r="AL184" s="60">
        <f t="shared" si="101"/>
        <v>6.020439352546596</v>
      </c>
      <c r="AM184" s="60" t="str">
        <f t="shared" si="101"/>
        <v>VINTO</v>
      </c>
      <c r="AN184" s="60" t="str">
        <f t="shared" si="101"/>
        <v>VINTO</v>
      </c>
      <c r="AO184" s="60" t="str">
        <f t="shared" si="101"/>
        <v/>
      </c>
      <c r="AP184" s="61" t="str">
        <f t="shared" si="80"/>
        <v>VINTO</v>
      </c>
      <c r="AQ184" s="62">
        <f t="shared" si="76"/>
        <v>35</v>
      </c>
      <c r="AR184" s="63">
        <f t="shared" si="81"/>
        <v>3.8001830635610983</v>
      </c>
      <c r="AS184" s="63">
        <f t="shared" si="82"/>
        <v>190.0091531780549</v>
      </c>
      <c r="AT184" s="63">
        <f t="shared" si="83"/>
        <v>380.0183063561098</v>
      </c>
      <c r="AU184" s="63">
        <f t="shared" si="77"/>
        <v>-190.0091531780549</v>
      </c>
      <c r="AV184" s="68">
        <f t="shared" si="84"/>
        <v>0.1</v>
      </c>
      <c r="AW184" s="63">
        <f t="shared" si="85"/>
        <v>950.04576589027454</v>
      </c>
      <c r="AX184" s="63">
        <f t="shared" si="86"/>
        <v>-380.0183063561098</v>
      </c>
      <c r="AY184" s="64">
        <f t="shared" si="87"/>
        <v>570.02745953416479</v>
      </c>
      <c r="AZ184" s="65">
        <f t="shared" si="88"/>
        <v>1074.0211830692147</v>
      </c>
      <c r="BA184" s="51">
        <f t="shared" si="89"/>
        <v>1330.0640722463843</v>
      </c>
      <c r="BB184" s="55">
        <f t="shared" si="90"/>
        <v>0.1266246065309681</v>
      </c>
      <c r="BC184" s="55">
        <f t="shared" si="91"/>
        <v>-1.1310209491022019</v>
      </c>
      <c r="BE184" s="52">
        <f>IF(((AS184-T184)/T184)&gt;=BE$4,AD184,"")</f>
        <v>2.3999999999999857</v>
      </c>
      <c r="BF184" s="52">
        <f t="shared" si="92"/>
        <v>2.3999999999999857</v>
      </c>
      <c r="BG184" s="52">
        <f>IF(BB184&lt;=BG$4,AD184,"")</f>
        <v>2.3999999999999857</v>
      </c>
      <c r="BH184" s="52" t="str">
        <f>IF(BC184&gt;=BH$4,AD184,"")</f>
        <v/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10503.99372353505</v>
      </c>
      <c r="AC185" s="71">
        <f t="shared" si="79"/>
        <v>-503.99372353504987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7.0000000000000009</v>
      </c>
      <c r="AG185" s="74">
        <f t="shared" si="101"/>
        <v>200</v>
      </c>
      <c r="AH185" s="60">
        <f t="shared" si="101"/>
        <v>50</v>
      </c>
      <c r="AI185" s="60">
        <f t="shared" si="101"/>
        <v>350.00000000000006</v>
      </c>
      <c r="AJ185" s="60">
        <f t="shared" si="101"/>
        <v>10350</v>
      </c>
      <c r="AK185" s="60">
        <f t="shared" si="101"/>
        <v>301.02196762732979</v>
      </c>
      <c r="AL185" s="60">
        <f t="shared" si="101"/>
        <v>6.020439352546596</v>
      </c>
      <c r="AM185" s="60" t="str">
        <f t="shared" si="101"/>
        <v>VINTO</v>
      </c>
      <c r="AN185" s="60" t="str">
        <f t="shared" si="101"/>
        <v>VINTO</v>
      </c>
      <c r="AO185" s="60" t="str">
        <f t="shared" si="101"/>
        <v/>
      </c>
      <c r="AP185" s="61" t="str">
        <f t="shared" si="80"/>
        <v>VINTO</v>
      </c>
      <c r="AQ185" s="62">
        <f t="shared" si="76"/>
        <v>35</v>
      </c>
      <c r="AR185" s="63">
        <f t="shared" si="81"/>
        <v>3.921930153281147</v>
      </c>
      <c r="AS185" s="63">
        <f t="shared" si="82"/>
        <v>196.09650766405736</v>
      </c>
      <c r="AT185" s="63">
        <f t="shared" si="83"/>
        <v>392.19301532811471</v>
      </c>
      <c r="AU185" s="63">
        <f t="shared" si="77"/>
        <v>-196.09650766405736</v>
      </c>
      <c r="AV185" s="68">
        <f t="shared" si="84"/>
        <v>0.1</v>
      </c>
      <c r="AW185" s="63">
        <f t="shared" si="85"/>
        <v>980.48253832028672</v>
      </c>
      <c r="AX185" s="63">
        <f t="shared" si="86"/>
        <v>-392.19301532811471</v>
      </c>
      <c r="AY185" s="64">
        <f t="shared" si="87"/>
        <v>588.28952299217201</v>
      </c>
      <c r="AZ185" s="65">
        <f t="shared" si="88"/>
        <v>1092.2832465272218</v>
      </c>
      <c r="BA185" s="51">
        <f t="shared" si="89"/>
        <v>1372.6755536484015</v>
      </c>
      <c r="BB185" s="55">
        <f t="shared" si="90"/>
        <v>0.13068129987290555</v>
      </c>
      <c r="BC185" s="55">
        <f t="shared" si="91"/>
        <v>-1.1672556532368401</v>
      </c>
      <c r="BE185" s="52">
        <f>IF(((AS185-T185)/T185)&gt;=BE$4,AD185,"")</f>
        <v>2.2999999999999856</v>
      </c>
      <c r="BF185" s="52">
        <f t="shared" si="92"/>
        <v>2.2999999999999856</v>
      </c>
      <c r="BG185" s="52">
        <f>IF(BB185&lt;=BG$4,AD185,"")</f>
        <v>2.2999999999999856</v>
      </c>
      <c r="BH185" s="52" t="str">
        <f>IF(BC185&gt;=BH$4,AD185,"")</f>
        <v/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10503.99372353505</v>
      </c>
      <c r="AC186" s="71">
        <f t="shared" si="79"/>
        <v>-503.99372353504987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7.0000000000000009</v>
      </c>
      <c r="AG186" s="74">
        <f t="shared" si="104"/>
        <v>200</v>
      </c>
      <c r="AH186" s="60">
        <f t="shared" si="104"/>
        <v>50</v>
      </c>
      <c r="AI186" s="60">
        <f t="shared" si="104"/>
        <v>350.00000000000006</v>
      </c>
      <c r="AJ186" s="60">
        <f t="shared" si="104"/>
        <v>10350</v>
      </c>
      <c r="AK186" s="60">
        <f t="shared" si="104"/>
        <v>301.02196762732979</v>
      </c>
      <c r="AL186" s="60">
        <f t="shared" si="104"/>
        <v>6.020439352546596</v>
      </c>
      <c r="AM186" s="60" t="str">
        <f t="shared" si="104"/>
        <v>VINTO</v>
      </c>
      <c r="AN186" s="60" t="str">
        <f t="shared" si="104"/>
        <v>VINTO</v>
      </c>
      <c r="AO186" s="60" t="str">
        <f t="shared" si="104"/>
        <v/>
      </c>
      <c r="AP186" s="61" t="str">
        <f t="shared" si="80"/>
        <v>VINTO</v>
      </c>
      <c r="AQ186" s="62">
        <f t="shared" si="76"/>
        <v>35</v>
      </c>
      <c r="AR186" s="63">
        <f t="shared" si="81"/>
        <v>4.0547451602484728</v>
      </c>
      <c r="AS186" s="63">
        <f t="shared" si="82"/>
        <v>202.73725801242364</v>
      </c>
      <c r="AT186" s="63">
        <f t="shared" si="83"/>
        <v>405.47451602484728</v>
      </c>
      <c r="AU186" s="63">
        <f t="shared" si="77"/>
        <v>-202.73725801242364</v>
      </c>
      <c r="AV186" s="68">
        <f t="shared" si="84"/>
        <v>0.1</v>
      </c>
      <c r="AW186" s="63">
        <f t="shared" si="85"/>
        <v>1013.6862900621181</v>
      </c>
      <c r="AX186" s="63">
        <f t="shared" si="86"/>
        <v>-405.47451602484728</v>
      </c>
      <c r="AY186" s="64">
        <f t="shared" si="87"/>
        <v>608.21177403727086</v>
      </c>
      <c r="AZ186" s="65">
        <f t="shared" si="88"/>
        <v>1112.2054975723208</v>
      </c>
      <c r="BA186" s="51">
        <f t="shared" si="89"/>
        <v>1419.1608060869655</v>
      </c>
      <c r="BB186" s="55">
        <f t="shared" si="90"/>
        <v>0.13510678351865543</v>
      </c>
      <c r="BC186" s="55">
        <f t="shared" si="91"/>
        <v>-1.2067844213837182</v>
      </c>
      <c r="BE186" s="52">
        <f>IF(((AS186-T186)/T186)&gt;=BE$4,AD186,"")</f>
        <v>2.1999999999999855</v>
      </c>
      <c r="BF186" s="52">
        <f t="shared" si="92"/>
        <v>2.1999999999999855</v>
      </c>
      <c r="BG186" s="52">
        <f>IF(BB186&lt;=BG$4,AD186,"")</f>
        <v>2.1999999999999855</v>
      </c>
      <c r="BH186" s="52" t="str">
        <f>IF(BC186&gt;=BH$4,AD186,"")</f>
        <v/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10503.99372353505</v>
      </c>
      <c r="AC187" s="71">
        <f t="shared" si="79"/>
        <v>-503.99372353504987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7.0000000000000009</v>
      </c>
      <c r="AG187" s="74">
        <f t="shared" si="104"/>
        <v>200</v>
      </c>
      <c r="AH187" s="60">
        <f t="shared" si="104"/>
        <v>50</v>
      </c>
      <c r="AI187" s="60">
        <f t="shared" si="104"/>
        <v>350.00000000000006</v>
      </c>
      <c r="AJ187" s="60">
        <f t="shared" si="104"/>
        <v>10350</v>
      </c>
      <c r="AK187" s="60">
        <f t="shared" si="104"/>
        <v>301.02196762732979</v>
      </c>
      <c r="AL187" s="60">
        <f t="shared" si="104"/>
        <v>6.020439352546596</v>
      </c>
      <c r="AM187" s="60" t="str">
        <f t="shared" si="104"/>
        <v>VINTO</v>
      </c>
      <c r="AN187" s="60" t="str">
        <f t="shared" si="104"/>
        <v>VINTO</v>
      </c>
      <c r="AO187" s="60" t="str">
        <f t="shared" si="104"/>
        <v/>
      </c>
      <c r="AP187" s="61" t="str">
        <f t="shared" si="80"/>
        <v>VINTO</v>
      </c>
      <c r="AQ187" s="62">
        <f t="shared" si="76"/>
        <v>35</v>
      </c>
      <c r="AR187" s="63">
        <f t="shared" si="81"/>
        <v>4.2002092154984014</v>
      </c>
      <c r="AS187" s="63">
        <f t="shared" si="82"/>
        <v>210.01046077492006</v>
      </c>
      <c r="AT187" s="63">
        <f t="shared" si="83"/>
        <v>420.02092154984012</v>
      </c>
      <c r="AU187" s="63">
        <f t="shared" si="77"/>
        <v>-210.01046077492006</v>
      </c>
      <c r="AV187" s="68">
        <f t="shared" si="84"/>
        <v>0.1</v>
      </c>
      <c r="AW187" s="63">
        <f t="shared" si="85"/>
        <v>1050.0523038746003</v>
      </c>
      <c r="AX187" s="63">
        <f t="shared" si="86"/>
        <v>-420.02092154984012</v>
      </c>
      <c r="AY187" s="64">
        <f t="shared" si="87"/>
        <v>630.03138232476022</v>
      </c>
      <c r="AZ187" s="65">
        <f t="shared" si="88"/>
        <v>1134.0251058598101</v>
      </c>
      <c r="BA187" s="51">
        <f t="shared" si="89"/>
        <v>1470.0732254244404</v>
      </c>
      <c r="BB187" s="55">
        <f t="shared" si="90"/>
        <v>0.13995374179733391</v>
      </c>
      <c r="BC187" s="55">
        <f t="shared" si="91"/>
        <v>-1.2500778341160139</v>
      </c>
      <c r="BE187" s="52">
        <f>IF(((AS187-T187)/T187)&gt;=BE$4,AD187,"")</f>
        <v>2.0999999999999854</v>
      </c>
      <c r="BF187" s="52">
        <f t="shared" si="92"/>
        <v>2.0999999999999854</v>
      </c>
      <c r="BG187" s="52">
        <f>IF(BB187&lt;=BG$4,AD187,"")</f>
        <v>2.0999999999999854</v>
      </c>
      <c r="BH187" s="52" t="str">
        <f>IF(BC187&gt;=BH$4,AD187,"")</f>
        <v/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10503.99372353505</v>
      </c>
      <c r="AC188" s="71">
        <f t="shared" si="79"/>
        <v>-503.99372353504987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7.0000000000000009</v>
      </c>
      <c r="AG188" s="74">
        <f t="shared" si="104"/>
        <v>200</v>
      </c>
      <c r="AH188" s="60">
        <f t="shared" si="104"/>
        <v>50</v>
      </c>
      <c r="AI188" s="60">
        <f t="shared" si="104"/>
        <v>350.00000000000006</v>
      </c>
      <c r="AJ188" s="60">
        <f t="shared" si="104"/>
        <v>10350</v>
      </c>
      <c r="AK188" s="60">
        <f t="shared" si="104"/>
        <v>301.02196762732979</v>
      </c>
      <c r="AL188" s="60">
        <f t="shared" si="104"/>
        <v>6.020439352546596</v>
      </c>
      <c r="AM188" s="60" t="str">
        <f t="shared" si="104"/>
        <v>VINTO</v>
      </c>
      <c r="AN188" s="60" t="str">
        <f t="shared" si="104"/>
        <v>VINTO</v>
      </c>
      <c r="AO188" s="60" t="str">
        <f t="shared" si="104"/>
        <v/>
      </c>
      <c r="AP188" s="61" t="str">
        <f t="shared" si="80"/>
        <v>VINTO</v>
      </c>
      <c r="AQ188" s="62">
        <f t="shared" si="76"/>
        <v>35</v>
      </c>
      <c r="AR188" s="63">
        <f t="shared" si="81"/>
        <v>4.3602196762733225</v>
      </c>
      <c r="AS188" s="63">
        <f t="shared" si="82"/>
        <v>218.01098381366612</v>
      </c>
      <c r="AT188" s="63">
        <f t="shared" si="83"/>
        <v>436.02196762733223</v>
      </c>
      <c r="AU188" s="63">
        <f t="shared" si="77"/>
        <v>-218.01098381366612</v>
      </c>
      <c r="AV188" s="68">
        <f t="shared" si="84"/>
        <v>0.1</v>
      </c>
      <c r="AW188" s="63">
        <f t="shared" si="85"/>
        <v>1090.0549190683305</v>
      </c>
      <c r="AX188" s="63">
        <f t="shared" si="86"/>
        <v>-436.02196762733223</v>
      </c>
      <c r="AY188" s="64">
        <f t="shared" si="87"/>
        <v>654.0329514409982</v>
      </c>
      <c r="AZ188" s="65">
        <f t="shared" si="88"/>
        <v>1158.0266749760481</v>
      </c>
      <c r="BA188" s="51">
        <f t="shared" si="89"/>
        <v>1526.0768866956628</v>
      </c>
      <c r="BB188" s="55">
        <f t="shared" si="90"/>
        <v>0.14528539590388023</v>
      </c>
      <c r="BC188" s="55">
        <f t="shared" si="91"/>
        <v>-1.2977005881215384</v>
      </c>
      <c r="BE188" s="52">
        <f>IF(((AS188-T188)/T188)&gt;=BE$4,AD188,"")</f>
        <v>1.9999999999999853</v>
      </c>
      <c r="BF188" s="52">
        <f t="shared" si="92"/>
        <v>1.9999999999999853</v>
      </c>
      <c r="BG188" s="52">
        <f>IF(BB188&lt;=BG$4,AD188,"")</f>
        <v>1.9999999999999853</v>
      </c>
      <c r="BH188" s="52" t="str">
        <f>IF(BC188&gt;=BH$4,AD188,"")</f>
        <v/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10503.99372353505</v>
      </c>
      <c r="AC189" s="71">
        <f t="shared" si="79"/>
        <v>-503.99372353504987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7.0000000000000009</v>
      </c>
      <c r="AG189" s="74">
        <f t="shared" si="104"/>
        <v>200</v>
      </c>
      <c r="AH189" s="60">
        <f t="shared" si="104"/>
        <v>50</v>
      </c>
      <c r="AI189" s="60">
        <f t="shared" si="104"/>
        <v>350.00000000000006</v>
      </c>
      <c r="AJ189" s="60">
        <f t="shared" si="104"/>
        <v>10350</v>
      </c>
      <c r="AK189" s="60">
        <f t="shared" si="104"/>
        <v>301.02196762732979</v>
      </c>
      <c r="AL189" s="60">
        <f t="shared" si="104"/>
        <v>6.020439352546596</v>
      </c>
      <c r="AM189" s="60" t="str">
        <f t="shared" si="104"/>
        <v>VINTO</v>
      </c>
      <c r="AN189" s="60" t="str">
        <f t="shared" si="104"/>
        <v>VINTO</v>
      </c>
      <c r="AO189" s="60" t="str">
        <f t="shared" si="104"/>
        <v/>
      </c>
      <c r="AP189" s="61" t="str">
        <f t="shared" si="80"/>
        <v>VINTO</v>
      </c>
      <c r="AQ189" s="62">
        <f t="shared" si="76"/>
        <v>35</v>
      </c>
      <c r="AR189" s="63">
        <f t="shared" si="81"/>
        <v>4.5370733434456039</v>
      </c>
      <c r="AS189" s="63">
        <f t="shared" si="82"/>
        <v>226.85366717228018</v>
      </c>
      <c r="AT189" s="63">
        <f t="shared" si="83"/>
        <v>453.70733434456037</v>
      </c>
      <c r="AU189" s="63">
        <f t="shared" si="77"/>
        <v>-226.85366717228018</v>
      </c>
      <c r="AV189" s="68">
        <f t="shared" si="84"/>
        <v>0.1</v>
      </c>
      <c r="AW189" s="63">
        <f t="shared" si="85"/>
        <v>1134.2683358614008</v>
      </c>
      <c r="AX189" s="63">
        <f t="shared" si="86"/>
        <v>-453.70733434456037</v>
      </c>
      <c r="AY189" s="64">
        <f t="shared" si="87"/>
        <v>680.56100151684041</v>
      </c>
      <c r="AZ189" s="65">
        <f t="shared" si="88"/>
        <v>1184.5547250518903</v>
      </c>
      <c r="BA189" s="51">
        <f t="shared" si="89"/>
        <v>1587.9756702059613</v>
      </c>
      <c r="BB189" s="55">
        <f t="shared" si="90"/>
        <v>0.15117827675848405</v>
      </c>
      <c r="BC189" s="55">
        <f t="shared" si="91"/>
        <v>-1.350336263601329</v>
      </c>
      <c r="BE189" s="52">
        <f>IF(((AS189-T189)/T189)&gt;=BE$4,AD189,"")</f>
        <v>1.8999999999999853</v>
      </c>
      <c r="BF189" s="52">
        <f t="shared" si="92"/>
        <v>1.8999999999999853</v>
      </c>
      <c r="BG189" s="52">
        <f>IF(BB189&lt;=BG$4,AD189,"")</f>
        <v>1.8999999999999853</v>
      </c>
      <c r="BH189" s="52" t="str">
        <f>IF(BC189&gt;=BH$4,AD189,"")</f>
        <v/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10503.99372353505</v>
      </c>
      <c r="AC190" s="71">
        <f t="shared" si="79"/>
        <v>-503.99372353504987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7.0000000000000009</v>
      </c>
      <c r="AG190" s="74">
        <f t="shared" si="104"/>
        <v>200</v>
      </c>
      <c r="AH190" s="60">
        <f t="shared" si="104"/>
        <v>50</v>
      </c>
      <c r="AI190" s="60">
        <f t="shared" si="104"/>
        <v>350.00000000000006</v>
      </c>
      <c r="AJ190" s="60">
        <f t="shared" si="104"/>
        <v>10350</v>
      </c>
      <c r="AK190" s="60">
        <f t="shared" si="104"/>
        <v>301.02196762732979</v>
      </c>
      <c r="AL190" s="60">
        <f t="shared" si="104"/>
        <v>6.020439352546596</v>
      </c>
      <c r="AM190" s="60" t="str">
        <f t="shared" si="104"/>
        <v>VINTO</v>
      </c>
      <c r="AN190" s="60" t="str">
        <f t="shared" si="104"/>
        <v>VINTO</v>
      </c>
      <c r="AO190" s="60" t="str">
        <f t="shared" si="104"/>
        <v/>
      </c>
      <c r="AP190" s="61" t="str">
        <f t="shared" si="80"/>
        <v>VINTO</v>
      </c>
      <c r="AQ190" s="62">
        <f t="shared" si="76"/>
        <v>35</v>
      </c>
      <c r="AR190" s="63">
        <f t="shared" si="81"/>
        <v>4.7335774180814729</v>
      </c>
      <c r="AS190" s="63">
        <f t="shared" si="82"/>
        <v>236.67887090407365</v>
      </c>
      <c r="AT190" s="63">
        <f t="shared" si="83"/>
        <v>473.3577418081473</v>
      </c>
      <c r="AU190" s="63">
        <f t="shared" si="77"/>
        <v>-236.67887090407365</v>
      </c>
      <c r="AV190" s="68">
        <f t="shared" si="84"/>
        <v>0.1</v>
      </c>
      <c r="AW190" s="63">
        <f t="shared" si="85"/>
        <v>1183.3943545203683</v>
      </c>
      <c r="AX190" s="63">
        <f t="shared" si="86"/>
        <v>-473.3577418081473</v>
      </c>
      <c r="AY190" s="64">
        <f t="shared" si="87"/>
        <v>710.03661271222109</v>
      </c>
      <c r="AZ190" s="65">
        <f t="shared" si="88"/>
        <v>1214.030336247271</v>
      </c>
      <c r="BA190" s="51">
        <f t="shared" si="89"/>
        <v>1656.7520963285156</v>
      </c>
      <c r="BB190" s="55">
        <f t="shared" si="90"/>
        <v>0.15772592215248835</v>
      </c>
      <c r="BC190" s="55">
        <f t="shared" si="91"/>
        <v>-1.4088203474677639</v>
      </c>
      <c r="BE190" s="52">
        <f>IF(((AS190-T190)/T190)&gt;=BE$4,AD190,"")</f>
        <v>1.7999999999999852</v>
      </c>
      <c r="BF190" s="52">
        <f t="shared" si="92"/>
        <v>1.7999999999999852</v>
      </c>
      <c r="BG190" s="52">
        <f>IF(BB190&lt;=BG$4,AD190,"")</f>
        <v>1.7999999999999852</v>
      </c>
      <c r="BH190" s="52" t="str">
        <f>IF(BC190&gt;=BH$4,AD190,"")</f>
        <v/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10503.99372353505</v>
      </c>
      <c r="AC191" s="71">
        <f t="shared" si="79"/>
        <v>-503.99372353504987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7.0000000000000009</v>
      </c>
      <c r="AG191" s="74">
        <f t="shared" si="104"/>
        <v>200</v>
      </c>
      <c r="AH191" s="60">
        <f t="shared" si="104"/>
        <v>50</v>
      </c>
      <c r="AI191" s="60">
        <f t="shared" si="104"/>
        <v>350.00000000000006</v>
      </c>
      <c r="AJ191" s="60">
        <f t="shared" si="104"/>
        <v>10350</v>
      </c>
      <c r="AK191" s="60">
        <f t="shared" si="104"/>
        <v>301.02196762732979</v>
      </c>
      <c r="AL191" s="60">
        <f t="shared" si="104"/>
        <v>6.020439352546596</v>
      </c>
      <c r="AM191" s="60" t="str">
        <f t="shared" si="104"/>
        <v>VINTO</v>
      </c>
      <c r="AN191" s="60" t="str">
        <f t="shared" si="104"/>
        <v>VINTO</v>
      </c>
      <c r="AO191" s="60" t="str">
        <f t="shared" si="104"/>
        <v/>
      </c>
      <c r="AP191" s="61" t="str">
        <f t="shared" si="80"/>
        <v>VINTO</v>
      </c>
      <c r="AQ191" s="62">
        <f t="shared" si="76"/>
        <v>35</v>
      </c>
      <c r="AR191" s="63">
        <f t="shared" si="81"/>
        <v>4.9531996191450913</v>
      </c>
      <c r="AS191" s="63">
        <f t="shared" si="82"/>
        <v>247.65998095725456</v>
      </c>
      <c r="AT191" s="63">
        <f t="shared" si="83"/>
        <v>495.31996191450912</v>
      </c>
      <c r="AU191" s="63">
        <f t="shared" si="77"/>
        <v>-247.65998095725456</v>
      </c>
      <c r="AV191" s="68">
        <f t="shared" si="84"/>
        <v>0.1</v>
      </c>
      <c r="AW191" s="63">
        <f t="shared" si="85"/>
        <v>1238.2999047862727</v>
      </c>
      <c r="AX191" s="63">
        <f t="shared" si="86"/>
        <v>-495.31996191450912</v>
      </c>
      <c r="AY191" s="64">
        <f t="shared" si="87"/>
        <v>742.97994287176357</v>
      </c>
      <c r="AZ191" s="65">
        <f t="shared" si="88"/>
        <v>1246.9736664068134</v>
      </c>
      <c r="BA191" s="51">
        <f t="shared" si="89"/>
        <v>1733.619866700782</v>
      </c>
      <c r="BB191" s="55">
        <f t="shared" si="90"/>
        <v>0.16504387876931667</v>
      </c>
      <c r="BC191" s="55">
        <f t="shared" si="91"/>
        <v>-1.4741849117890722</v>
      </c>
      <c r="BE191" s="52">
        <f>IF(((AS191-T191)/T191)&gt;=BE$4,AD191,"")</f>
        <v>1.6999999999999851</v>
      </c>
      <c r="BF191" s="52">
        <f t="shared" si="92"/>
        <v>1.6999999999999851</v>
      </c>
      <c r="BG191" s="52">
        <f>IF(BB191&lt;=BG$4,AD191,"")</f>
        <v>1.6999999999999851</v>
      </c>
      <c r="BH191" s="52" t="str">
        <f>IF(BC191&gt;=BH$4,AD191,"")</f>
        <v/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10503.99372353505</v>
      </c>
      <c r="AC192" s="71">
        <f t="shared" si="79"/>
        <v>-503.99372353504987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7.0000000000000009</v>
      </c>
      <c r="AG192" s="74">
        <f t="shared" si="104"/>
        <v>200</v>
      </c>
      <c r="AH192" s="60">
        <f t="shared" si="104"/>
        <v>50</v>
      </c>
      <c r="AI192" s="60">
        <f t="shared" si="104"/>
        <v>350.00000000000006</v>
      </c>
      <c r="AJ192" s="60">
        <f t="shared" si="104"/>
        <v>10350</v>
      </c>
      <c r="AK192" s="60">
        <f t="shared" si="104"/>
        <v>301.02196762732979</v>
      </c>
      <c r="AL192" s="60">
        <f t="shared" si="104"/>
        <v>6.020439352546596</v>
      </c>
      <c r="AM192" s="60" t="str">
        <f t="shared" si="104"/>
        <v>VINTO</v>
      </c>
      <c r="AN192" s="60" t="str">
        <f t="shared" si="104"/>
        <v>VINTO</v>
      </c>
      <c r="AO192" s="60" t="str">
        <f t="shared" si="104"/>
        <v/>
      </c>
      <c r="AP192" s="61" t="str">
        <f t="shared" si="80"/>
        <v>VINTO</v>
      </c>
      <c r="AQ192" s="62">
        <f t="shared" si="76"/>
        <v>35</v>
      </c>
      <c r="AR192" s="63">
        <f t="shared" si="81"/>
        <v>5.2002745953416616</v>
      </c>
      <c r="AS192" s="63">
        <f t="shared" si="82"/>
        <v>260.01372976708308</v>
      </c>
      <c r="AT192" s="63">
        <f t="shared" si="83"/>
        <v>520.02745953416616</v>
      </c>
      <c r="AU192" s="63">
        <f t="shared" si="77"/>
        <v>-260.01372976708308</v>
      </c>
      <c r="AV192" s="68">
        <f t="shared" si="84"/>
        <v>0.1</v>
      </c>
      <c r="AW192" s="63">
        <f t="shared" si="85"/>
        <v>1300.0686488354154</v>
      </c>
      <c r="AX192" s="63">
        <f t="shared" si="86"/>
        <v>-520.02745953416616</v>
      </c>
      <c r="AY192" s="64">
        <f t="shared" si="87"/>
        <v>780.04118930124923</v>
      </c>
      <c r="AZ192" s="65">
        <f t="shared" si="88"/>
        <v>1284.0349128362991</v>
      </c>
      <c r="BA192" s="51">
        <f t="shared" si="89"/>
        <v>1820.0961083695815</v>
      </c>
      <c r="BB192" s="55">
        <f t="shared" si="90"/>
        <v>0.17327657996324852</v>
      </c>
      <c r="BC192" s="55">
        <f t="shared" si="91"/>
        <v>-1.547720046650545</v>
      </c>
      <c r="BE192" s="52">
        <f>IF(((AS192-T192)/T192)&gt;=BE$4,AD192,"")</f>
        <v>1.599999999999985</v>
      </c>
      <c r="BF192" s="52">
        <f t="shared" si="92"/>
        <v>1.599999999999985</v>
      </c>
      <c r="BG192" s="52">
        <f>IF(BB192&lt;=BG$4,AD192,"")</f>
        <v>1.599999999999985</v>
      </c>
      <c r="BH192" s="52" t="str">
        <f>IF(BC192&gt;=BH$4,AD192,"")</f>
        <v/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10503.99372353505</v>
      </c>
      <c r="AC193" s="71">
        <f t="shared" si="79"/>
        <v>-503.99372353504987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7.0000000000000009</v>
      </c>
      <c r="AG193" s="74">
        <f t="shared" si="104"/>
        <v>200</v>
      </c>
      <c r="AH193" s="60">
        <f t="shared" si="104"/>
        <v>50</v>
      </c>
      <c r="AI193" s="60">
        <f t="shared" si="104"/>
        <v>350.00000000000006</v>
      </c>
      <c r="AJ193" s="60">
        <f t="shared" si="104"/>
        <v>10350</v>
      </c>
      <c r="AK193" s="60">
        <f t="shared" si="104"/>
        <v>301.02196762732979</v>
      </c>
      <c r="AL193" s="60">
        <f t="shared" si="104"/>
        <v>6.020439352546596</v>
      </c>
      <c r="AM193" s="60" t="str">
        <f t="shared" si="104"/>
        <v>VINTO</v>
      </c>
      <c r="AN193" s="60" t="str">
        <f t="shared" si="104"/>
        <v>VINTO</v>
      </c>
      <c r="AO193" s="60" t="str">
        <f t="shared" si="104"/>
        <v/>
      </c>
      <c r="AP193" s="61" t="str">
        <f t="shared" si="80"/>
        <v>VINTO</v>
      </c>
      <c r="AQ193" s="62">
        <f t="shared" si="76"/>
        <v>35</v>
      </c>
      <c r="AR193" s="63">
        <f t="shared" si="81"/>
        <v>5.4802929016977755</v>
      </c>
      <c r="AS193" s="63">
        <f t="shared" si="82"/>
        <v>274.0146450848888</v>
      </c>
      <c r="AT193" s="63">
        <f t="shared" si="83"/>
        <v>548.0292901697776</v>
      </c>
      <c r="AU193" s="63">
        <f t="shared" si="77"/>
        <v>-274.0146450848888</v>
      </c>
      <c r="AV193" s="68">
        <f t="shared" si="84"/>
        <v>0.1</v>
      </c>
      <c r="AW193" s="63">
        <f t="shared" si="85"/>
        <v>1370.073225424444</v>
      </c>
      <c r="AX193" s="63">
        <f t="shared" si="86"/>
        <v>-548.0292901697776</v>
      </c>
      <c r="AY193" s="64">
        <f t="shared" si="87"/>
        <v>822.04393525466639</v>
      </c>
      <c r="AZ193" s="65">
        <f t="shared" si="88"/>
        <v>1326.0376587897163</v>
      </c>
      <c r="BA193" s="51">
        <f t="shared" si="89"/>
        <v>1918.1025155942216</v>
      </c>
      <c r="BB193" s="55">
        <f t="shared" si="90"/>
        <v>0.18260697464970466</v>
      </c>
      <c r="BC193" s="55">
        <f t="shared" si="91"/>
        <v>-1.631059866160214</v>
      </c>
      <c r="BE193" s="52">
        <f>IF(((AS193-T193)/T193)&gt;=BE$4,AD193,"")</f>
        <v>1.4999999999999849</v>
      </c>
      <c r="BF193" s="52">
        <f t="shared" si="92"/>
        <v>1.4999999999999849</v>
      </c>
      <c r="BG193" s="52">
        <f>IF(BB193&lt;=BG$4,AD193,"")</f>
        <v>1.4999999999999849</v>
      </c>
      <c r="BH193" s="52" t="str">
        <f>IF(BC193&gt;=BH$4,AD193,"")</f>
        <v/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10503.99372353505</v>
      </c>
      <c r="AC194" s="71">
        <f t="shared" si="79"/>
        <v>-503.99372353504987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7.0000000000000009</v>
      </c>
      <c r="AG194" s="74">
        <f t="shared" si="104"/>
        <v>200</v>
      </c>
      <c r="AH194" s="60">
        <f t="shared" si="104"/>
        <v>50</v>
      </c>
      <c r="AI194" s="60">
        <f t="shared" si="104"/>
        <v>350.00000000000006</v>
      </c>
      <c r="AJ194" s="60">
        <f t="shared" si="104"/>
        <v>10350</v>
      </c>
      <c r="AK194" s="60">
        <f t="shared" si="104"/>
        <v>301.02196762732979</v>
      </c>
      <c r="AL194" s="60">
        <f t="shared" si="104"/>
        <v>6.020439352546596</v>
      </c>
      <c r="AM194" s="60" t="str">
        <f t="shared" si="104"/>
        <v>VINTO</v>
      </c>
      <c r="AN194" s="60" t="str">
        <f t="shared" si="104"/>
        <v>VINTO</v>
      </c>
      <c r="AO194" s="60" t="str">
        <f t="shared" si="104"/>
        <v/>
      </c>
      <c r="AP194" s="61" t="str">
        <f t="shared" si="80"/>
        <v>VINTO</v>
      </c>
      <c r="AQ194" s="62">
        <f t="shared" si="76"/>
        <v>35</v>
      </c>
      <c r="AR194" s="63">
        <f t="shared" si="81"/>
        <v>5.8003138232476203</v>
      </c>
      <c r="AS194" s="63">
        <f t="shared" si="82"/>
        <v>290.01569116238102</v>
      </c>
      <c r="AT194" s="63">
        <f t="shared" si="83"/>
        <v>580.03138232476203</v>
      </c>
      <c r="AU194" s="63">
        <f t="shared" si="77"/>
        <v>-290.01569116238102</v>
      </c>
      <c r="AV194" s="68">
        <f t="shared" si="84"/>
        <v>0.1</v>
      </c>
      <c r="AW194" s="63">
        <f t="shared" si="85"/>
        <v>1450.0784558119051</v>
      </c>
      <c r="AX194" s="63">
        <f t="shared" si="86"/>
        <v>-580.03138232476203</v>
      </c>
      <c r="AY194" s="64">
        <f t="shared" si="87"/>
        <v>870.04707348714305</v>
      </c>
      <c r="AZ194" s="65">
        <f t="shared" si="88"/>
        <v>1374.0407970221929</v>
      </c>
      <c r="BA194" s="51">
        <f t="shared" si="89"/>
        <v>2030.1098381366671</v>
      </c>
      <c r="BB194" s="55">
        <f t="shared" si="90"/>
        <v>0.19327028286279735</v>
      </c>
      <c r="BC194" s="55">
        <f t="shared" si="91"/>
        <v>-1.7263053741712644</v>
      </c>
      <c r="BE194" s="52">
        <f>IF(((AS194-T194)/T194)&gt;=BE$4,AD194,"")</f>
        <v>1.3999999999999848</v>
      </c>
      <c r="BF194" s="52">
        <f t="shared" si="92"/>
        <v>1.3999999999999848</v>
      </c>
      <c r="BG194" s="52">
        <f>IF(BB194&lt;=BG$4,AD194,"")</f>
        <v>1.3999999999999848</v>
      </c>
      <c r="BH194" s="52" t="str">
        <f>IF(BC194&gt;=BH$4,AD194,"")</f>
        <v/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10503.99372353505</v>
      </c>
      <c r="AC195" s="71">
        <f t="shared" si="79"/>
        <v>-503.99372353504987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7.0000000000000009</v>
      </c>
      <c r="AG195" s="74">
        <f t="shared" si="104"/>
        <v>200</v>
      </c>
      <c r="AH195" s="60">
        <f t="shared" si="104"/>
        <v>50</v>
      </c>
      <c r="AI195" s="60">
        <f t="shared" si="104"/>
        <v>350.00000000000006</v>
      </c>
      <c r="AJ195" s="60">
        <f t="shared" si="104"/>
        <v>10350</v>
      </c>
      <c r="AK195" s="60">
        <f t="shared" si="104"/>
        <v>301.02196762732979</v>
      </c>
      <c r="AL195" s="60">
        <f t="shared" si="104"/>
        <v>6.020439352546596</v>
      </c>
      <c r="AM195" s="60" t="str">
        <f t="shared" si="104"/>
        <v>VINTO</v>
      </c>
      <c r="AN195" s="60" t="str">
        <f t="shared" si="104"/>
        <v>VINTO</v>
      </c>
      <c r="AO195" s="60" t="str">
        <f t="shared" si="104"/>
        <v/>
      </c>
      <c r="AP195" s="61" t="str">
        <f t="shared" si="80"/>
        <v>VINTO</v>
      </c>
      <c r="AQ195" s="62">
        <f t="shared" si="76"/>
        <v>35</v>
      </c>
      <c r="AR195" s="63">
        <f t="shared" si="81"/>
        <v>6.1695687327282114</v>
      </c>
      <c r="AS195" s="63">
        <f t="shared" si="82"/>
        <v>308.47843663641055</v>
      </c>
      <c r="AT195" s="63">
        <f t="shared" si="83"/>
        <v>616.9568732728211</v>
      </c>
      <c r="AU195" s="63">
        <f t="shared" si="77"/>
        <v>-308.47843663641055</v>
      </c>
      <c r="AV195" s="68">
        <f t="shared" si="84"/>
        <v>0.1</v>
      </c>
      <c r="AW195" s="63">
        <f t="shared" si="85"/>
        <v>1542.3921831820528</v>
      </c>
      <c r="AX195" s="63">
        <f t="shared" si="86"/>
        <v>-616.9568732728211</v>
      </c>
      <c r="AY195" s="64">
        <f t="shared" si="87"/>
        <v>925.43530990923171</v>
      </c>
      <c r="AZ195" s="65">
        <f t="shared" si="88"/>
        <v>1429.4290334442817</v>
      </c>
      <c r="BA195" s="51">
        <f t="shared" si="89"/>
        <v>2159.3490564548738</v>
      </c>
      <c r="BB195" s="55">
        <f t="shared" si="90"/>
        <v>0.2055741000317505</v>
      </c>
      <c r="BC195" s="55">
        <f t="shared" si="91"/>
        <v>-1.8362040372609383</v>
      </c>
      <c r="BE195" s="52">
        <f>IF(((AS195-T195)/T195)&gt;=BE$4,AD195,"")</f>
        <v>1.2999999999999847</v>
      </c>
      <c r="BF195" s="52">
        <f t="shared" si="92"/>
        <v>1.2999999999999847</v>
      </c>
      <c r="BG195" s="52">
        <f>IF(BB195&lt;=BG$4,AD195,"")</f>
        <v>1.2999999999999847</v>
      </c>
      <c r="BH195" s="52" t="str">
        <f>IF(BC195&gt;=BH$4,AD195,"")</f>
        <v/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10503.99372353505</v>
      </c>
      <c r="AC196" s="71">
        <f t="shared" si="79"/>
        <v>-503.99372353504987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7.0000000000000009</v>
      </c>
      <c r="AG196" s="74">
        <f t="shared" si="104"/>
        <v>200</v>
      </c>
      <c r="AH196" s="60">
        <f t="shared" si="104"/>
        <v>50</v>
      </c>
      <c r="AI196" s="60">
        <f t="shared" si="104"/>
        <v>350.00000000000006</v>
      </c>
      <c r="AJ196" s="60">
        <f t="shared" si="104"/>
        <v>10350</v>
      </c>
      <c r="AK196" s="60">
        <f t="shared" si="104"/>
        <v>301.02196762732979</v>
      </c>
      <c r="AL196" s="60">
        <f t="shared" si="104"/>
        <v>6.020439352546596</v>
      </c>
      <c r="AM196" s="60" t="str">
        <f t="shared" si="104"/>
        <v>VINTO</v>
      </c>
      <c r="AN196" s="60" t="str">
        <f t="shared" si="104"/>
        <v>VINTO</v>
      </c>
      <c r="AO196" s="60" t="str">
        <f t="shared" si="104"/>
        <v/>
      </c>
      <c r="AP196" s="61" t="str">
        <f t="shared" si="80"/>
        <v>VINTO</v>
      </c>
      <c r="AQ196" s="62">
        <f t="shared" si="76"/>
        <v>35</v>
      </c>
      <c r="AR196" s="63">
        <f t="shared" si="81"/>
        <v>6.6003661271222356</v>
      </c>
      <c r="AS196" s="63">
        <f t="shared" si="82"/>
        <v>330.01830635611179</v>
      </c>
      <c r="AT196" s="63">
        <f t="shared" si="83"/>
        <v>660.03661271222359</v>
      </c>
      <c r="AU196" s="63">
        <f t="shared" si="77"/>
        <v>-330.01830635611179</v>
      </c>
      <c r="AV196" s="68">
        <f t="shared" si="84"/>
        <v>0.1</v>
      </c>
      <c r="AW196" s="63">
        <f t="shared" si="85"/>
        <v>1650.0915317805589</v>
      </c>
      <c r="AX196" s="63">
        <f t="shared" si="86"/>
        <v>-660.03661271222359</v>
      </c>
      <c r="AY196" s="64">
        <f t="shared" si="87"/>
        <v>990.05491906833527</v>
      </c>
      <c r="AZ196" s="65">
        <f t="shared" si="88"/>
        <v>1494.0486426033851</v>
      </c>
      <c r="BA196" s="51">
        <f t="shared" si="89"/>
        <v>2310.1281444927827</v>
      </c>
      <c r="BB196" s="55">
        <f t="shared" si="90"/>
        <v>0.21992855339552927</v>
      </c>
      <c r="BC196" s="55">
        <f t="shared" si="91"/>
        <v>-1.9644191441988912</v>
      </c>
      <c r="BE196" s="52">
        <f>IF(((AS196-T196)/T196)&gt;=BE$4,AD196,"")</f>
        <v>1.1999999999999846</v>
      </c>
      <c r="BF196" s="52">
        <f t="shared" si="92"/>
        <v>1.1999999999999846</v>
      </c>
      <c r="BG196" s="52">
        <f>IF(BB196&lt;=BG$4,AD196,"")</f>
        <v>1.1999999999999846</v>
      </c>
      <c r="BH196" s="52" t="str">
        <f>IF(BC196&gt;=BH$4,AD196,"")</f>
        <v/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10503.99372353505</v>
      </c>
      <c r="AC197" s="71">
        <f t="shared" si="79"/>
        <v>-503.99372353504987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7.0000000000000009</v>
      </c>
      <c r="AG197" s="74">
        <f t="shared" si="104"/>
        <v>200</v>
      </c>
      <c r="AH197" s="60">
        <f t="shared" si="104"/>
        <v>50</v>
      </c>
      <c r="AI197" s="60">
        <f t="shared" si="104"/>
        <v>350.00000000000006</v>
      </c>
      <c r="AJ197" s="60">
        <f t="shared" si="104"/>
        <v>10350</v>
      </c>
      <c r="AK197" s="60">
        <f t="shared" si="104"/>
        <v>301.02196762732979</v>
      </c>
      <c r="AL197" s="60">
        <f t="shared" si="104"/>
        <v>6.020439352546596</v>
      </c>
      <c r="AM197" s="60" t="str">
        <f t="shared" si="104"/>
        <v>VINTO</v>
      </c>
      <c r="AN197" s="60" t="str">
        <f t="shared" si="104"/>
        <v>VINTO</v>
      </c>
      <c r="AO197" s="60" t="str">
        <f t="shared" si="104"/>
        <v/>
      </c>
      <c r="AP197" s="61" t="str">
        <f t="shared" si="80"/>
        <v>VINTO</v>
      </c>
      <c r="AQ197" s="62">
        <f t="shared" si="76"/>
        <v>35</v>
      </c>
      <c r="AR197" s="63">
        <f t="shared" si="81"/>
        <v>7.1094903204969917</v>
      </c>
      <c r="AS197" s="63">
        <f t="shared" si="82"/>
        <v>355.47451602484961</v>
      </c>
      <c r="AT197" s="63">
        <f t="shared" si="83"/>
        <v>710.94903204969921</v>
      </c>
      <c r="AU197" s="63">
        <f t="shared" si="77"/>
        <v>-355.47451602484961</v>
      </c>
      <c r="AV197" s="68">
        <f t="shared" si="84"/>
        <v>0.1</v>
      </c>
      <c r="AW197" s="63">
        <f t="shared" si="85"/>
        <v>1777.3725801242481</v>
      </c>
      <c r="AX197" s="63">
        <f t="shared" si="86"/>
        <v>-710.94903204969921</v>
      </c>
      <c r="AY197" s="64">
        <f t="shared" si="87"/>
        <v>1066.4235480745488</v>
      </c>
      <c r="AZ197" s="65">
        <f t="shared" si="88"/>
        <v>1570.4172716095986</v>
      </c>
      <c r="BA197" s="51">
        <f t="shared" si="89"/>
        <v>2488.3216121739474</v>
      </c>
      <c r="BB197" s="55">
        <f t="shared" si="90"/>
        <v>0.23689290737090418</v>
      </c>
      <c r="BC197" s="55">
        <f t="shared" si="91"/>
        <v>-2.1159460887619272</v>
      </c>
      <c r="BE197" s="52">
        <f>IF(((AS197-T197)/T197)&gt;=BE$4,AD197,"")</f>
        <v>1.0999999999999845</v>
      </c>
      <c r="BF197" s="52">
        <f t="shared" si="92"/>
        <v>1.0999999999999845</v>
      </c>
      <c r="BG197" s="52">
        <f>IF(BB197&lt;=BG$4,AD197,"")</f>
        <v>1.0999999999999845</v>
      </c>
      <c r="BH197" s="52" t="str">
        <f>IF(BC197&gt;=BH$4,AD197,"")</f>
        <v/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10503.99372353505</v>
      </c>
      <c r="AC198" s="71">
        <f t="shared" si="79"/>
        <v>-503.99372353504987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7.0000000000000009</v>
      </c>
      <c r="AG198" s="74">
        <f t="shared" si="104"/>
        <v>200</v>
      </c>
      <c r="AH198" s="60">
        <f t="shared" si="104"/>
        <v>50</v>
      </c>
      <c r="AI198" s="60">
        <f t="shared" si="104"/>
        <v>350.00000000000006</v>
      </c>
      <c r="AJ198" s="60">
        <f t="shared" si="104"/>
        <v>10350</v>
      </c>
      <c r="AK198" s="60">
        <f t="shared" si="104"/>
        <v>301.02196762732979</v>
      </c>
      <c r="AL198" s="60">
        <f t="shared" si="104"/>
        <v>6.020439352546596</v>
      </c>
      <c r="AM198" s="60" t="str">
        <f t="shared" si="104"/>
        <v>VINTO</v>
      </c>
      <c r="AN198" s="60" t="str">
        <f t="shared" si="104"/>
        <v>VINTO</v>
      </c>
      <c r="AO198" s="60" t="str">
        <f t="shared" si="104"/>
        <v/>
      </c>
      <c r="AP198" s="61" t="str">
        <f t="shared" si="80"/>
        <v>VINTO</v>
      </c>
      <c r="AQ198" s="62">
        <f t="shared" si="76"/>
        <v>35</v>
      </c>
      <c r="AR198" s="63">
        <f t="shared" si="81"/>
        <v>7.7204393525467001</v>
      </c>
      <c r="AS198" s="63">
        <f t="shared" si="82"/>
        <v>386.02196762733502</v>
      </c>
      <c r="AT198" s="63">
        <f t="shared" si="83"/>
        <v>772.04393525467003</v>
      </c>
      <c r="AU198" s="63">
        <f t="shared" si="77"/>
        <v>-386.02196762733502</v>
      </c>
      <c r="AV198" s="68">
        <f t="shared" si="84"/>
        <v>0.1</v>
      </c>
      <c r="AW198" s="63">
        <f t="shared" si="85"/>
        <v>1930.1098381366751</v>
      </c>
      <c r="AX198" s="63">
        <f t="shared" si="86"/>
        <v>-772.04393525467003</v>
      </c>
      <c r="AY198" s="64">
        <f t="shared" si="87"/>
        <v>1158.065902882005</v>
      </c>
      <c r="AZ198" s="65">
        <f t="shared" si="88"/>
        <v>1662.0596264170549</v>
      </c>
      <c r="BA198" s="51">
        <f t="shared" si="89"/>
        <v>2702.1537733913451</v>
      </c>
      <c r="BB198" s="55">
        <f t="shared" si="90"/>
        <v>0.25725013214135406</v>
      </c>
      <c r="BC198" s="55">
        <f t="shared" si="91"/>
        <v>-2.2977784222375703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 t="str">
        <f>IF(BC198&gt;=BH$4,AD198,"")</f>
        <v/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10503.99372353505</v>
      </c>
      <c r="AC199" s="71">
        <f t="shared" si="79"/>
        <v>-503.99372353504987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7.0000000000000009</v>
      </c>
      <c r="AG199" s="74">
        <f t="shared" si="104"/>
        <v>200</v>
      </c>
      <c r="AH199" s="60">
        <f t="shared" si="104"/>
        <v>50</v>
      </c>
      <c r="AI199" s="60">
        <f t="shared" si="104"/>
        <v>350.00000000000006</v>
      </c>
      <c r="AJ199" s="60">
        <f t="shared" si="104"/>
        <v>10350</v>
      </c>
      <c r="AK199" s="60">
        <f t="shared" si="104"/>
        <v>301.02196762732979</v>
      </c>
      <c r="AL199" s="60">
        <f t="shared" si="104"/>
        <v>6.020439352546596</v>
      </c>
      <c r="AM199" s="60" t="str">
        <f t="shared" si="104"/>
        <v>VINTO</v>
      </c>
      <c r="AN199" s="60" t="str">
        <f t="shared" si="104"/>
        <v>VINTO</v>
      </c>
      <c r="AO199" s="60" t="str">
        <f t="shared" si="104"/>
        <v/>
      </c>
      <c r="AP199" s="61" t="str">
        <f t="shared" si="80"/>
        <v>VINTO</v>
      </c>
      <c r="AQ199" s="62">
        <f t="shared" si="76"/>
        <v>35</v>
      </c>
      <c r="AR199" s="63">
        <f t="shared" si="81"/>
        <v>8.4671548361630116</v>
      </c>
      <c r="AS199" s="63">
        <f t="shared" si="82"/>
        <v>423.35774180815059</v>
      </c>
      <c r="AT199" s="63">
        <f t="shared" si="83"/>
        <v>846.71548361630119</v>
      </c>
      <c r="AU199" s="63">
        <f t="shared" si="77"/>
        <v>-423.35774180815059</v>
      </c>
      <c r="AV199" s="68">
        <f t="shared" si="84"/>
        <v>0.1</v>
      </c>
      <c r="AW199" s="63">
        <f t="shared" si="85"/>
        <v>2116.788709040753</v>
      </c>
      <c r="AX199" s="63">
        <f t="shared" si="86"/>
        <v>-846.71548361630119</v>
      </c>
      <c r="AY199" s="64">
        <f t="shared" si="87"/>
        <v>1270.0732254244517</v>
      </c>
      <c r="AZ199" s="65">
        <f t="shared" si="88"/>
        <v>1774.0669489595016</v>
      </c>
      <c r="BA199" s="51">
        <f t="shared" si="89"/>
        <v>2963.5041926570543</v>
      </c>
      <c r="BB199" s="55">
        <f t="shared" si="90"/>
        <v>0.28213118463857062</v>
      </c>
      <c r="BC199" s="55">
        <f t="shared" si="91"/>
        <v>-2.520017940930023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 t="str">
        <f>IF(BC199&gt;=BH$4,AD199,"")</f>
        <v/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10503.99372353505</v>
      </c>
      <c r="AC200" s="71">
        <f t="shared" si="79"/>
        <v>-503.99372353504987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7.0000000000000009</v>
      </c>
      <c r="AG200" s="74">
        <f t="shared" si="104"/>
        <v>200</v>
      </c>
      <c r="AH200" s="60">
        <f t="shared" si="104"/>
        <v>50</v>
      </c>
      <c r="AI200" s="60">
        <f t="shared" si="104"/>
        <v>350.00000000000006</v>
      </c>
      <c r="AJ200" s="60">
        <f t="shared" si="104"/>
        <v>10350</v>
      </c>
      <c r="AK200" s="60">
        <f t="shared" si="104"/>
        <v>301.02196762732979</v>
      </c>
      <c r="AL200" s="60">
        <f t="shared" si="104"/>
        <v>6.020439352546596</v>
      </c>
      <c r="AM200" s="60" t="str">
        <f t="shared" si="104"/>
        <v>VINTO</v>
      </c>
      <c r="AN200" s="60" t="str">
        <f t="shared" si="104"/>
        <v>VINTO</v>
      </c>
      <c r="AO200" s="60" t="str">
        <f t="shared" si="104"/>
        <v/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9.4005491906834067</v>
      </c>
      <c r="AS200" s="63">
        <f t="shared" si="82"/>
        <v>470.02745953417036</v>
      </c>
      <c r="AT200" s="63">
        <f t="shared" si="83"/>
        <v>940.05491906834072</v>
      </c>
      <c r="AU200" s="63">
        <f t="shared" ref="AU200:AU207" si="107">-AS200</f>
        <v>-470.02745953417036</v>
      </c>
      <c r="AV200" s="68">
        <f t="shared" si="84"/>
        <v>0.1</v>
      </c>
      <c r="AW200" s="63">
        <f t="shared" si="85"/>
        <v>2350.1372976708517</v>
      </c>
      <c r="AX200" s="63">
        <f t="shared" si="86"/>
        <v>-940.05491906834072</v>
      </c>
      <c r="AY200" s="64">
        <f t="shared" si="87"/>
        <v>1410.082378602511</v>
      </c>
      <c r="AZ200" s="65">
        <f t="shared" si="88"/>
        <v>1914.0761021375608</v>
      </c>
      <c r="BA200" s="51">
        <f t="shared" si="89"/>
        <v>3290.1922167391926</v>
      </c>
      <c r="BB200" s="55">
        <f t="shared" si="90"/>
        <v>0.31323250026009158</v>
      </c>
      <c r="BC200" s="55">
        <f t="shared" si="91"/>
        <v>-2.797817339295591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 t="str">
        <f>IF(BC200&gt;=BH$4,AD200,"")</f>
        <v/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10503.99372353505</v>
      </c>
      <c r="AC201" s="71">
        <f t="shared" ref="AC201:AC207" si="109">AA201-AB201</f>
        <v>-503.99372353504987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7.0000000000000009</v>
      </c>
      <c r="AG201" s="74">
        <f t="shared" si="104"/>
        <v>200</v>
      </c>
      <c r="AH201" s="60">
        <f t="shared" si="104"/>
        <v>50</v>
      </c>
      <c r="AI201" s="60">
        <f t="shared" si="104"/>
        <v>350.00000000000006</v>
      </c>
      <c r="AJ201" s="60">
        <f t="shared" si="104"/>
        <v>10350</v>
      </c>
      <c r="AK201" s="60">
        <f t="shared" si="104"/>
        <v>301.02196762732979</v>
      </c>
      <c r="AL201" s="60">
        <f t="shared" si="104"/>
        <v>6.020439352546596</v>
      </c>
      <c r="AM201" s="60" t="str">
        <f t="shared" si="104"/>
        <v>VINTO</v>
      </c>
      <c r="AN201" s="60" t="str">
        <f t="shared" si="104"/>
        <v>VINTO</v>
      </c>
      <c r="AO201" s="60" t="str">
        <f t="shared" si="104"/>
        <v/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10.600627646495347</v>
      </c>
      <c r="AS201" s="63">
        <f t="shared" ref="AS201:AS207" si="112">IF(AR201&lt;=0,AH201,AR201*AH201)</f>
        <v>530.03138232476738</v>
      </c>
      <c r="AT201" s="63">
        <f t="shared" ref="AT201:AT207" si="113">(U201*AS201)</f>
        <v>1060.0627646495348</v>
      </c>
      <c r="AU201" s="63">
        <f t="shared" si="107"/>
        <v>-530.03138232476738</v>
      </c>
      <c r="AV201" s="68">
        <f t="shared" ref="AV201:AV207" si="114">IFERROR(AE201/X201,0)</f>
        <v>0.1</v>
      </c>
      <c r="AW201" s="63">
        <f t="shared" ref="AW201:AW207" si="115">(AT201+AU201)*V201</f>
        <v>2650.156911623837</v>
      </c>
      <c r="AX201" s="63">
        <f t="shared" ref="AX201:AX207" si="116">AU201*W201</f>
        <v>-1060.0627646495348</v>
      </c>
      <c r="AY201" s="64">
        <f t="shared" ref="AY201:AY207" si="117">SUM(AW201:AX201)</f>
        <v>1590.0941469743022</v>
      </c>
      <c r="AZ201" s="65">
        <f t="shared" ref="AZ201:AZ207" si="118">AB201-AA201+AY201</f>
        <v>2094.0878705093519</v>
      </c>
      <c r="BA201" s="51">
        <f t="shared" ref="BA201:BA207" si="119">AS201*X201</f>
        <v>3710.2196762733715</v>
      </c>
      <c r="BB201" s="55">
        <f t="shared" ref="BB201:BB207" si="120">BA201/AB201</f>
        <v>0.35321990605918996</v>
      </c>
      <c r="BC201" s="55">
        <f t="shared" ref="BC201:BC207" si="121">IFERROR(AY201/AC201,0)</f>
        <v>-3.1549879943370374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 t="str">
        <f>IF(BC201&gt;=BH$4,AD201,"")</f>
        <v/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10503.99372353505</v>
      </c>
      <c r="AC202" s="71">
        <f t="shared" si="109"/>
        <v>-503.99372353504987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7.0000000000000009</v>
      </c>
      <c r="AG202" s="74">
        <f t="shared" si="125"/>
        <v>200</v>
      </c>
      <c r="AH202" s="60">
        <f t="shared" si="125"/>
        <v>50</v>
      </c>
      <c r="AI202" s="60">
        <f t="shared" si="125"/>
        <v>350.00000000000006</v>
      </c>
      <c r="AJ202" s="60">
        <f t="shared" si="125"/>
        <v>10350</v>
      </c>
      <c r="AK202" s="60">
        <f t="shared" si="125"/>
        <v>301.02196762732979</v>
      </c>
      <c r="AL202" s="60">
        <f t="shared" si="125"/>
        <v>6.020439352546596</v>
      </c>
      <c r="AM202" s="60" t="str">
        <f t="shared" si="125"/>
        <v>VINTO</v>
      </c>
      <c r="AN202" s="60" t="str">
        <f t="shared" si="125"/>
        <v>VINTO</v>
      </c>
      <c r="AO202" s="60" t="str">
        <f t="shared" si="125"/>
        <v/>
      </c>
      <c r="AP202" s="61" t="str">
        <f t="shared" si="110"/>
        <v>VINTO</v>
      </c>
      <c r="AQ202" s="62">
        <f t="shared" si="106"/>
        <v>35</v>
      </c>
      <c r="AR202" s="63">
        <f t="shared" si="111"/>
        <v>12.200732254244613</v>
      </c>
      <c r="AS202" s="63">
        <f t="shared" si="112"/>
        <v>610.03661271223064</v>
      </c>
      <c r="AT202" s="63">
        <f t="shared" si="113"/>
        <v>1220.0732254244613</v>
      </c>
      <c r="AU202" s="63">
        <f t="shared" si="107"/>
        <v>-610.03661271223064</v>
      </c>
      <c r="AV202" s="68">
        <f t="shared" si="114"/>
        <v>0.1</v>
      </c>
      <c r="AW202" s="63">
        <f t="shared" si="115"/>
        <v>3050.1830635611532</v>
      </c>
      <c r="AX202" s="63">
        <f t="shared" si="116"/>
        <v>-1220.0732254244613</v>
      </c>
      <c r="AY202" s="64">
        <f t="shared" si="117"/>
        <v>1830.1098381366919</v>
      </c>
      <c r="AZ202" s="65">
        <f t="shared" si="118"/>
        <v>2334.1035616717418</v>
      </c>
      <c r="BA202" s="51">
        <f t="shared" si="119"/>
        <v>4270.2562889856144</v>
      </c>
      <c r="BB202" s="55">
        <f t="shared" si="120"/>
        <v>0.40653644712465498</v>
      </c>
      <c r="BC202" s="55">
        <f t="shared" si="121"/>
        <v>-3.6312155343923016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 t="str">
        <f>IF(BC202&gt;=BH$4,AD202,"")</f>
        <v/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10503.99372353505</v>
      </c>
      <c r="AC203" s="71">
        <f t="shared" si="109"/>
        <v>-503.99372353504987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7.0000000000000009</v>
      </c>
      <c r="AG203" s="74">
        <f t="shared" si="125"/>
        <v>200</v>
      </c>
      <c r="AH203" s="60">
        <f t="shared" si="125"/>
        <v>50</v>
      </c>
      <c r="AI203" s="60">
        <f t="shared" si="125"/>
        <v>350.00000000000006</v>
      </c>
      <c r="AJ203" s="60">
        <f t="shared" si="125"/>
        <v>10350</v>
      </c>
      <c r="AK203" s="60">
        <f t="shared" si="125"/>
        <v>301.02196762732979</v>
      </c>
      <c r="AL203" s="60">
        <f t="shared" si="125"/>
        <v>6.020439352546596</v>
      </c>
      <c r="AM203" s="60" t="str">
        <f t="shared" si="125"/>
        <v>VINTO</v>
      </c>
      <c r="AN203" s="60" t="str">
        <f t="shared" si="125"/>
        <v>VINTO</v>
      </c>
      <c r="AO203" s="60" t="str">
        <f t="shared" si="125"/>
        <v/>
      </c>
      <c r="AP203" s="61" t="str">
        <f t="shared" si="110"/>
        <v>VINTO</v>
      </c>
      <c r="AQ203" s="62">
        <f t="shared" si="106"/>
        <v>35</v>
      </c>
      <c r="AR203" s="63">
        <f t="shared" si="111"/>
        <v>14.440878705093604</v>
      </c>
      <c r="AS203" s="63">
        <f t="shared" si="112"/>
        <v>722.04393525468026</v>
      </c>
      <c r="AT203" s="63">
        <f t="shared" si="113"/>
        <v>1444.0878705093605</v>
      </c>
      <c r="AU203" s="63">
        <f t="shared" si="107"/>
        <v>-722.04393525468026</v>
      </c>
      <c r="AV203" s="68">
        <f t="shared" si="114"/>
        <v>0.1</v>
      </c>
      <c r="AW203" s="63">
        <f t="shared" si="115"/>
        <v>3610.2196762734011</v>
      </c>
      <c r="AX203" s="63">
        <f t="shared" si="116"/>
        <v>-1444.0878705093605</v>
      </c>
      <c r="AY203" s="64">
        <f t="shared" si="117"/>
        <v>2166.1318057640406</v>
      </c>
      <c r="AZ203" s="65">
        <f t="shared" si="118"/>
        <v>2670.1255292990904</v>
      </c>
      <c r="BA203" s="51">
        <f t="shared" si="119"/>
        <v>5054.3075467827621</v>
      </c>
      <c r="BB203" s="55">
        <f t="shared" si="120"/>
        <v>0.48117960461630666</v>
      </c>
      <c r="BC203" s="55">
        <f t="shared" si="121"/>
        <v>-4.2979340904696777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 t="str">
        <f>IF(BC203&gt;=BH$4,AD203,"")</f>
        <v/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10503.99372353505</v>
      </c>
      <c r="AC204" s="71">
        <f t="shared" si="109"/>
        <v>-503.99372353504987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7.0000000000000009</v>
      </c>
      <c r="AG204" s="74">
        <f t="shared" si="125"/>
        <v>200</v>
      </c>
      <c r="AH204" s="60">
        <f t="shared" si="125"/>
        <v>50</v>
      </c>
      <c r="AI204" s="60">
        <f t="shared" si="125"/>
        <v>350.00000000000006</v>
      </c>
      <c r="AJ204" s="60">
        <f t="shared" si="125"/>
        <v>10350</v>
      </c>
      <c r="AK204" s="60">
        <f t="shared" si="125"/>
        <v>301.02196762732979</v>
      </c>
      <c r="AL204" s="60">
        <f t="shared" si="125"/>
        <v>6.020439352546596</v>
      </c>
      <c r="AM204" s="60" t="str">
        <f t="shared" si="125"/>
        <v>VINTO</v>
      </c>
      <c r="AN204" s="60" t="str">
        <f t="shared" si="125"/>
        <v>VINTO</v>
      </c>
      <c r="AO204" s="60" t="str">
        <f t="shared" si="125"/>
        <v/>
      </c>
      <c r="AP204" s="61" t="str">
        <f t="shared" si="110"/>
        <v>VINTO</v>
      </c>
      <c r="AQ204" s="62">
        <f t="shared" si="106"/>
        <v>35</v>
      </c>
      <c r="AR204" s="63">
        <f t="shared" si="111"/>
        <v>17.801098381367133</v>
      </c>
      <c r="AS204" s="63">
        <f t="shared" si="112"/>
        <v>890.05491906835664</v>
      </c>
      <c r="AT204" s="63">
        <f t="shared" si="113"/>
        <v>1780.1098381367133</v>
      </c>
      <c r="AU204" s="63">
        <f t="shared" si="107"/>
        <v>-890.05491906835664</v>
      </c>
      <c r="AV204" s="68">
        <f t="shared" si="114"/>
        <v>0.1</v>
      </c>
      <c r="AW204" s="63">
        <f t="shared" si="115"/>
        <v>4450.2745953417834</v>
      </c>
      <c r="AX204" s="63">
        <f t="shared" si="116"/>
        <v>-1780.1098381367133</v>
      </c>
      <c r="AY204" s="64">
        <f t="shared" si="117"/>
        <v>2670.1647572050701</v>
      </c>
      <c r="AZ204" s="65">
        <f t="shared" si="118"/>
        <v>3174.15848074012</v>
      </c>
      <c r="BA204" s="51">
        <f t="shared" si="119"/>
        <v>6230.3844334784962</v>
      </c>
      <c r="BB204" s="55">
        <f t="shared" si="120"/>
        <v>0.59314434085378542</v>
      </c>
      <c r="BC204" s="55">
        <f t="shared" si="121"/>
        <v>-5.2980119245857544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 t="str">
        <f>IF(BC204&gt;=BH$4,AD204,"")</f>
        <v/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10503.99372353505</v>
      </c>
      <c r="AC205" s="71">
        <f t="shared" si="109"/>
        <v>-503.99372353504987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7.0000000000000009</v>
      </c>
      <c r="AG205" s="74">
        <f t="shared" si="125"/>
        <v>200</v>
      </c>
      <c r="AH205" s="60">
        <f t="shared" si="125"/>
        <v>50</v>
      </c>
      <c r="AI205" s="60">
        <f t="shared" si="125"/>
        <v>350.00000000000006</v>
      </c>
      <c r="AJ205" s="60">
        <f t="shared" si="125"/>
        <v>10350</v>
      </c>
      <c r="AK205" s="60">
        <f t="shared" si="125"/>
        <v>301.02196762732979</v>
      </c>
      <c r="AL205" s="60">
        <f t="shared" si="125"/>
        <v>6.020439352546596</v>
      </c>
      <c r="AM205" s="60" t="str">
        <f t="shared" si="125"/>
        <v>VINTO</v>
      </c>
      <c r="AN205" s="60" t="str">
        <f t="shared" si="125"/>
        <v>VINTO</v>
      </c>
      <c r="AO205" s="60" t="str">
        <f t="shared" si="125"/>
        <v/>
      </c>
      <c r="AP205" s="61" t="str">
        <f t="shared" si="110"/>
        <v>VINTO</v>
      </c>
      <c r="AQ205" s="62">
        <f t="shared" si="106"/>
        <v>35</v>
      </c>
      <c r="AR205" s="63">
        <f t="shared" si="111"/>
        <v>23.401464508489795</v>
      </c>
      <c r="AS205" s="63">
        <f t="shared" si="112"/>
        <v>1170.0732254244897</v>
      </c>
      <c r="AT205" s="63">
        <f t="shared" si="113"/>
        <v>2340.1464508489794</v>
      </c>
      <c r="AU205" s="63">
        <f t="shared" si="107"/>
        <v>-1170.0732254244897</v>
      </c>
      <c r="AV205" s="68">
        <f t="shared" si="114"/>
        <v>0.1</v>
      </c>
      <c r="AW205" s="63">
        <f t="shared" si="115"/>
        <v>5850.3661271224482</v>
      </c>
      <c r="AX205" s="63">
        <f t="shared" si="116"/>
        <v>-2340.1464508489794</v>
      </c>
      <c r="AY205" s="64">
        <f t="shared" si="117"/>
        <v>3510.2196762734688</v>
      </c>
      <c r="AZ205" s="65">
        <f t="shared" si="118"/>
        <v>4014.2133998085187</v>
      </c>
      <c r="BA205" s="51">
        <f t="shared" si="119"/>
        <v>8190.5125779714281</v>
      </c>
      <c r="BB205" s="55">
        <f t="shared" si="120"/>
        <v>0.77975223458292064</v>
      </c>
      <c r="BC205" s="55">
        <f t="shared" si="121"/>
        <v>-6.9648083147792477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 t="str">
        <f>IF(BC205&gt;=BH$4,AD205,"")</f>
        <v/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10503.99372353505</v>
      </c>
      <c r="AC206" s="71">
        <f t="shared" si="109"/>
        <v>-503.99372353504987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7.0000000000000009</v>
      </c>
      <c r="AG206" s="74">
        <f t="shared" si="125"/>
        <v>200</v>
      </c>
      <c r="AH206" s="60">
        <f t="shared" si="125"/>
        <v>50</v>
      </c>
      <c r="AI206" s="60">
        <f t="shared" si="125"/>
        <v>350.00000000000006</v>
      </c>
      <c r="AJ206" s="60">
        <f t="shared" si="125"/>
        <v>10350</v>
      </c>
      <c r="AK206" s="60">
        <f t="shared" si="125"/>
        <v>301.02196762732979</v>
      </c>
      <c r="AL206" s="60">
        <f t="shared" si="125"/>
        <v>6.020439352546596</v>
      </c>
      <c r="AM206" s="60" t="str">
        <f t="shared" si="125"/>
        <v>VINTO</v>
      </c>
      <c r="AN206" s="60" t="str">
        <f t="shared" si="125"/>
        <v>VINTO</v>
      </c>
      <c r="AO206" s="60" t="str">
        <f t="shared" si="125"/>
        <v/>
      </c>
      <c r="AP206" s="61" t="str">
        <f t="shared" si="110"/>
        <v>VINTO</v>
      </c>
      <c r="AQ206" s="62">
        <f t="shared" si="106"/>
        <v>35</v>
      </c>
      <c r="AR206" s="63">
        <f t="shared" si="111"/>
        <v>34.602196762735545</v>
      </c>
      <c r="AS206" s="63">
        <f t="shared" si="112"/>
        <v>1730.1098381367772</v>
      </c>
      <c r="AT206" s="63">
        <f t="shared" si="113"/>
        <v>3460.2196762735543</v>
      </c>
      <c r="AU206" s="63">
        <f t="shared" si="107"/>
        <v>-1730.1098381367772</v>
      </c>
      <c r="AV206" s="68">
        <f t="shared" si="114"/>
        <v>0.1</v>
      </c>
      <c r="AW206" s="63">
        <f t="shared" si="115"/>
        <v>8650.5491906838852</v>
      </c>
      <c r="AX206" s="63">
        <f t="shared" si="116"/>
        <v>-3460.2196762735543</v>
      </c>
      <c r="AY206" s="64">
        <f t="shared" si="117"/>
        <v>5190.3295144103304</v>
      </c>
      <c r="AZ206" s="65">
        <f t="shared" si="118"/>
        <v>5694.3232379453802</v>
      </c>
      <c r="BA206" s="51">
        <f t="shared" si="119"/>
        <v>12110.76886695744</v>
      </c>
      <c r="BB206" s="55">
        <f t="shared" si="120"/>
        <v>1.1529680220412051</v>
      </c>
      <c r="BC206" s="55">
        <f t="shared" si="121"/>
        <v>-10.298401095166362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 t="str">
        <f>IF(BC206&gt;=BH$4,AD206,"")</f>
        <v/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10503.99372353505</v>
      </c>
      <c r="AC207" s="71">
        <f t="shared" si="109"/>
        <v>-503.99372353504987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7.0000000000000009</v>
      </c>
      <c r="AG207" s="74">
        <f t="shared" si="125"/>
        <v>200</v>
      </c>
      <c r="AH207" s="60">
        <f t="shared" si="125"/>
        <v>50</v>
      </c>
      <c r="AI207" s="60">
        <f t="shared" si="125"/>
        <v>350.00000000000006</v>
      </c>
      <c r="AJ207" s="60">
        <f t="shared" si="125"/>
        <v>10350</v>
      </c>
      <c r="AK207" s="60">
        <f t="shared" si="125"/>
        <v>301.02196762732979</v>
      </c>
      <c r="AL207" s="60">
        <f t="shared" si="125"/>
        <v>6.020439352546596</v>
      </c>
      <c r="AM207" s="60" t="str">
        <f t="shared" si="125"/>
        <v>VINTO</v>
      </c>
      <c r="AN207" s="60" t="str">
        <f t="shared" si="125"/>
        <v>VINTO</v>
      </c>
      <c r="AO207" s="60" t="str">
        <f t="shared" si="125"/>
        <v/>
      </c>
      <c r="AP207" s="61" t="str">
        <f t="shared" si="110"/>
        <v>VINTO</v>
      </c>
      <c r="AQ207" s="62">
        <f t="shared" si="106"/>
        <v>35</v>
      </c>
      <c r="AR207" s="63">
        <f t="shared" si="111"/>
        <v>68.204393525476235</v>
      </c>
      <c r="AS207" s="63">
        <f t="shared" si="112"/>
        <v>3410.2196762738117</v>
      </c>
      <c r="AT207" s="63">
        <f t="shared" si="113"/>
        <v>6820.4393525476235</v>
      </c>
      <c r="AU207" s="63">
        <f t="shared" si="107"/>
        <v>-3410.2196762738117</v>
      </c>
      <c r="AV207" s="68">
        <f t="shared" si="114"/>
        <v>0.1</v>
      </c>
      <c r="AW207" s="63">
        <f t="shared" si="115"/>
        <v>17051.098381369058</v>
      </c>
      <c r="AX207" s="63">
        <f t="shared" si="116"/>
        <v>-6820.4393525476235</v>
      </c>
      <c r="AY207" s="64">
        <f t="shared" si="117"/>
        <v>10230.659028821436</v>
      </c>
      <c r="AZ207" s="65">
        <f t="shared" si="118"/>
        <v>10734.652752356486</v>
      </c>
      <c r="BA207" s="51">
        <f t="shared" si="119"/>
        <v>23871.537733916681</v>
      </c>
      <c r="BB207" s="55">
        <f t="shared" si="120"/>
        <v>2.2726153844161736</v>
      </c>
      <c r="BC207" s="55">
        <f t="shared" si="121"/>
        <v>-20.299179436328739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 t="str">
        <f>IF(BC207&gt;=BH$4,AD207,"")</f>
        <v/>
      </c>
    </row>
  </sheetData>
  <conditionalFormatting sqref="E8:E27">
    <cfRule type="cellIs" dxfId="136" priority="20" operator="equal">
      <formula>"LOSS"</formula>
    </cfRule>
    <cfRule type="cellIs" dxfId="135" priority="21" operator="equal">
      <formula>"WIN"</formula>
    </cfRule>
  </conditionalFormatting>
  <conditionalFormatting sqref="M8:M28">
    <cfRule type="cellIs" dxfId="134" priority="18" operator="lessThan">
      <formula>0</formula>
    </cfRule>
    <cfRule type="cellIs" dxfId="133" priority="19" operator="greaterThan">
      <formula>0</formula>
    </cfRule>
  </conditionalFormatting>
  <conditionalFormatting sqref="H4">
    <cfRule type="cellIs" dxfId="132" priority="16" operator="lessThan">
      <formula>0</formula>
    </cfRule>
    <cfRule type="cellIs" dxfId="131" priority="17" operator="greaterThan">
      <formula>0</formula>
    </cfRule>
  </conditionalFormatting>
  <conditionalFormatting sqref="E8:E23">
    <cfRule type="cellIs" dxfId="130" priority="14" operator="equal">
      <formula>"LOSS"</formula>
    </cfRule>
    <cfRule type="cellIs" dxfId="129" priority="15" operator="equal">
      <formula>"WIN"</formula>
    </cfRule>
  </conditionalFormatting>
  <conditionalFormatting sqref="F8:F13">
    <cfRule type="cellIs" dxfId="128" priority="12" operator="equal">
      <formula>"LOSS"</formula>
    </cfRule>
    <cfRule type="cellIs" dxfId="127" priority="13" operator="equal">
      <formula>"WIN"</formula>
    </cfRule>
  </conditionalFormatting>
  <conditionalFormatting sqref="E8:E17">
    <cfRule type="cellIs" dxfId="126" priority="10" operator="equal">
      <formula>"LOSS"</formula>
    </cfRule>
    <cfRule type="cellIs" dxfId="125" priority="11" operator="equal">
      <formula>"WIN"</formula>
    </cfRule>
  </conditionalFormatting>
  <conditionalFormatting sqref="F8:F13">
    <cfRule type="cellIs" dxfId="124" priority="8" operator="equal">
      <formula>"LOSS"</formula>
    </cfRule>
    <cfRule type="cellIs" dxfId="123" priority="9" operator="equal">
      <formula>"WIN"</formula>
    </cfRule>
  </conditionalFormatting>
  <conditionalFormatting sqref="E8:E23">
    <cfRule type="cellIs" dxfId="122" priority="6" operator="equal">
      <formula>"LOSS"</formula>
    </cfRule>
    <cfRule type="cellIs" dxfId="121" priority="7" operator="equal">
      <formula>"WIN"</formula>
    </cfRule>
  </conditionalFormatting>
  <conditionalFormatting sqref="E8:E17">
    <cfRule type="cellIs" dxfId="120" priority="4" operator="equal">
      <formula>"LOSS"</formula>
    </cfRule>
    <cfRule type="cellIs" dxfId="119" priority="5" operator="equal">
      <formula>"WIN"</formula>
    </cfRule>
  </conditionalFormatting>
  <conditionalFormatting sqref="AY8:AZ207">
    <cfRule type="cellIs" dxfId="5" priority="2" operator="lessThan">
      <formula>0</formula>
    </cfRule>
    <cfRule type="cellIs" dxfId="4" priority="3" operator="greaterThan">
      <formula>0</formula>
    </cfRule>
  </conditionalFormatting>
  <conditionalFormatting sqref="BC9:BC207 S6 S8:BA207">
    <cfRule type="expression" dxfId="1" priority="1">
      <formula>$Y6=1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L28" sqref="L28"/>
    </sheetView>
  </sheetViews>
  <sheetFormatPr defaultRowHeight="15"/>
  <sheetData>
    <row r="1" spans="1:4">
      <c r="A1" t="s">
        <v>53</v>
      </c>
      <c r="B1" t="s">
        <v>54</v>
      </c>
      <c r="C1" t="s">
        <v>55</v>
      </c>
    </row>
    <row r="2" spans="1:4">
      <c r="A2" t="str">
        <f>'1°TRANCE'!E8</f>
        <v>win</v>
      </c>
      <c r="B2">
        <f>'1°TRANCE'!F8</f>
        <v>2</v>
      </c>
      <c r="C2" s="38">
        <f>'1°TRANCE'!H8</f>
        <v>50</v>
      </c>
      <c r="D2">
        <f>IF(A2="loss",-C2,C2*(B2-1))</f>
        <v>50</v>
      </c>
    </row>
    <row r="3" spans="1:4">
      <c r="A3" t="str">
        <f>'1°TRANCE'!E9</f>
        <v>win</v>
      </c>
      <c r="B3">
        <f>'1°TRANCE'!F9</f>
        <v>2</v>
      </c>
      <c r="C3" s="38">
        <f>'1°TRANCE'!H9</f>
        <v>50</v>
      </c>
      <c r="D3">
        <f t="shared" ref="D3:D37" si="0">IF(A3="loss",-C3,C3*(B3-1))</f>
        <v>50</v>
      </c>
    </row>
    <row r="4" spans="1:4">
      <c r="A4" t="str">
        <f>'1°TRANCE'!E10</f>
        <v>loss</v>
      </c>
      <c r="B4">
        <f>'1°TRANCE'!F10</f>
        <v>2</v>
      </c>
      <c r="C4" s="38">
        <f>'1°TRANCE'!H10</f>
        <v>50</v>
      </c>
      <c r="D4">
        <f t="shared" si="0"/>
        <v>-50</v>
      </c>
    </row>
    <row r="5" spans="1:4">
      <c r="A5" t="str">
        <f>'1°TRANCE'!E11</f>
        <v>loss</v>
      </c>
      <c r="B5">
        <f>'1°TRANCE'!F11</f>
        <v>2</v>
      </c>
      <c r="C5" s="38">
        <f>'1°TRANCE'!H11</f>
        <v>50</v>
      </c>
      <c r="D5">
        <f t="shared" si="0"/>
        <v>-50</v>
      </c>
    </row>
    <row r="6" spans="1:4">
      <c r="A6" t="str">
        <f>'1°TRANCE'!E12</f>
        <v>loss</v>
      </c>
      <c r="B6">
        <f>'1°TRANCE'!F12</f>
        <v>2</v>
      </c>
      <c r="C6" s="38">
        <f>'1°TRANCE'!H12</f>
        <v>50</v>
      </c>
      <c r="D6">
        <f t="shared" si="0"/>
        <v>-50</v>
      </c>
    </row>
    <row r="7" spans="1:4">
      <c r="A7" t="s">
        <v>49</v>
      </c>
      <c r="B7">
        <v>2.4700000000000002</v>
      </c>
      <c r="C7">
        <v>0.5</v>
      </c>
      <c r="D7">
        <f t="shared" si="0"/>
        <v>0.7350000000000001</v>
      </c>
    </row>
    <row r="8" spans="1:4">
      <c r="A8" t="s">
        <v>49</v>
      </c>
      <c r="B8">
        <v>2.4300000000000002</v>
      </c>
      <c r="C8">
        <v>0.5</v>
      </c>
      <c r="D8">
        <f t="shared" si="0"/>
        <v>0.71500000000000008</v>
      </c>
    </row>
    <row r="9" spans="1:4">
      <c r="A9" t="s">
        <v>19</v>
      </c>
      <c r="B9">
        <v>2.36</v>
      </c>
      <c r="C9">
        <v>0.5</v>
      </c>
      <c r="D9">
        <f t="shared" si="0"/>
        <v>-0.5</v>
      </c>
    </row>
    <row r="10" spans="1:4">
      <c r="A10" t="s">
        <v>49</v>
      </c>
      <c r="B10">
        <v>2.71</v>
      </c>
      <c r="C10">
        <v>0.5</v>
      </c>
      <c r="D10">
        <f t="shared" si="0"/>
        <v>0.85499999999999998</v>
      </c>
    </row>
    <row r="11" spans="1:4">
      <c r="A11" t="s">
        <v>19</v>
      </c>
      <c r="B11">
        <v>2.52</v>
      </c>
      <c r="C11">
        <v>0.5</v>
      </c>
      <c r="D11">
        <f t="shared" si="0"/>
        <v>-0.5</v>
      </c>
    </row>
    <row r="12" spans="1:4">
      <c r="A12" t="s">
        <v>19</v>
      </c>
      <c r="B12">
        <v>2.64</v>
      </c>
      <c r="C12">
        <v>0.5</v>
      </c>
      <c r="D12">
        <f t="shared" si="0"/>
        <v>-0.5</v>
      </c>
    </row>
    <row r="13" spans="1:4">
      <c r="A13" s="35" t="s">
        <v>51</v>
      </c>
      <c r="B13" s="35">
        <v>2.64</v>
      </c>
      <c r="C13">
        <v>0.5</v>
      </c>
      <c r="D13">
        <f t="shared" si="0"/>
        <v>-0.5</v>
      </c>
    </row>
    <row r="14" spans="1:4">
      <c r="A14" s="35" t="s">
        <v>51</v>
      </c>
      <c r="B14" s="35">
        <v>2.8</v>
      </c>
      <c r="C14">
        <v>0.5</v>
      </c>
      <c r="D14">
        <f t="shared" si="0"/>
        <v>-0.5</v>
      </c>
    </row>
    <row r="15" spans="1:4">
      <c r="A15" s="35" t="s">
        <v>50</v>
      </c>
      <c r="B15" s="35">
        <v>2.1</v>
      </c>
      <c r="C15">
        <v>0.5</v>
      </c>
      <c r="D15">
        <f t="shared" si="0"/>
        <v>0.55000000000000004</v>
      </c>
    </row>
    <row r="16" spans="1:4">
      <c r="A16" s="35" t="s">
        <v>51</v>
      </c>
      <c r="B16" s="35">
        <v>2.65</v>
      </c>
      <c r="C16">
        <v>0.5</v>
      </c>
      <c r="D16">
        <f t="shared" si="0"/>
        <v>-0.5</v>
      </c>
    </row>
    <row r="17" spans="1:4">
      <c r="A17" s="35" t="s">
        <v>51</v>
      </c>
      <c r="B17" s="35">
        <v>1.82</v>
      </c>
      <c r="C17">
        <v>0.5</v>
      </c>
      <c r="D17">
        <f t="shared" si="0"/>
        <v>-0.5</v>
      </c>
    </row>
    <row r="18" spans="1:4">
      <c r="A18" s="35" t="s">
        <v>51</v>
      </c>
      <c r="B18" s="35">
        <v>2.0299999999999998</v>
      </c>
      <c r="C18">
        <v>0.5</v>
      </c>
      <c r="D18">
        <f t="shared" si="0"/>
        <v>-0.5</v>
      </c>
    </row>
    <row r="19" spans="1:4">
      <c r="A19" s="35" t="s">
        <v>51</v>
      </c>
      <c r="B19" s="35">
        <v>2.15</v>
      </c>
      <c r="C19">
        <v>0.5</v>
      </c>
      <c r="D19">
        <f t="shared" si="0"/>
        <v>-0.5</v>
      </c>
    </row>
    <row r="20" spans="1:4">
      <c r="A20" s="35" t="s">
        <v>51</v>
      </c>
      <c r="B20" s="35">
        <v>2.64</v>
      </c>
      <c r="C20">
        <v>0.5</v>
      </c>
      <c r="D20">
        <f t="shared" si="0"/>
        <v>-0.5</v>
      </c>
    </row>
    <row r="21" spans="1:4">
      <c r="A21" s="35" t="s">
        <v>50</v>
      </c>
      <c r="B21" s="35">
        <v>2.02</v>
      </c>
      <c r="C21">
        <v>0.5</v>
      </c>
      <c r="D21">
        <f t="shared" si="0"/>
        <v>0.51</v>
      </c>
    </row>
    <row r="22" spans="1:4">
      <c r="A22" s="35" t="s">
        <v>52</v>
      </c>
      <c r="B22" s="35">
        <v>2.38</v>
      </c>
      <c r="C22">
        <v>0.5</v>
      </c>
      <c r="D22">
        <f t="shared" si="0"/>
        <v>-0.5</v>
      </c>
    </row>
    <row r="23" spans="1:4">
      <c r="A23" s="35" t="s">
        <v>50</v>
      </c>
      <c r="B23" s="35">
        <v>2.96</v>
      </c>
      <c r="C23">
        <v>0.5</v>
      </c>
      <c r="D23">
        <f t="shared" si="0"/>
        <v>0.98</v>
      </c>
    </row>
    <row r="24" spans="1:4">
      <c r="A24" s="35" t="s">
        <v>51</v>
      </c>
      <c r="B24" s="35">
        <v>3.29</v>
      </c>
      <c r="C24">
        <v>0.5</v>
      </c>
      <c r="D24">
        <f t="shared" si="0"/>
        <v>-0.5</v>
      </c>
    </row>
    <row r="25" spans="1:4">
      <c r="A25" s="35" t="s">
        <v>50</v>
      </c>
      <c r="B25" s="35">
        <v>1.92</v>
      </c>
      <c r="C25">
        <v>0.5</v>
      </c>
      <c r="D25">
        <f t="shared" si="0"/>
        <v>0.45999999999999996</v>
      </c>
    </row>
    <row r="26" spans="1:4">
      <c r="A26" s="35" t="s">
        <v>50</v>
      </c>
      <c r="B26" s="35">
        <v>1.97</v>
      </c>
      <c r="C26">
        <v>0.5</v>
      </c>
      <c r="D26">
        <f t="shared" si="0"/>
        <v>0.48499999999999999</v>
      </c>
    </row>
    <row r="27" spans="1:4">
      <c r="A27" s="35" t="s">
        <v>51</v>
      </c>
      <c r="B27" s="35">
        <v>2.21</v>
      </c>
      <c r="C27">
        <v>0.5</v>
      </c>
      <c r="D27">
        <f t="shared" si="0"/>
        <v>-0.5</v>
      </c>
    </row>
    <row r="28" spans="1:4">
      <c r="A28" s="35" t="s">
        <v>50</v>
      </c>
      <c r="B28" s="35">
        <v>2.79</v>
      </c>
      <c r="C28">
        <v>0.5</v>
      </c>
      <c r="D28">
        <f t="shared" si="0"/>
        <v>0.89500000000000002</v>
      </c>
    </row>
    <row r="29" spans="1:4">
      <c r="A29" s="35" t="s">
        <v>51</v>
      </c>
      <c r="B29" s="35">
        <v>3.25</v>
      </c>
      <c r="C29">
        <v>0.5</v>
      </c>
      <c r="D29">
        <f t="shared" si="0"/>
        <v>-0.5</v>
      </c>
    </row>
    <row r="30" spans="1:4">
      <c r="A30" s="35" t="s">
        <v>50</v>
      </c>
      <c r="B30" s="35">
        <v>1.714</v>
      </c>
      <c r="C30">
        <v>0.5</v>
      </c>
      <c r="D30">
        <f t="shared" si="0"/>
        <v>0.35699999999999998</v>
      </c>
    </row>
    <row r="31" spans="1:4">
      <c r="A31" s="35" t="s">
        <v>50</v>
      </c>
      <c r="B31" s="35">
        <v>2.13</v>
      </c>
      <c r="C31">
        <v>0.5</v>
      </c>
      <c r="D31">
        <f t="shared" si="0"/>
        <v>0.56499999999999995</v>
      </c>
    </row>
    <row r="32" spans="1:4">
      <c r="A32" s="35" t="s">
        <v>51</v>
      </c>
      <c r="B32" s="35">
        <v>2.31</v>
      </c>
      <c r="C32">
        <v>0.5</v>
      </c>
      <c r="D32">
        <f t="shared" si="0"/>
        <v>-0.5</v>
      </c>
    </row>
    <row r="33" spans="1:4">
      <c r="A33" s="35" t="s">
        <v>51</v>
      </c>
      <c r="B33" s="35">
        <v>1.9430000000000001</v>
      </c>
      <c r="C33">
        <v>0.5</v>
      </c>
      <c r="D33">
        <f t="shared" si="0"/>
        <v>-0.5</v>
      </c>
    </row>
    <row r="34" spans="1:4">
      <c r="A34" s="35" t="s">
        <v>50</v>
      </c>
      <c r="B34" s="35">
        <v>1.877</v>
      </c>
      <c r="C34">
        <v>0.5</v>
      </c>
      <c r="D34">
        <f t="shared" si="0"/>
        <v>0.4385</v>
      </c>
    </row>
    <row r="35" spans="1:4">
      <c r="A35" s="35" t="s">
        <v>50</v>
      </c>
      <c r="B35" s="35">
        <v>1.97</v>
      </c>
      <c r="C35">
        <v>0.5</v>
      </c>
      <c r="D35">
        <f t="shared" si="0"/>
        <v>0.48499999999999999</v>
      </c>
    </row>
    <row r="36" spans="1:4">
      <c r="A36" s="35" t="s">
        <v>50</v>
      </c>
      <c r="B36" s="35">
        <v>1.847</v>
      </c>
      <c r="C36">
        <v>0.5</v>
      </c>
      <c r="D36">
        <f t="shared" si="0"/>
        <v>0.42349999999999999</v>
      </c>
    </row>
    <row r="37" spans="1:4">
      <c r="A37" s="35" t="s">
        <v>50</v>
      </c>
      <c r="B37" s="35">
        <v>1.9</v>
      </c>
      <c r="C37">
        <v>0.5</v>
      </c>
      <c r="D37">
        <f t="shared" si="0"/>
        <v>0.44999999999999996</v>
      </c>
    </row>
    <row r="39" spans="1:4">
      <c r="D39">
        <f>SUM(D2:D37)</f>
        <v>-49.096000000000011</v>
      </c>
    </row>
  </sheetData>
  <conditionalFormatting sqref="A13:A17">
    <cfRule type="cellIs" dxfId="118" priority="55" operator="equal">
      <formula>"LOSS"</formula>
    </cfRule>
    <cfRule type="cellIs" dxfId="117" priority="56" operator="equal">
      <formula>"WIN"</formula>
    </cfRule>
  </conditionalFormatting>
  <conditionalFormatting sqref="A13:A17">
    <cfRule type="cellIs" dxfId="116" priority="53" operator="equal">
      <formula>"LOSS"</formula>
    </cfRule>
    <cfRule type="cellIs" dxfId="115" priority="54" operator="equal">
      <formula>"WIN"</formula>
    </cfRule>
  </conditionalFormatting>
  <conditionalFormatting sqref="B13:B17">
    <cfRule type="cellIs" dxfId="114" priority="51" operator="equal">
      <formula>"LOSS"</formula>
    </cfRule>
    <cfRule type="cellIs" dxfId="113" priority="52" operator="equal">
      <formula>"WIN"</formula>
    </cfRule>
  </conditionalFormatting>
  <conditionalFormatting sqref="A13:A17">
    <cfRule type="cellIs" dxfId="112" priority="49" operator="equal">
      <formula>"LOSS"</formula>
    </cfRule>
    <cfRule type="cellIs" dxfId="111" priority="50" operator="equal">
      <formula>"WIN"</formula>
    </cfRule>
  </conditionalFormatting>
  <conditionalFormatting sqref="B13:B17">
    <cfRule type="cellIs" dxfId="110" priority="47" operator="equal">
      <formula>"LOSS"</formula>
    </cfRule>
    <cfRule type="cellIs" dxfId="109" priority="48" operator="equal">
      <formula>"WIN"</formula>
    </cfRule>
  </conditionalFormatting>
  <conditionalFormatting sqref="A13:A17">
    <cfRule type="cellIs" dxfId="108" priority="45" operator="equal">
      <formula>"LOSS"</formula>
    </cfRule>
    <cfRule type="cellIs" dxfId="107" priority="46" operator="equal">
      <formula>"WIN"</formula>
    </cfRule>
  </conditionalFormatting>
  <conditionalFormatting sqref="A13:A17">
    <cfRule type="cellIs" dxfId="106" priority="43" operator="equal">
      <formula>"LOSS"</formula>
    </cfRule>
    <cfRule type="cellIs" dxfId="105" priority="44" operator="equal">
      <formula>"WIN"</formula>
    </cfRule>
  </conditionalFormatting>
  <conditionalFormatting sqref="A18:A27">
    <cfRule type="cellIs" dxfId="104" priority="41" operator="equal">
      <formula>"LOSS"</formula>
    </cfRule>
    <cfRule type="cellIs" dxfId="103" priority="42" operator="equal">
      <formula>"WIN"</formula>
    </cfRule>
  </conditionalFormatting>
  <conditionalFormatting sqref="A18:A27">
    <cfRule type="cellIs" dxfId="102" priority="39" operator="equal">
      <formula>"LOSS"</formula>
    </cfRule>
    <cfRule type="cellIs" dxfId="101" priority="40" operator="equal">
      <formula>"WIN"</formula>
    </cfRule>
  </conditionalFormatting>
  <conditionalFormatting sqref="B18:B23">
    <cfRule type="cellIs" dxfId="100" priority="37" operator="equal">
      <formula>"LOSS"</formula>
    </cfRule>
    <cfRule type="cellIs" dxfId="99" priority="38" operator="equal">
      <formula>"WIN"</formula>
    </cfRule>
  </conditionalFormatting>
  <conditionalFormatting sqref="A18:A27">
    <cfRule type="cellIs" dxfId="98" priority="35" operator="equal">
      <formula>"LOSS"</formula>
    </cfRule>
    <cfRule type="cellIs" dxfId="97" priority="36" operator="equal">
      <formula>"WIN"</formula>
    </cfRule>
  </conditionalFormatting>
  <conditionalFormatting sqref="B18:B23">
    <cfRule type="cellIs" dxfId="96" priority="33" operator="equal">
      <formula>"LOSS"</formula>
    </cfRule>
    <cfRule type="cellIs" dxfId="95" priority="34" operator="equal">
      <formula>"WIN"</formula>
    </cfRule>
  </conditionalFormatting>
  <conditionalFormatting sqref="A18:A27">
    <cfRule type="cellIs" dxfId="94" priority="31" operator="equal">
      <formula>"LOSS"</formula>
    </cfRule>
    <cfRule type="cellIs" dxfId="93" priority="32" operator="equal">
      <formula>"WIN"</formula>
    </cfRule>
  </conditionalFormatting>
  <conditionalFormatting sqref="A18:A27">
    <cfRule type="cellIs" dxfId="92" priority="29" operator="equal">
      <formula>"LOSS"</formula>
    </cfRule>
    <cfRule type="cellIs" dxfId="91" priority="30" operator="equal">
      <formula>"WIN"</formula>
    </cfRule>
  </conditionalFormatting>
  <conditionalFormatting sqref="A28:A34">
    <cfRule type="cellIs" dxfId="90" priority="27" operator="equal">
      <formula>"LOSS"</formula>
    </cfRule>
    <cfRule type="cellIs" dxfId="89" priority="28" operator="equal">
      <formula>"WIN"</formula>
    </cfRule>
  </conditionalFormatting>
  <conditionalFormatting sqref="A28:A34">
    <cfRule type="cellIs" dxfId="88" priority="25" operator="equal">
      <formula>"LOSS"</formula>
    </cfRule>
    <cfRule type="cellIs" dxfId="87" priority="26" operator="equal">
      <formula>"WIN"</formula>
    </cfRule>
  </conditionalFormatting>
  <conditionalFormatting sqref="B28:B33">
    <cfRule type="cellIs" dxfId="86" priority="23" operator="equal">
      <formula>"LOSS"</formula>
    </cfRule>
    <cfRule type="cellIs" dxfId="85" priority="24" operator="equal">
      <formula>"WIN"</formula>
    </cfRule>
  </conditionalFormatting>
  <conditionalFormatting sqref="A28:A34">
    <cfRule type="cellIs" dxfId="84" priority="21" operator="equal">
      <formula>"LOSS"</formula>
    </cfRule>
    <cfRule type="cellIs" dxfId="83" priority="22" operator="equal">
      <formula>"WIN"</formula>
    </cfRule>
  </conditionalFormatting>
  <conditionalFormatting sqref="B28:B33">
    <cfRule type="cellIs" dxfId="82" priority="19" operator="equal">
      <formula>"LOSS"</formula>
    </cfRule>
    <cfRule type="cellIs" dxfId="81" priority="20" operator="equal">
      <formula>"WIN"</formula>
    </cfRule>
  </conditionalFormatting>
  <conditionalFormatting sqref="A28:A34">
    <cfRule type="cellIs" dxfId="80" priority="17" operator="equal">
      <formula>"LOSS"</formula>
    </cfRule>
    <cfRule type="cellIs" dxfId="79" priority="18" operator="equal">
      <formula>"WIN"</formula>
    </cfRule>
  </conditionalFormatting>
  <conditionalFormatting sqref="A28:A34">
    <cfRule type="cellIs" dxfId="78" priority="15" operator="equal">
      <formula>"LOSS"</formula>
    </cfRule>
    <cfRule type="cellIs" dxfId="77" priority="16" operator="equal">
      <formula>"WIN"</formula>
    </cfRule>
  </conditionalFormatting>
  <conditionalFormatting sqref="A35:A37">
    <cfRule type="cellIs" dxfId="76" priority="13" operator="equal">
      <formula>"LOSS"</formula>
    </cfRule>
    <cfRule type="cellIs" dxfId="75" priority="14" operator="equal">
      <formula>"WIN"</formula>
    </cfRule>
  </conditionalFormatting>
  <conditionalFormatting sqref="A35:A37">
    <cfRule type="cellIs" dxfId="74" priority="11" operator="equal">
      <formula>"LOSS"</formula>
    </cfRule>
    <cfRule type="cellIs" dxfId="73" priority="12" operator="equal">
      <formula>"WIN"</formula>
    </cfRule>
  </conditionalFormatting>
  <conditionalFormatting sqref="B35:B37">
    <cfRule type="cellIs" dxfId="72" priority="9" operator="equal">
      <formula>"LOSS"</formula>
    </cfRule>
    <cfRule type="cellIs" dxfId="71" priority="10" operator="equal">
      <formula>"WIN"</formula>
    </cfRule>
  </conditionalFormatting>
  <conditionalFormatting sqref="A35:A37">
    <cfRule type="cellIs" dxfId="70" priority="7" operator="equal">
      <formula>"LOSS"</formula>
    </cfRule>
    <cfRule type="cellIs" dxfId="69" priority="8" operator="equal">
      <formula>"WIN"</formula>
    </cfRule>
  </conditionalFormatting>
  <conditionalFormatting sqref="B35:B37">
    <cfRule type="cellIs" dxfId="68" priority="5" operator="equal">
      <formula>"LOSS"</formula>
    </cfRule>
    <cfRule type="cellIs" dxfId="67" priority="6" operator="equal">
      <formula>"WIN"</formula>
    </cfRule>
  </conditionalFormatting>
  <conditionalFormatting sqref="A35:A37">
    <cfRule type="cellIs" dxfId="66" priority="3" operator="equal">
      <formula>"LOSS"</formula>
    </cfRule>
    <cfRule type="cellIs" dxfId="65" priority="4" operator="equal">
      <formula>"WIN"</formula>
    </cfRule>
  </conditionalFormatting>
  <conditionalFormatting sqref="A35:A37">
    <cfRule type="cellIs" dxfId="64" priority="1" operator="equal">
      <formula>"LOSS"</formula>
    </cfRule>
    <cfRule type="cellIs" dxfId="63" priority="2" operator="equal">
      <formula>"WIN"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AI213"/>
  <sheetViews>
    <sheetView zoomScaleNormal="100" workbookViewId="0"/>
  </sheetViews>
  <sheetFormatPr defaultRowHeight="15"/>
  <cols>
    <col min="1" max="1" width="9.140625" style="1"/>
    <col min="2" max="2" width="6.42578125" style="1" customWidth="1"/>
    <col min="3" max="3" width="9.140625" style="1" customWidth="1"/>
    <col min="4" max="4" width="17" style="1" customWidth="1"/>
    <col min="5" max="5" width="6.7109375" style="1" customWidth="1"/>
    <col min="6" max="6" width="11.5703125" style="1" customWidth="1"/>
    <col min="7" max="7" width="12.5703125" style="1" customWidth="1"/>
    <col min="8" max="8" width="11.28515625" style="1" customWidth="1"/>
    <col min="9" max="9" width="13.28515625" style="1" customWidth="1"/>
    <col min="10" max="10" width="9.140625" style="1"/>
    <col min="11" max="12" width="12.140625" style="1" customWidth="1"/>
    <col min="13" max="13" width="13.42578125" style="1" customWidth="1"/>
    <col min="14" max="14" width="10.7109375" style="1" customWidth="1"/>
    <col min="15" max="16" width="9.140625" style="1"/>
    <col min="17" max="17" width="13.28515625" style="1" customWidth="1"/>
    <col min="18" max="18" width="5.28515625" style="40" customWidth="1"/>
    <col min="19" max="19" width="13.28515625" style="1" customWidth="1"/>
    <col min="20" max="20" width="14" style="1" customWidth="1"/>
    <col min="21" max="21" width="9.140625" style="1"/>
    <col min="22" max="22" width="12.5703125" style="1" customWidth="1"/>
    <col min="23" max="23" width="9.140625" style="1"/>
    <col min="24" max="25" width="11.140625" style="1" customWidth="1"/>
    <col min="26" max="27" width="9.140625" style="1"/>
    <col min="28" max="28" width="11.7109375" style="1" customWidth="1"/>
    <col min="29" max="29" width="10.5703125" style="1" customWidth="1"/>
    <col min="30" max="31" width="9.140625" style="1"/>
    <col min="32" max="32" width="4.85546875" style="40" customWidth="1"/>
    <col min="33" max="34" width="6" style="42" customWidth="1"/>
    <col min="35" max="35" width="15.42578125" style="1" customWidth="1"/>
    <col min="36" max="16384" width="9.140625" style="1"/>
  </cols>
  <sheetData>
    <row r="1" spans="1:35" ht="18.75">
      <c r="A1" s="39" t="s">
        <v>56</v>
      </c>
      <c r="S1" s="41" t="s">
        <v>57</v>
      </c>
      <c r="AG1" s="41" t="s">
        <v>86</v>
      </c>
    </row>
    <row r="3" spans="1:35">
      <c r="B3" s="43" t="s">
        <v>58</v>
      </c>
      <c r="C3" s="41"/>
      <c r="D3" s="41"/>
      <c r="G3" s="41" t="s">
        <v>59</v>
      </c>
      <c r="K3" s="41" t="s">
        <v>94</v>
      </c>
      <c r="T3" s="41" t="s">
        <v>60</v>
      </c>
      <c r="W3" s="1" t="s">
        <v>61</v>
      </c>
      <c r="X3" s="1" t="s">
        <v>62</v>
      </c>
      <c r="Y3" s="1" t="s">
        <v>54</v>
      </c>
      <c r="Z3" s="1" t="s">
        <v>63</v>
      </c>
      <c r="AA3" s="1" t="s">
        <v>134</v>
      </c>
    </row>
    <row r="4" spans="1:35">
      <c r="B4" s="43" t="s">
        <v>64</v>
      </c>
      <c r="G4" s="44" t="s">
        <v>88</v>
      </c>
      <c r="H4" s="1">
        <v>0</v>
      </c>
      <c r="K4" s="44" t="s">
        <v>89</v>
      </c>
      <c r="L4" s="1">
        <f ca="1">COUNTIF(H13:H212,"win")</f>
        <v>35</v>
      </c>
      <c r="M4" s="1" t="s">
        <v>91</v>
      </c>
      <c r="N4" s="54">
        <f ca="1">AVERAGEIFS(F13:F212,H13:H212,"win")</f>
        <v>2</v>
      </c>
      <c r="V4" s="44" t="s">
        <v>65</v>
      </c>
      <c r="W4" s="1">
        <f>COLUMN('2°TRANCE'!C7)</f>
        <v>3</v>
      </c>
      <c r="X4" s="1">
        <f>COLUMN('2°TRANCE'!D7)</f>
        <v>4</v>
      </c>
      <c r="Y4" s="1">
        <f>COLUMN('2°TRANCE'!F7)</f>
        <v>6</v>
      </c>
      <c r="Z4" s="1">
        <f>COLUMN('2°TRANCE'!E7)</f>
        <v>5</v>
      </c>
      <c r="AA4" s="1">
        <f>COLUMN('2°TRANCE'!Q7)</f>
        <v>17</v>
      </c>
    </row>
    <row r="5" spans="1:35">
      <c r="G5" s="44"/>
      <c r="K5" s="44" t="s">
        <v>90</v>
      </c>
      <c r="L5" s="1">
        <f ca="1">COUNTIF(H13:H212,"loss")</f>
        <v>35</v>
      </c>
      <c r="M5" s="44"/>
      <c r="V5" s="44" t="s">
        <v>66</v>
      </c>
      <c r="W5" s="1">
        <f>ROW('2°TRANCE'!C8)</f>
        <v>8</v>
      </c>
    </row>
    <row r="6" spans="1:35">
      <c r="G6" s="44"/>
      <c r="K6" s="44" t="s">
        <v>92</v>
      </c>
      <c r="L6" s="55">
        <f ca="1">L4/SUM(L4:L5)</f>
        <v>0.5</v>
      </c>
      <c r="M6" s="44" t="s">
        <v>93</v>
      </c>
      <c r="N6" s="55">
        <f ca="1">1/N4</f>
        <v>0.5</v>
      </c>
      <c r="V6" s="44"/>
    </row>
    <row r="7" spans="1:35">
      <c r="V7" s="44"/>
    </row>
    <row r="8" spans="1:35">
      <c r="V8" s="44"/>
    </row>
    <row r="10" spans="1:35">
      <c r="B10" s="41" t="s">
        <v>137</v>
      </c>
      <c r="C10" s="41"/>
      <c r="D10" s="41"/>
      <c r="E10" s="41"/>
      <c r="K10" s="41" t="s">
        <v>138</v>
      </c>
      <c r="T10" s="41" t="s">
        <v>67</v>
      </c>
    </row>
    <row r="11" spans="1:35">
      <c r="A11" s="45"/>
      <c r="U11" s="44" t="s">
        <v>68</v>
      </c>
      <c r="V11" s="1">
        <f>COLUMN()</f>
        <v>22</v>
      </c>
      <c r="W11" s="1">
        <f>COLUMN()</f>
        <v>23</v>
      </c>
      <c r="X11" s="1">
        <f>COLUMN()</f>
        <v>24</v>
      </c>
      <c r="Y11" s="1">
        <f>COLUMN()</f>
        <v>25</v>
      </c>
      <c r="Z11" s="1">
        <f>COLUMN()</f>
        <v>26</v>
      </c>
      <c r="AA11" s="1">
        <f>COLUMN()</f>
        <v>27</v>
      </c>
    </row>
    <row r="12" spans="1:35" ht="45">
      <c r="B12" s="46" t="s">
        <v>69</v>
      </c>
      <c r="C12" s="46" t="s">
        <v>70</v>
      </c>
      <c r="D12" s="4" t="s">
        <v>71</v>
      </c>
      <c r="E12" s="4" t="s">
        <v>72</v>
      </c>
      <c r="F12" s="46" t="s">
        <v>73</v>
      </c>
      <c r="G12" s="46" t="s">
        <v>74</v>
      </c>
      <c r="H12" s="46" t="s">
        <v>87</v>
      </c>
      <c r="I12" s="46" t="s">
        <v>140</v>
      </c>
      <c r="K12" s="46" t="s">
        <v>75</v>
      </c>
      <c r="L12" s="46" t="s">
        <v>76</v>
      </c>
      <c r="M12" s="46" t="s">
        <v>136</v>
      </c>
      <c r="N12" s="46" t="s">
        <v>135</v>
      </c>
      <c r="T12" s="46" t="s">
        <v>77</v>
      </c>
      <c r="U12" s="46" t="s">
        <v>78</v>
      </c>
      <c r="V12" s="46" t="s">
        <v>79</v>
      </c>
      <c r="W12" s="4" t="s">
        <v>61</v>
      </c>
      <c r="X12" s="4" t="s">
        <v>62</v>
      </c>
      <c r="Y12" s="4" t="s">
        <v>54</v>
      </c>
      <c r="Z12" s="4" t="s">
        <v>63</v>
      </c>
      <c r="AA12" s="46" t="s">
        <v>133</v>
      </c>
      <c r="AB12" s="46" t="s">
        <v>80</v>
      </c>
      <c r="AC12" s="46" t="s">
        <v>81</v>
      </c>
      <c r="AD12" s="46" t="s">
        <v>82</v>
      </c>
      <c r="AH12" s="46" t="s">
        <v>83</v>
      </c>
      <c r="AI12" s="46" t="s">
        <v>84</v>
      </c>
    </row>
    <row r="13" spans="1:35" ht="15.75">
      <c r="B13" s="4">
        <v>1</v>
      </c>
      <c r="C13" s="4">
        <f t="shared" ref="C13:C44" ca="1" si="0">INDIRECT(ADDRESS($AI13,V$11))</f>
        <v>1</v>
      </c>
      <c r="D13" s="47">
        <f t="shared" ref="D13:D44" ca="1" si="1">INDIRECT(ADDRESS($AI13,W$11))</f>
        <v>0</v>
      </c>
      <c r="E13" s="48">
        <f t="shared" ref="E13:E44" ca="1" si="2">INDIRECT(ADDRESS($AI13,X$11))</f>
        <v>0</v>
      </c>
      <c r="F13" s="49">
        <f t="shared" ref="F13:F44" ca="1" si="3">INDIRECT(ADDRESS($AI13,Y$11))</f>
        <v>2</v>
      </c>
      <c r="G13" s="50">
        <f ca="1">F13/(F13-1)</f>
        <v>2</v>
      </c>
      <c r="H13" s="47" t="str">
        <f t="shared" ref="H13:I76" ca="1" si="4">INDIRECT(ADDRESS($AI13,Z$11))</f>
        <v>win</v>
      </c>
      <c r="I13" s="47">
        <f t="shared" ca="1" si="4"/>
        <v>0</v>
      </c>
      <c r="K13" s="51">
        <f ca="1">IFERROR(IF(H13="WIN",+(100/G13),-(100/F13)),"")</f>
        <v>50</v>
      </c>
      <c r="L13" s="51">
        <f ca="1">IFERROR(H4+K13,0)</f>
        <v>50</v>
      </c>
      <c r="M13" s="1" t="str">
        <f ca="1">IF(C13&lt;&gt;C14,L13,"")</f>
        <v/>
      </c>
      <c r="N13" s="79" t="s">
        <v>139</v>
      </c>
      <c r="T13" s="44" t="s">
        <v>85</v>
      </c>
      <c r="U13" s="1">
        <v>0</v>
      </c>
      <c r="AH13" s="53">
        <f t="shared" ref="AH13:AH76" si="5">B13</f>
        <v>1</v>
      </c>
      <c r="AI13" s="1">
        <f t="shared" ref="AI13:AI76" ca="1" si="6">IFERROR(VLOOKUP(B13,AC13:AD212,2,FALSE),ROW(U$13))</f>
        <v>14</v>
      </c>
    </row>
    <row r="14" spans="1:35" ht="15.75">
      <c r="B14" s="4">
        <f>B13+1</f>
        <v>2</v>
      </c>
      <c r="C14" s="4">
        <f t="shared" ca="1" si="0"/>
        <v>1</v>
      </c>
      <c r="D14" s="47">
        <f t="shared" ca="1" si="1"/>
        <v>0</v>
      </c>
      <c r="E14" s="48">
        <f t="shared" ca="1" si="2"/>
        <v>0</v>
      </c>
      <c r="F14" s="49">
        <f t="shared" ca="1" si="3"/>
        <v>2</v>
      </c>
      <c r="G14" s="50">
        <f t="shared" ref="G14:G77" ca="1" si="7">F14/(F14-1)</f>
        <v>2</v>
      </c>
      <c r="H14" s="47" t="str">
        <f t="shared" ca="1" si="4"/>
        <v>win</v>
      </c>
      <c r="I14" s="47">
        <f t="shared" ca="1" si="4"/>
        <v>0</v>
      </c>
      <c r="K14" s="51">
        <f t="shared" ref="K14:K77" ca="1" si="8">IFERROR(IF(H14="WIN",+(100/G14),-(100/F14)),"")</f>
        <v>50</v>
      </c>
      <c r="L14" s="51">
        <f ca="1">IFERROR(L13+K14,0)</f>
        <v>100</v>
      </c>
      <c r="M14" s="1" t="str">
        <f t="shared" ref="M14:M77" ca="1" si="9">IF(C14&lt;&gt;C15,L14,"")</f>
        <v/>
      </c>
      <c r="N14" s="52"/>
      <c r="T14" s="1" t="str">
        <f t="shared" ref="T14:T77" si="10">CONCATENATE(V14,"°TRANCE")</f>
        <v>1°TRANCE</v>
      </c>
      <c r="U14" s="1">
        <v>1</v>
      </c>
      <c r="V14" s="1">
        <v>1</v>
      </c>
      <c r="W14" s="1">
        <f t="shared" ref="W14:AA33" ca="1" si="11">INDIRECT(ADDRESS($W$5+$U14-1,W$4,,,$T14))</f>
        <v>0</v>
      </c>
      <c r="X14" s="1">
        <f t="shared" ca="1" si="11"/>
        <v>0</v>
      </c>
      <c r="Y14" s="1">
        <f t="shared" ca="1" si="11"/>
        <v>2</v>
      </c>
      <c r="Z14" s="1" t="str">
        <f t="shared" ca="1" si="11"/>
        <v>win</v>
      </c>
      <c r="AA14" s="1">
        <f t="shared" ca="1" si="11"/>
        <v>0</v>
      </c>
      <c r="AB14" s="1">
        <f ca="1">IF(Y14=0,"",1)</f>
        <v>1</v>
      </c>
      <c r="AC14" s="1">
        <f ca="1">IF(AB14&lt;&gt;AB13,AB14,"")</f>
        <v>1</v>
      </c>
      <c r="AD14" s="1">
        <f>ROW()</f>
        <v>14</v>
      </c>
      <c r="AH14" s="53">
        <f t="shared" si="5"/>
        <v>2</v>
      </c>
      <c r="AI14" s="1">
        <f t="shared" ca="1" si="6"/>
        <v>15</v>
      </c>
    </row>
    <row r="15" spans="1:35" ht="15.75">
      <c r="B15" s="4">
        <f t="shared" ref="B15:B78" si="12">B14+1</f>
        <v>3</v>
      </c>
      <c r="C15" s="4">
        <f t="shared" ca="1" si="0"/>
        <v>1</v>
      </c>
      <c r="D15" s="47">
        <f t="shared" ca="1" si="1"/>
        <v>0</v>
      </c>
      <c r="E15" s="48">
        <f t="shared" ca="1" si="2"/>
        <v>0</v>
      </c>
      <c r="F15" s="49">
        <f t="shared" ca="1" si="3"/>
        <v>2</v>
      </c>
      <c r="G15" s="50">
        <f t="shared" ca="1" si="7"/>
        <v>2</v>
      </c>
      <c r="H15" s="47" t="str">
        <f t="shared" ca="1" si="4"/>
        <v>loss</v>
      </c>
      <c r="I15" s="47">
        <f t="shared" ca="1" si="4"/>
        <v>0</v>
      </c>
      <c r="K15" s="51">
        <f t="shared" ca="1" si="8"/>
        <v>-50</v>
      </c>
      <c r="L15" s="51">
        <f ca="1">IFERROR(L14+K15,0)</f>
        <v>50</v>
      </c>
      <c r="M15" s="1" t="str">
        <f t="shared" ca="1" si="9"/>
        <v/>
      </c>
      <c r="N15" s="52"/>
      <c r="T15" s="1" t="str">
        <f t="shared" si="10"/>
        <v>1°TRANCE</v>
      </c>
      <c r="U15" s="1">
        <f>IF(U14=20,1,U14+1)</f>
        <v>2</v>
      </c>
      <c r="V15" s="1">
        <f>IF(U14=20,V14+1,V14)</f>
        <v>1</v>
      </c>
      <c r="W15" s="1">
        <f t="shared" ca="1" si="11"/>
        <v>0</v>
      </c>
      <c r="X15" s="1">
        <f t="shared" ca="1" si="11"/>
        <v>0</v>
      </c>
      <c r="Y15" s="1">
        <f t="shared" ca="1" si="11"/>
        <v>2</v>
      </c>
      <c r="Z15" s="1" t="str">
        <f t="shared" ca="1" si="11"/>
        <v>win</v>
      </c>
      <c r="AA15" s="1">
        <f t="shared" ca="1" si="11"/>
        <v>0</v>
      </c>
      <c r="AB15" s="1">
        <f t="shared" ref="AB15:AB78" ca="1" si="13">IF(Y15=0,AB14,AB14+1)</f>
        <v>2</v>
      </c>
      <c r="AC15" s="1">
        <f t="shared" ref="AC15:AC78" ca="1" si="14">IF(AB15&lt;&gt;AB14,AB15,"")</f>
        <v>2</v>
      </c>
      <c r="AD15" s="1">
        <f>AD14+1</f>
        <v>15</v>
      </c>
      <c r="AH15" s="53">
        <f t="shared" si="5"/>
        <v>3</v>
      </c>
      <c r="AI15" s="1">
        <f t="shared" ca="1" si="6"/>
        <v>16</v>
      </c>
    </row>
    <row r="16" spans="1:35" ht="15.75">
      <c r="B16" s="4">
        <f t="shared" si="12"/>
        <v>4</v>
      </c>
      <c r="C16" s="4">
        <f t="shared" ca="1" si="0"/>
        <v>1</v>
      </c>
      <c r="D16" s="47">
        <f t="shared" ca="1" si="1"/>
        <v>0</v>
      </c>
      <c r="E16" s="48">
        <f t="shared" ca="1" si="2"/>
        <v>0</v>
      </c>
      <c r="F16" s="49">
        <f t="shared" ca="1" si="3"/>
        <v>2</v>
      </c>
      <c r="G16" s="50">
        <f t="shared" ca="1" si="7"/>
        <v>2</v>
      </c>
      <c r="H16" s="47" t="str">
        <f t="shared" ca="1" si="4"/>
        <v>loss</v>
      </c>
      <c r="I16" s="47">
        <f t="shared" ca="1" si="4"/>
        <v>0</v>
      </c>
      <c r="K16" s="51">
        <f t="shared" ca="1" si="8"/>
        <v>-50</v>
      </c>
      <c r="L16" s="51">
        <f t="shared" ref="L16:L79" ca="1" si="15">IFERROR(L15+K16,0)</f>
        <v>0</v>
      </c>
      <c r="M16" s="1" t="str">
        <f t="shared" ca="1" si="9"/>
        <v/>
      </c>
      <c r="N16" s="52"/>
      <c r="T16" s="1" t="str">
        <f t="shared" si="10"/>
        <v>1°TRANCE</v>
      </c>
      <c r="U16" s="1">
        <f t="shared" ref="U16:U79" si="16">IF(U15=20,1,U15+1)</f>
        <v>3</v>
      </c>
      <c r="V16" s="1">
        <f t="shared" ref="V16:V79" si="17">IF(U15=20,V15+1,V15)</f>
        <v>1</v>
      </c>
      <c r="W16" s="1">
        <f t="shared" ca="1" si="11"/>
        <v>0</v>
      </c>
      <c r="X16" s="1">
        <f t="shared" ca="1" si="11"/>
        <v>0</v>
      </c>
      <c r="Y16" s="1">
        <f t="shared" ca="1" si="11"/>
        <v>2</v>
      </c>
      <c r="Z16" s="1" t="str">
        <f t="shared" ca="1" si="11"/>
        <v>loss</v>
      </c>
      <c r="AA16" s="1">
        <f t="shared" ca="1" si="11"/>
        <v>0</v>
      </c>
      <c r="AB16" s="1">
        <f t="shared" ca="1" si="13"/>
        <v>3</v>
      </c>
      <c r="AC16" s="1">
        <f t="shared" ca="1" si="14"/>
        <v>3</v>
      </c>
      <c r="AD16" s="1">
        <f t="shared" ref="AD16:AD79" si="18">AD15+1</f>
        <v>16</v>
      </c>
      <c r="AH16" s="53">
        <f t="shared" si="5"/>
        <v>4</v>
      </c>
      <c r="AI16" s="1">
        <f t="shared" ca="1" si="6"/>
        <v>17</v>
      </c>
    </row>
    <row r="17" spans="2:35" ht="15.75">
      <c r="B17" s="4">
        <f t="shared" si="12"/>
        <v>5</v>
      </c>
      <c r="C17" s="4">
        <f t="shared" ca="1" si="0"/>
        <v>1</v>
      </c>
      <c r="D17" s="47">
        <f t="shared" ca="1" si="1"/>
        <v>0</v>
      </c>
      <c r="E17" s="48">
        <f t="shared" ca="1" si="2"/>
        <v>0</v>
      </c>
      <c r="F17" s="49">
        <f t="shared" ca="1" si="3"/>
        <v>2</v>
      </c>
      <c r="G17" s="50">
        <f t="shared" ca="1" si="7"/>
        <v>2</v>
      </c>
      <c r="H17" s="47" t="str">
        <f t="shared" ca="1" si="4"/>
        <v>loss</v>
      </c>
      <c r="I17" s="47">
        <f t="shared" ca="1" si="4"/>
        <v>0</v>
      </c>
      <c r="K17" s="51">
        <f t="shared" ca="1" si="8"/>
        <v>-50</v>
      </c>
      <c r="L17" s="51">
        <f t="shared" ca="1" si="15"/>
        <v>-50</v>
      </c>
      <c r="M17" s="1" t="str">
        <f t="shared" ca="1" si="9"/>
        <v/>
      </c>
      <c r="N17" s="52"/>
      <c r="T17" s="1" t="str">
        <f t="shared" si="10"/>
        <v>1°TRANCE</v>
      </c>
      <c r="U17" s="1">
        <f t="shared" si="16"/>
        <v>4</v>
      </c>
      <c r="V17" s="1">
        <f t="shared" si="17"/>
        <v>1</v>
      </c>
      <c r="W17" s="1">
        <f t="shared" ca="1" si="11"/>
        <v>0</v>
      </c>
      <c r="X17" s="1">
        <f t="shared" ca="1" si="11"/>
        <v>0</v>
      </c>
      <c r="Y17" s="1">
        <f t="shared" ca="1" si="11"/>
        <v>2</v>
      </c>
      <c r="Z17" s="1" t="str">
        <f t="shared" ca="1" si="11"/>
        <v>loss</v>
      </c>
      <c r="AA17" s="1">
        <f t="shared" ca="1" si="11"/>
        <v>0</v>
      </c>
      <c r="AB17" s="1">
        <f t="shared" ca="1" si="13"/>
        <v>4</v>
      </c>
      <c r="AC17" s="1">
        <f t="shared" ca="1" si="14"/>
        <v>4</v>
      </c>
      <c r="AD17" s="1">
        <f t="shared" si="18"/>
        <v>17</v>
      </c>
      <c r="AH17" s="53">
        <f t="shared" si="5"/>
        <v>5</v>
      </c>
      <c r="AI17" s="1">
        <f t="shared" ca="1" si="6"/>
        <v>18</v>
      </c>
    </row>
    <row r="18" spans="2:35" ht="15.75">
      <c r="B18" s="4">
        <f t="shared" si="12"/>
        <v>6</v>
      </c>
      <c r="C18" s="4">
        <f t="shared" ca="1" si="0"/>
        <v>1</v>
      </c>
      <c r="D18" s="47">
        <f t="shared" ca="1" si="1"/>
        <v>0</v>
      </c>
      <c r="E18" s="48">
        <f t="shared" ca="1" si="2"/>
        <v>0</v>
      </c>
      <c r="F18" s="49">
        <f t="shared" ca="1" si="3"/>
        <v>2</v>
      </c>
      <c r="G18" s="50">
        <f t="shared" ca="1" si="7"/>
        <v>2</v>
      </c>
      <c r="H18" s="47" t="str">
        <f t="shared" ca="1" si="4"/>
        <v>loss</v>
      </c>
      <c r="I18" s="47">
        <f t="shared" ca="1" si="4"/>
        <v>0</v>
      </c>
      <c r="K18" s="51">
        <f t="shared" ca="1" si="8"/>
        <v>-50</v>
      </c>
      <c r="L18" s="51">
        <f t="shared" ca="1" si="15"/>
        <v>-100</v>
      </c>
      <c r="M18" s="1" t="str">
        <f t="shared" ca="1" si="9"/>
        <v/>
      </c>
      <c r="N18" s="52"/>
      <c r="T18" s="1" t="str">
        <f t="shared" si="10"/>
        <v>1°TRANCE</v>
      </c>
      <c r="U18" s="1">
        <f t="shared" si="16"/>
        <v>5</v>
      </c>
      <c r="V18" s="1">
        <f t="shared" si="17"/>
        <v>1</v>
      </c>
      <c r="W18" s="1">
        <f t="shared" ca="1" si="11"/>
        <v>0</v>
      </c>
      <c r="X18" s="1">
        <f t="shared" ca="1" si="11"/>
        <v>0</v>
      </c>
      <c r="Y18" s="1">
        <f t="shared" ca="1" si="11"/>
        <v>2</v>
      </c>
      <c r="Z18" s="1" t="str">
        <f t="shared" ca="1" si="11"/>
        <v>loss</v>
      </c>
      <c r="AA18" s="1">
        <f t="shared" ca="1" si="11"/>
        <v>0</v>
      </c>
      <c r="AB18" s="1">
        <f t="shared" ca="1" si="13"/>
        <v>5</v>
      </c>
      <c r="AC18" s="1">
        <f t="shared" ca="1" si="14"/>
        <v>5</v>
      </c>
      <c r="AD18" s="1">
        <f t="shared" si="18"/>
        <v>18</v>
      </c>
      <c r="AH18" s="53">
        <f t="shared" si="5"/>
        <v>6</v>
      </c>
      <c r="AI18" s="1">
        <f t="shared" ca="1" si="6"/>
        <v>19</v>
      </c>
    </row>
    <row r="19" spans="2:35" ht="15.75">
      <c r="B19" s="4">
        <f t="shared" si="12"/>
        <v>7</v>
      </c>
      <c r="C19" s="4">
        <f t="shared" ca="1" si="0"/>
        <v>1</v>
      </c>
      <c r="D19" s="47">
        <f t="shared" ca="1" si="1"/>
        <v>0</v>
      </c>
      <c r="E19" s="48">
        <f t="shared" ca="1" si="2"/>
        <v>0</v>
      </c>
      <c r="F19" s="49">
        <f t="shared" ca="1" si="3"/>
        <v>2</v>
      </c>
      <c r="G19" s="50">
        <f t="shared" ca="1" si="7"/>
        <v>2</v>
      </c>
      <c r="H19" s="47" t="str">
        <f t="shared" ca="1" si="4"/>
        <v>loss</v>
      </c>
      <c r="I19" s="47">
        <f t="shared" ca="1" si="4"/>
        <v>0</v>
      </c>
      <c r="K19" s="51">
        <f t="shared" ca="1" si="8"/>
        <v>-50</v>
      </c>
      <c r="L19" s="51">
        <f t="shared" ca="1" si="15"/>
        <v>-150</v>
      </c>
      <c r="M19" s="1">
        <f t="shared" ca="1" si="9"/>
        <v>-150</v>
      </c>
      <c r="N19" s="52"/>
      <c r="T19" s="1" t="str">
        <f t="shared" si="10"/>
        <v>1°TRANCE</v>
      </c>
      <c r="U19" s="1">
        <f t="shared" si="16"/>
        <v>6</v>
      </c>
      <c r="V19" s="1">
        <f t="shared" si="17"/>
        <v>1</v>
      </c>
      <c r="W19" s="1">
        <f t="shared" ca="1" si="11"/>
        <v>0</v>
      </c>
      <c r="X19" s="1">
        <f t="shared" ca="1" si="11"/>
        <v>0</v>
      </c>
      <c r="Y19" s="1">
        <f t="shared" ca="1" si="11"/>
        <v>2</v>
      </c>
      <c r="Z19" s="1" t="str">
        <f t="shared" ca="1" si="11"/>
        <v>loss</v>
      </c>
      <c r="AA19" s="1">
        <f t="shared" ca="1" si="11"/>
        <v>0</v>
      </c>
      <c r="AB19" s="1">
        <f t="shared" ca="1" si="13"/>
        <v>6</v>
      </c>
      <c r="AC19" s="1">
        <f t="shared" ca="1" si="14"/>
        <v>6</v>
      </c>
      <c r="AD19" s="1">
        <f t="shared" si="18"/>
        <v>19</v>
      </c>
      <c r="AH19" s="53">
        <f t="shared" si="5"/>
        <v>7</v>
      </c>
      <c r="AI19" s="1">
        <f t="shared" ca="1" si="6"/>
        <v>20</v>
      </c>
    </row>
    <row r="20" spans="2:35" ht="15.75">
      <c r="B20" s="4">
        <f t="shared" si="12"/>
        <v>8</v>
      </c>
      <c r="C20" s="4">
        <f t="shared" ca="1" si="0"/>
        <v>2</v>
      </c>
      <c r="D20" s="47">
        <f t="shared" ca="1" si="1"/>
        <v>0</v>
      </c>
      <c r="E20" s="48">
        <f t="shared" ca="1" si="2"/>
        <v>0</v>
      </c>
      <c r="F20" s="49">
        <f t="shared" ca="1" si="3"/>
        <v>2</v>
      </c>
      <c r="G20" s="50">
        <f t="shared" ca="1" si="7"/>
        <v>2</v>
      </c>
      <c r="H20" s="47" t="str">
        <f t="shared" ca="1" si="4"/>
        <v>win</v>
      </c>
      <c r="I20" s="47">
        <f t="shared" ca="1" si="4"/>
        <v>8.65</v>
      </c>
      <c r="K20" s="51">
        <f t="shared" ca="1" si="8"/>
        <v>50</v>
      </c>
      <c r="L20" s="51">
        <f t="shared" ca="1" si="15"/>
        <v>-100</v>
      </c>
      <c r="M20" s="1" t="str">
        <f t="shared" ca="1" si="9"/>
        <v/>
      </c>
      <c r="N20" s="52"/>
      <c r="T20" s="1" t="str">
        <f t="shared" si="10"/>
        <v>1°TRANCE</v>
      </c>
      <c r="U20" s="1">
        <f t="shared" si="16"/>
        <v>7</v>
      </c>
      <c r="V20" s="1">
        <f t="shared" si="17"/>
        <v>1</v>
      </c>
      <c r="W20" s="1">
        <f t="shared" ca="1" si="11"/>
        <v>0</v>
      </c>
      <c r="X20" s="1">
        <f t="shared" ca="1" si="11"/>
        <v>0</v>
      </c>
      <c r="Y20" s="1">
        <f t="shared" ca="1" si="11"/>
        <v>2</v>
      </c>
      <c r="Z20" s="1" t="str">
        <f t="shared" ca="1" si="11"/>
        <v>loss</v>
      </c>
      <c r="AA20" s="1">
        <f t="shared" ca="1" si="11"/>
        <v>0</v>
      </c>
      <c r="AB20" s="1">
        <f t="shared" ca="1" si="13"/>
        <v>7</v>
      </c>
      <c r="AC20" s="1">
        <f t="shared" ca="1" si="14"/>
        <v>7</v>
      </c>
      <c r="AD20" s="1">
        <f t="shared" si="18"/>
        <v>20</v>
      </c>
      <c r="AH20" s="53">
        <f t="shared" si="5"/>
        <v>8</v>
      </c>
      <c r="AI20" s="1">
        <f t="shared" ca="1" si="6"/>
        <v>34</v>
      </c>
    </row>
    <row r="21" spans="2:35" ht="15.75">
      <c r="B21" s="4">
        <f t="shared" si="12"/>
        <v>9</v>
      </c>
      <c r="C21" s="4">
        <f t="shared" ca="1" si="0"/>
        <v>2</v>
      </c>
      <c r="D21" s="47">
        <f t="shared" ca="1" si="1"/>
        <v>0</v>
      </c>
      <c r="E21" s="48">
        <f t="shared" ca="1" si="2"/>
        <v>0</v>
      </c>
      <c r="F21" s="49">
        <f t="shared" ca="1" si="3"/>
        <v>2</v>
      </c>
      <c r="G21" s="50">
        <f t="shared" ca="1" si="7"/>
        <v>2</v>
      </c>
      <c r="H21" s="47" t="str">
        <f t="shared" ca="1" si="4"/>
        <v>win</v>
      </c>
      <c r="I21" s="47">
        <f t="shared" ca="1" si="4"/>
        <v>8.65</v>
      </c>
      <c r="K21" s="51">
        <f t="shared" ca="1" si="8"/>
        <v>50</v>
      </c>
      <c r="L21" s="51">
        <f t="shared" ca="1" si="15"/>
        <v>-50</v>
      </c>
      <c r="M21" s="1" t="str">
        <f t="shared" ca="1" si="9"/>
        <v/>
      </c>
      <c r="N21" s="52"/>
      <c r="T21" s="1" t="str">
        <f t="shared" si="10"/>
        <v>1°TRANCE</v>
      </c>
      <c r="U21" s="1">
        <f t="shared" si="16"/>
        <v>8</v>
      </c>
      <c r="V21" s="1">
        <f t="shared" si="17"/>
        <v>1</v>
      </c>
      <c r="W21" s="1">
        <f t="shared" ca="1" si="11"/>
        <v>0</v>
      </c>
      <c r="X21" s="1">
        <f t="shared" ca="1" si="11"/>
        <v>0</v>
      </c>
      <c r="Y21" s="1">
        <f t="shared" ca="1" si="11"/>
        <v>0</v>
      </c>
      <c r="Z21" s="1">
        <f t="shared" ca="1" si="11"/>
        <v>0</v>
      </c>
      <c r="AA21" s="1">
        <f t="shared" ca="1" si="11"/>
        <v>0</v>
      </c>
      <c r="AB21" s="1">
        <f t="shared" ca="1" si="13"/>
        <v>7</v>
      </c>
      <c r="AC21" s="1" t="str">
        <f t="shared" ca="1" si="14"/>
        <v/>
      </c>
      <c r="AD21" s="1">
        <f t="shared" si="18"/>
        <v>21</v>
      </c>
      <c r="AH21" s="53">
        <f t="shared" si="5"/>
        <v>9</v>
      </c>
      <c r="AI21" s="1">
        <f t="shared" ca="1" si="6"/>
        <v>35</v>
      </c>
    </row>
    <row r="22" spans="2:35" ht="15.75">
      <c r="B22" s="4">
        <f t="shared" si="12"/>
        <v>10</v>
      </c>
      <c r="C22" s="4">
        <f t="shared" ca="1" si="0"/>
        <v>2</v>
      </c>
      <c r="D22" s="47">
        <f t="shared" ca="1" si="1"/>
        <v>0</v>
      </c>
      <c r="E22" s="48">
        <f t="shared" ca="1" si="2"/>
        <v>0</v>
      </c>
      <c r="F22" s="49">
        <f t="shared" ca="1" si="3"/>
        <v>2</v>
      </c>
      <c r="G22" s="50">
        <f t="shared" ca="1" si="7"/>
        <v>2</v>
      </c>
      <c r="H22" s="47" t="str">
        <f t="shared" ca="1" si="4"/>
        <v>loss</v>
      </c>
      <c r="I22" s="47">
        <f t="shared" ca="1" si="4"/>
        <v>8.65</v>
      </c>
      <c r="K22" s="51">
        <f t="shared" ca="1" si="8"/>
        <v>-50</v>
      </c>
      <c r="L22" s="51">
        <f t="shared" ca="1" si="15"/>
        <v>-100</v>
      </c>
      <c r="M22" s="1" t="str">
        <f t="shared" ca="1" si="9"/>
        <v/>
      </c>
      <c r="N22" s="52"/>
      <c r="T22" s="1" t="str">
        <f t="shared" si="10"/>
        <v>1°TRANCE</v>
      </c>
      <c r="U22" s="1">
        <f t="shared" si="16"/>
        <v>9</v>
      </c>
      <c r="V22" s="1">
        <f t="shared" si="17"/>
        <v>1</v>
      </c>
      <c r="W22" s="1">
        <f t="shared" ca="1" si="11"/>
        <v>0</v>
      </c>
      <c r="X22" s="1">
        <f t="shared" ca="1" si="11"/>
        <v>0</v>
      </c>
      <c r="Y22" s="1">
        <f t="shared" ca="1" si="11"/>
        <v>0</v>
      </c>
      <c r="Z22" s="1">
        <f t="shared" ca="1" si="11"/>
        <v>0</v>
      </c>
      <c r="AA22" s="1">
        <f t="shared" ca="1" si="11"/>
        <v>0</v>
      </c>
      <c r="AB22" s="1">
        <f t="shared" ca="1" si="13"/>
        <v>7</v>
      </c>
      <c r="AC22" s="1" t="str">
        <f t="shared" ca="1" si="14"/>
        <v/>
      </c>
      <c r="AD22" s="1">
        <f t="shared" si="18"/>
        <v>22</v>
      </c>
      <c r="AH22" s="53">
        <f t="shared" si="5"/>
        <v>10</v>
      </c>
      <c r="AI22" s="1">
        <f t="shared" ca="1" si="6"/>
        <v>36</v>
      </c>
    </row>
    <row r="23" spans="2:35" ht="15.75">
      <c r="B23" s="4">
        <f t="shared" si="12"/>
        <v>11</v>
      </c>
      <c r="C23" s="4">
        <f t="shared" ca="1" si="0"/>
        <v>2</v>
      </c>
      <c r="D23" s="47">
        <f t="shared" ca="1" si="1"/>
        <v>0</v>
      </c>
      <c r="E23" s="48">
        <f t="shared" ca="1" si="2"/>
        <v>0</v>
      </c>
      <c r="F23" s="49">
        <f t="shared" ca="1" si="3"/>
        <v>2</v>
      </c>
      <c r="G23" s="50">
        <f t="shared" ca="1" si="7"/>
        <v>2</v>
      </c>
      <c r="H23" s="47" t="str">
        <f t="shared" ca="1" si="4"/>
        <v>loss</v>
      </c>
      <c r="I23" s="47">
        <f t="shared" ca="1" si="4"/>
        <v>8.65</v>
      </c>
      <c r="K23" s="51">
        <f t="shared" ca="1" si="8"/>
        <v>-50</v>
      </c>
      <c r="L23" s="51">
        <f t="shared" ca="1" si="15"/>
        <v>-150</v>
      </c>
      <c r="M23" s="1" t="str">
        <f t="shared" ca="1" si="9"/>
        <v/>
      </c>
      <c r="N23" s="52"/>
      <c r="T23" s="1" t="str">
        <f t="shared" si="10"/>
        <v>1°TRANCE</v>
      </c>
      <c r="U23" s="1">
        <f t="shared" si="16"/>
        <v>10</v>
      </c>
      <c r="V23" s="1">
        <f t="shared" si="17"/>
        <v>1</v>
      </c>
      <c r="W23" s="1">
        <f t="shared" ca="1" si="11"/>
        <v>0</v>
      </c>
      <c r="X23" s="1">
        <f t="shared" ca="1" si="11"/>
        <v>0</v>
      </c>
      <c r="Y23" s="1">
        <f t="shared" ca="1" si="11"/>
        <v>0</v>
      </c>
      <c r="Z23" s="1">
        <f t="shared" ca="1" si="11"/>
        <v>0</v>
      </c>
      <c r="AA23" s="1">
        <f t="shared" ca="1" si="11"/>
        <v>0</v>
      </c>
      <c r="AB23" s="1">
        <f t="shared" ca="1" si="13"/>
        <v>7</v>
      </c>
      <c r="AC23" s="1" t="str">
        <f t="shared" ca="1" si="14"/>
        <v/>
      </c>
      <c r="AD23" s="1">
        <f t="shared" si="18"/>
        <v>23</v>
      </c>
      <c r="AH23" s="53">
        <f t="shared" si="5"/>
        <v>11</v>
      </c>
      <c r="AI23" s="1">
        <f t="shared" ca="1" si="6"/>
        <v>37</v>
      </c>
    </row>
    <row r="24" spans="2:35" ht="15.75">
      <c r="B24" s="4">
        <f t="shared" si="12"/>
        <v>12</v>
      </c>
      <c r="C24" s="4">
        <f t="shared" ca="1" si="0"/>
        <v>2</v>
      </c>
      <c r="D24" s="47">
        <f t="shared" ca="1" si="1"/>
        <v>0</v>
      </c>
      <c r="E24" s="48">
        <f t="shared" ca="1" si="2"/>
        <v>0</v>
      </c>
      <c r="F24" s="49">
        <f t="shared" ca="1" si="3"/>
        <v>2</v>
      </c>
      <c r="G24" s="50">
        <f t="shared" ca="1" si="7"/>
        <v>2</v>
      </c>
      <c r="H24" s="47" t="str">
        <f t="shared" ca="1" si="4"/>
        <v>loss</v>
      </c>
      <c r="I24" s="47">
        <f t="shared" ca="1" si="4"/>
        <v>8.65</v>
      </c>
      <c r="K24" s="51">
        <f t="shared" ca="1" si="8"/>
        <v>-50</v>
      </c>
      <c r="L24" s="51">
        <f t="shared" ca="1" si="15"/>
        <v>-200</v>
      </c>
      <c r="M24" s="1" t="str">
        <f t="shared" ca="1" si="9"/>
        <v/>
      </c>
      <c r="N24" s="52"/>
      <c r="T24" s="1" t="str">
        <f t="shared" si="10"/>
        <v>1°TRANCE</v>
      </c>
      <c r="U24" s="1">
        <f t="shared" si="16"/>
        <v>11</v>
      </c>
      <c r="V24" s="1">
        <f t="shared" si="17"/>
        <v>1</v>
      </c>
      <c r="W24" s="1">
        <f t="shared" ca="1" si="11"/>
        <v>0</v>
      </c>
      <c r="X24" s="1">
        <f t="shared" ca="1" si="11"/>
        <v>0</v>
      </c>
      <c r="Y24" s="1">
        <f t="shared" ca="1" si="11"/>
        <v>0</v>
      </c>
      <c r="Z24" s="1">
        <f t="shared" ca="1" si="11"/>
        <v>0</v>
      </c>
      <c r="AA24" s="1">
        <f t="shared" ca="1" si="11"/>
        <v>0</v>
      </c>
      <c r="AB24" s="1">
        <f t="shared" ca="1" si="13"/>
        <v>7</v>
      </c>
      <c r="AC24" s="1" t="str">
        <f t="shared" ca="1" si="14"/>
        <v/>
      </c>
      <c r="AD24" s="1">
        <f t="shared" si="18"/>
        <v>24</v>
      </c>
      <c r="AH24" s="53">
        <f t="shared" si="5"/>
        <v>12</v>
      </c>
      <c r="AI24" s="1">
        <f t="shared" ca="1" si="6"/>
        <v>38</v>
      </c>
    </row>
    <row r="25" spans="2:35" ht="15.75">
      <c r="B25" s="4">
        <f t="shared" si="12"/>
        <v>13</v>
      </c>
      <c r="C25" s="4">
        <f t="shared" ca="1" si="0"/>
        <v>2</v>
      </c>
      <c r="D25" s="47">
        <f t="shared" ca="1" si="1"/>
        <v>0</v>
      </c>
      <c r="E25" s="48">
        <f t="shared" ca="1" si="2"/>
        <v>0</v>
      </c>
      <c r="F25" s="49">
        <f t="shared" ca="1" si="3"/>
        <v>2</v>
      </c>
      <c r="G25" s="50">
        <f t="shared" ca="1" si="7"/>
        <v>2</v>
      </c>
      <c r="H25" s="47" t="str">
        <f t="shared" ca="1" si="4"/>
        <v>loss</v>
      </c>
      <c r="I25" s="47">
        <f t="shared" ca="1" si="4"/>
        <v>8.65</v>
      </c>
      <c r="K25" s="51">
        <f t="shared" ca="1" si="8"/>
        <v>-50</v>
      </c>
      <c r="L25" s="51">
        <f t="shared" ca="1" si="15"/>
        <v>-250</v>
      </c>
      <c r="M25" s="1" t="str">
        <f t="shared" ca="1" si="9"/>
        <v/>
      </c>
      <c r="N25" s="52"/>
      <c r="T25" s="1" t="str">
        <f t="shared" si="10"/>
        <v>1°TRANCE</v>
      </c>
      <c r="U25" s="1">
        <f t="shared" si="16"/>
        <v>12</v>
      </c>
      <c r="V25" s="1">
        <f t="shared" si="17"/>
        <v>1</v>
      </c>
      <c r="W25" s="1">
        <f t="shared" ca="1" si="11"/>
        <v>0</v>
      </c>
      <c r="X25" s="1">
        <f t="shared" ca="1" si="11"/>
        <v>0</v>
      </c>
      <c r="Y25" s="1">
        <f t="shared" ca="1" si="11"/>
        <v>0</v>
      </c>
      <c r="Z25" s="1">
        <f t="shared" ca="1" si="11"/>
        <v>0</v>
      </c>
      <c r="AA25" s="1">
        <f t="shared" ca="1" si="11"/>
        <v>0</v>
      </c>
      <c r="AB25" s="1">
        <f t="shared" ca="1" si="13"/>
        <v>7</v>
      </c>
      <c r="AC25" s="1" t="str">
        <f t="shared" ca="1" si="14"/>
        <v/>
      </c>
      <c r="AD25" s="1">
        <f t="shared" si="18"/>
        <v>25</v>
      </c>
      <c r="AH25" s="53">
        <f t="shared" si="5"/>
        <v>13</v>
      </c>
      <c r="AI25" s="1">
        <f t="shared" ca="1" si="6"/>
        <v>39</v>
      </c>
    </row>
    <row r="26" spans="2:35" ht="15.75">
      <c r="B26" s="4">
        <f t="shared" si="12"/>
        <v>14</v>
      </c>
      <c r="C26" s="4">
        <f t="shared" ca="1" si="0"/>
        <v>2</v>
      </c>
      <c r="D26" s="47">
        <f t="shared" ca="1" si="1"/>
        <v>0</v>
      </c>
      <c r="E26" s="48">
        <f t="shared" ca="1" si="2"/>
        <v>0</v>
      </c>
      <c r="F26" s="49">
        <f t="shared" ca="1" si="3"/>
        <v>2</v>
      </c>
      <c r="G26" s="50">
        <f t="shared" ca="1" si="7"/>
        <v>2</v>
      </c>
      <c r="H26" s="47" t="str">
        <f t="shared" ca="1" si="4"/>
        <v>loss</v>
      </c>
      <c r="I26" s="47">
        <f t="shared" ca="1" si="4"/>
        <v>8.65</v>
      </c>
      <c r="K26" s="51">
        <f t="shared" ca="1" si="8"/>
        <v>-50</v>
      </c>
      <c r="L26" s="51">
        <f t="shared" ca="1" si="15"/>
        <v>-300</v>
      </c>
      <c r="M26" s="1">
        <f t="shared" ca="1" si="9"/>
        <v>-300</v>
      </c>
      <c r="N26" s="52"/>
      <c r="T26" s="1" t="str">
        <f t="shared" si="10"/>
        <v>1°TRANCE</v>
      </c>
      <c r="U26" s="1">
        <f t="shared" si="16"/>
        <v>13</v>
      </c>
      <c r="V26" s="1">
        <f t="shared" si="17"/>
        <v>1</v>
      </c>
      <c r="W26" s="1">
        <f t="shared" ca="1" si="11"/>
        <v>0</v>
      </c>
      <c r="X26" s="1">
        <f t="shared" ca="1" si="11"/>
        <v>0</v>
      </c>
      <c r="Y26" s="1">
        <f t="shared" ca="1" si="11"/>
        <v>0</v>
      </c>
      <c r="Z26" s="1">
        <f t="shared" ca="1" si="11"/>
        <v>0</v>
      </c>
      <c r="AA26" s="1">
        <f t="shared" ca="1" si="11"/>
        <v>0</v>
      </c>
      <c r="AB26" s="1">
        <f t="shared" ca="1" si="13"/>
        <v>7</v>
      </c>
      <c r="AC26" s="1" t="str">
        <f t="shared" ca="1" si="14"/>
        <v/>
      </c>
      <c r="AD26" s="1">
        <f t="shared" si="18"/>
        <v>26</v>
      </c>
      <c r="AH26" s="53">
        <f t="shared" si="5"/>
        <v>14</v>
      </c>
      <c r="AI26" s="1">
        <f t="shared" ca="1" si="6"/>
        <v>40</v>
      </c>
    </row>
    <row r="27" spans="2:35" ht="15.75">
      <c r="B27" s="4">
        <f t="shared" si="12"/>
        <v>15</v>
      </c>
      <c r="C27" s="4">
        <f t="shared" ca="1" si="0"/>
        <v>3</v>
      </c>
      <c r="D27" s="47">
        <f t="shared" ca="1" si="1"/>
        <v>0</v>
      </c>
      <c r="E27" s="48">
        <f t="shared" ca="1" si="2"/>
        <v>0</v>
      </c>
      <c r="F27" s="49">
        <f t="shared" ca="1" si="3"/>
        <v>2</v>
      </c>
      <c r="G27" s="50">
        <f t="shared" ca="1" si="7"/>
        <v>2</v>
      </c>
      <c r="H27" s="47" t="str">
        <f t="shared" ca="1" si="4"/>
        <v>win</v>
      </c>
      <c r="I27" s="47">
        <f t="shared" ca="1" si="4"/>
        <v>9.4499999999999993</v>
      </c>
      <c r="K27" s="51">
        <f t="shared" ca="1" si="8"/>
        <v>50</v>
      </c>
      <c r="L27" s="51">
        <f t="shared" ca="1" si="15"/>
        <v>-250</v>
      </c>
      <c r="M27" s="1" t="str">
        <f t="shared" ca="1" si="9"/>
        <v/>
      </c>
      <c r="N27" s="52"/>
      <c r="T27" s="1" t="str">
        <f t="shared" si="10"/>
        <v>1°TRANCE</v>
      </c>
      <c r="U27" s="1">
        <f t="shared" si="16"/>
        <v>14</v>
      </c>
      <c r="V27" s="1">
        <f t="shared" si="17"/>
        <v>1</v>
      </c>
      <c r="W27" s="1">
        <f t="shared" ca="1" si="11"/>
        <v>0</v>
      </c>
      <c r="X27" s="1">
        <f t="shared" ca="1" si="11"/>
        <v>0</v>
      </c>
      <c r="Y27" s="1">
        <f t="shared" ca="1" si="11"/>
        <v>0</v>
      </c>
      <c r="Z27" s="1">
        <f t="shared" ca="1" si="11"/>
        <v>0</v>
      </c>
      <c r="AA27" s="1">
        <f t="shared" ca="1" si="11"/>
        <v>0</v>
      </c>
      <c r="AB27" s="1">
        <f t="shared" ca="1" si="13"/>
        <v>7</v>
      </c>
      <c r="AC27" s="1" t="str">
        <f t="shared" ca="1" si="14"/>
        <v/>
      </c>
      <c r="AD27" s="1">
        <f t="shared" si="18"/>
        <v>27</v>
      </c>
      <c r="AH27" s="53">
        <f t="shared" si="5"/>
        <v>15</v>
      </c>
      <c r="AI27" s="1">
        <f t="shared" ca="1" si="6"/>
        <v>54</v>
      </c>
    </row>
    <row r="28" spans="2:35" ht="15.75">
      <c r="B28" s="4">
        <f t="shared" si="12"/>
        <v>16</v>
      </c>
      <c r="C28" s="4">
        <f t="shared" ca="1" si="0"/>
        <v>3</v>
      </c>
      <c r="D28" s="47">
        <f t="shared" ca="1" si="1"/>
        <v>0</v>
      </c>
      <c r="E28" s="48">
        <f t="shared" ca="1" si="2"/>
        <v>0</v>
      </c>
      <c r="F28" s="49">
        <f t="shared" ca="1" si="3"/>
        <v>2</v>
      </c>
      <c r="G28" s="50">
        <f t="shared" ca="1" si="7"/>
        <v>2</v>
      </c>
      <c r="H28" s="47" t="str">
        <f t="shared" ca="1" si="4"/>
        <v>win</v>
      </c>
      <c r="I28" s="47">
        <f t="shared" ca="1" si="4"/>
        <v>9.4499999999999993</v>
      </c>
      <c r="K28" s="51">
        <f t="shared" ca="1" si="8"/>
        <v>50</v>
      </c>
      <c r="L28" s="51">
        <f t="shared" ca="1" si="15"/>
        <v>-200</v>
      </c>
      <c r="M28" s="1" t="str">
        <f t="shared" ca="1" si="9"/>
        <v/>
      </c>
      <c r="N28" s="52"/>
      <c r="T28" s="1" t="str">
        <f t="shared" si="10"/>
        <v>1°TRANCE</v>
      </c>
      <c r="U28" s="1">
        <f t="shared" si="16"/>
        <v>15</v>
      </c>
      <c r="V28" s="1">
        <f t="shared" si="17"/>
        <v>1</v>
      </c>
      <c r="W28" s="1">
        <f t="shared" ca="1" si="11"/>
        <v>0</v>
      </c>
      <c r="X28" s="1">
        <f t="shared" ca="1" si="11"/>
        <v>0</v>
      </c>
      <c r="Y28" s="1">
        <f t="shared" ca="1" si="11"/>
        <v>0</v>
      </c>
      <c r="Z28" s="1">
        <f t="shared" ca="1" si="11"/>
        <v>0</v>
      </c>
      <c r="AA28" s="1">
        <f t="shared" ca="1" si="11"/>
        <v>0</v>
      </c>
      <c r="AB28" s="1">
        <f t="shared" ca="1" si="13"/>
        <v>7</v>
      </c>
      <c r="AC28" s="1" t="str">
        <f t="shared" ca="1" si="14"/>
        <v/>
      </c>
      <c r="AD28" s="1">
        <f t="shared" si="18"/>
        <v>28</v>
      </c>
      <c r="AH28" s="53">
        <f t="shared" si="5"/>
        <v>16</v>
      </c>
      <c r="AI28" s="1">
        <f t="shared" ca="1" si="6"/>
        <v>55</v>
      </c>
    </row>
    <row r="29" spans="2:35" ht="15.75">
      <c r="B29" s="4">
        <f t="shared" si="12"/>
        <v>17</v>
      </c>
      <c r="C29" s="4">
        <f t="shared" ca="1" si="0"/>
        <v>3</v>
      </c>
      <c r="D29" s="47">
        <f t="shared" ca="1" si="1"/>
        <v>0</v>
      </c>
      <c r="E29" s="48">
        <f t="shared" ca="1" si="2"/>
        <v>0</v>
      </c>
      <c r="F29" s="49">
        <f t="shared" ca="1" si="3"/>
        <v>2</v>
      </c>
      <c r="G29" s="50">
        <f t="shared" ca="1" si="7"/>
        <v>2</v>
      </c>
      <c r="H29" s="47" t="str">
        <f t="shared" ca="1" si="4"/>
        <v>loss</v>
      </c>
      <c r="I29" s="47">
        <f t="shared" ca="1" si="4"/>
        <v>9.4499999999999993</v>
      </c>
      <c r="K29" s="51">
        <f t="shared" ca="1" si="8"/>
        <v>-50</v>
      </c>
      <c r="L29" s="51">
        <f t="shared" ca="1" si="15"/>
        <v>-250</v>
      </c>
      <c r="M29" s="1" t="str">
        <f t="shared" ca="1" si="9"/>
        <v/>
      </c>
      <c r="N29" s="52"/>
      <c r="T29" s="1" t="str">
        <f t="shared" si="10"/>
        <v>1°TRANCE</v>
      </c>
      <c r="U29" s="1">
        <f t="shared" si="16"/>
        <v>16</v>
      </c>
      <c r="V29" s="1">
        <f t="shared" si="17"/>
        <v>1</v>
      </c>
      <c r="W29" s="1">
        <f t="shared" ca="1" si="11"/>
        <v>0</v>
      </c>
      <c r="X29" s="1">
        <f t="shared" ca="1" si="11"/>
        <v>0</v>
      </c>
      <c r="Y29" s="1">
        <f t="shared" ca="1" si="11"/>
        <v>0</v>
      </c>
      <c r="Z29" s="1">
        <f t="shared" ca="1" si="11"/>
        <v>0</v>
      </c>
      <c r="AA29" s="1">
        <f t="shared" ca="1" si="11"/>
        <v>0</v>
      </c>
      <c r="AB29" s="1">
        <f t="shared" ca="1" si="13"/>
        <v>7</v>
      </c>
      <c r="AC29" s="1" t="str">
        <f t="shared" ca="1" si="14"/>
        <v/>
      </c>
      <c r="AD29" s="1">
        <f t="shared" si="18"/>
        <v>29</v>
      </c>
      <c r="AH29" s="53">
        <f t="shared" si="5"/>
        <v>17</v>
      </c>
      <c r="AI29" s="1">
        <f t="shared" ca="1" si="6"/>
        <v>56</v>
      </c>
    </row>
    <row r="30" spans="2:35" ht="15.75">
      <c r="B30" s="4">
        <f t="shared" si="12"/>
        <v>18</v>
      </c>
      <c r="C30" s="4">
        <f t="shared" ca="1" si="0"/>
        <v>3</v>
      </c>
      <c r="D30" s="47">
        <f t="shared" ca="1" si="1"/>
        <v>0</v>
      </c>
      <c r="E30" s="48">
        <f t="shared" ca="1" si="2"/>
        <v>0</v>
      </c>
      <c r="F30" s="49">
        <f t="shared" ca="1" si="3"/>
        <v>2</v>
      </c>
      <c r="G30" s="50">
        <f t="shared" ca="1" si="7"/>
        <v>2</v>
      </c>
      <c r="H30" s="47" t="str">
        <f t="shared" ca="1" si="4"/>
        <v>loss</v>
      </c>
      <c r="I30" s="47">
        <f t="shared" ca="1" si="4"/>
        <v>9.4499999999999993</v>
      </c>
      <c r="K30" s="51">
        <f t="shared" ca="1" si="8"/>
        <v>-50</v>
      </c>
      <c r="L30" s="51">
        <f t="shared" ca="1" si="15"/>
        <v>-300</v>
      </c>
      <c r="M30" s="1" t="str">
        <f t="shared" ca="1" si="9"/>
        <v/>
      </c>
      <c r="N30" s="52"/>
      <c r="T30" s="1" t="str">
        <f t="shared" si="10"/>
        <v>1°TRANCE</v>
      </c>
      <c r="U30" s="1">
        <f t="shared" si="16"/>
        <v>17</v>
      </c>
      <c r="V30" s="1">
        <f t="shared" si="17"/>
        <v>1</v>
      </c>
      <c r="W30" s="1">
        <f t="shared" ca="1" si="11"/>
        <v>0</v>
      </c>
      <c r="X30" s="1">
        <f t="shared" ca="1" si="11"/>
        <v>0</v>
      </c>
      <c r="Y30" s="1">
        <f t="shared" ca="1" si="11"/>
        <v>0</v>
      </c>
      <c r="Z30" s="1">
        <f t="shared" ca="1" si="11"/>
        <v>0</v>
      </c>
      <c r="AA30" s="1">
        <f t="shared" ca="1" si="11"/>
        <v>0</v>
      </c>
      <c r="AB30" s="1">
        <f t="shared" ca="1" si="13"/>
        <v>7</v>
      </c>
      <c r="AC30" s="1" t="str">
        <f t="shared" ca="1" si="14"/>
        <v/>
      </c>
      <c r="AD30" s="1">
        <f t="shared" si="18"/>
        <v>30</v>
      </c>
      <c r="AH30" s="53">
        <f t="shared" si="5"/>
        <v>18</v>
      </c>
      <c r="AI30" s="1">
        <f t="shared" ca="1" si="6"/>
        <v>57</v>
      </c>
    </row>
    <row r="31" spans="2:35" ht="15.75">
      <c r="B31" s="4">
        <f t="shared" si="12"/>
        <v>19</v>
      </c>
      <c r="C31" s="4">
        <f t="shared" ca="1" si="0"/>
        <v>3</v>
      </c>
      <c r="D31" s="47">
        <f t="shared" ca="1" si="1"/>
        <v>0</v>
      </c>
      <c r="E31" s="48">
        <f t="shared" ca="1" si="2"/>
        <v>0</v>
      </c>
      <c r="F31" s="49">
        <f t="shared" ca="1" si="3"/>
        <v>2</v>
      </c>
      <c r="G31" s="50">
        <f t="shared" ca="1" si="7"/>
        <v>2</v>
      </c>
      <c r="H31" s="47" t="str">
        <f t="shared" ca="1" si="4"/>
        <v>loss</v>
      </c>
      <c r="I31" s="47">
        <f t="shared" ca="1" si="4"/>
        <v>9.4499999999999993</v>
      </c>
      <c r="K31" s="51">
        <f t="shared" ca="1" si="8"/>
        <v>-50</v>
      </c>
      <c r="L31" s="51">
        <f t="shared" ca="1" si="15"/>
        <v>-350</v>
      </c>
      <c r="M31" s="1" t="str">
        <f t="shared" ca="1" si="9"/>
        <v/>
      </c>
      <c r="N31" s="52"/>
      <c r="T31" s="1" t="str">
        <f t="shared" si="10"/>
        <v>1°TRANCE</v>
      </c>
      <c r="U31" s="1">
        <f t="shared" si="16"/>
        <v>18</v>
      </c>
      <c r="V31" s="1">
        <f t="shared" si="17"/>
        <v>1</v>
      </c>
      <c r="W31" s="1">
        <f t="shared" ca="1" si="11"/>
        <v>0</v>
      </c>
      <c r="X31" s="1">
        <f t="shared" ca="1" si="11"/>
        <v>0</v>
      </c>
      <c r="Y31" s="1">
        <f t="shared" ca="1" si="11"/>
        <v>0</v>
      </c>
      <c r="Z31" s="1">
        <f t="shared" ca="1" si="11"/>
        <v>0</v>
      </c>
      <c r="AA31" s="1">
        <f t="shared" ca="1" si="11"/>
        <v>0</v>
      </c>
      <c r="AB31" s="1">
        <f t="shared" ca="1" si="13"/>
        <v>7</v>
      </c>
      <c r="AC31" s="1" t="str">
        <f t="shared" ca="1" si="14"/>
        <v/>
      </c>
      <c r="AD31" s="1">
        <f t="shared" si="18"/>
        <v>31</v>
      </c>
      <c r="AH31" s="53">
        <f t="shared" si="5"/>
        <v>19</v>
      </c>
      <c r="AI31" s="1">
        <f t="shared" ca="1" si="6"/>
        <v>58</v>
      </c>
    </row>
    <row r="32" spans="2:35" ht="15.75">
      <c r="B32" s="4">
        <f t="shared" si="12"/>
        <v>20</v>
      </c>
      <c r="C32" s="4">
        <f t="shared" ca="1" si="0"/>
        <v>3</v>
      </c>
      <c r="D32" s="47">
        <f t="shared" ca="1" si="1"/>
        <v>0</v>
      </c>
      <c r="E32" s="48">
        <f t="shared" ca="1" si="2"/>
        <v>0</v>
      </c>
      <c r="F32" s="49">
        <f t="shared" ca="1" si="3"/>
        <v>2</v>
      </c>
      <c r="G32" s="50">
        <f t="shared" ca="1" si="7"/>
        <v>2</v>
      </c>
      <c r="H32" s="47" t="str">
        <f t="shared" ca="1" si="4"/>
        <v>loss</v>
      </c>
      <c r="I32" s="47">
        <f t="shared" ca="1" si="4"/>
        <v>9.4499999999999993</v>
      </c>
      <c r="K32" s="51">
        <f t="shared" ca="1" si="8"/>
        <v>-50</v>
      </c>
      <c r="L32" s="51">
        <f t="shared" ca="1" si="15"/>
        <v>-400</v>
      </c>
      <c r="M32" s="1" t="str">
        <f t="shared" ca="1" si="9"/>
        <v/>
      </c>
      <c r="N32" s="52"/>
      <c r="T32" s="1" t="str">
        <f t="shared" si="10"/>
        <v>1°TRANCE</v>
      </c>
      <c r="U32" s="1">
        <f t="shared" si="16"/>
        <v>19</v>
      </c>
      <c r="V32" s="1">
        <f t="shared" si="17"/>
        <v>1</v>
      </c>
      <c r="W32" s="1">
        <f t="shared" ca="1" si="11"/>
        <v>0</v>
      </c>
      <c r="X32" s="1">
        <f t="shared" ca="1" si="11"/>
        <v>0</v>
      </c>
      <c r="Y32" s="1">
        <f t="shared" ca="1" si="11"/>
        <v>0</v>
      </c>
      <c r="Z32" s="1">
        <f t="shared" ca="1" si="11"/>
        <v>0</v>
      </c>
      <c r="AA32" s="1">
        <f t="shared" ca="1" si="11"/>
        <v>0</v>
      </c>
      <c r="AB32" s="1">
        <f t="shared" ca="1" si="13"/>
        <v>7</v>
      </c>
      <c r="AC32" s="1" t="str">
        <f t="shared" ca="1" si="14"/>
        <v/>
      </c>
      <c r="AD32" s="1">
        <f t="shared" si="18"/>
        <v>32</v>
      </c>
      <c r="AH32" s="53">
        <f t="shared" si="5"/>
        <v>20</v>
      </c>
      <c r="AI32" s="1">
        <f t="shared" ca="1" si="6"/>
        <v>59</v>
      </c>
    </row>
    <row r="33" spans="2:35" ht="15.75">
      <c r="B33" s="4">
        <f t="shared" si="12"/>
        <v>21</v>
      </c>
      <c r="C33" s="4">
        <f t="shared" ca="1" si="0"/>
        <v>3</v>
      </c>
      <c r="D33" s="47">
        <f t="shared" ca="1" si="1"/>
        <v>0</v>
      </c>
      <c r="E33" s="48">
        <f t="shared" ca="1" si="2"/>
        <v>0</v>
      </c>
      <c r="F33" s="49">
        <f t="shared" ca="1" si="3"/>
        <v>2</v>
      </c>
      <c r="G33" s="50">
        <f t="shared" ca="1" si="7"/>
        <v>2</v>
      </c>
      <c r="H33" s="47" t="str">
        <f t="shared" ca="1" si="4"/>
        <v>loss</v>
      </c>
      <c r="I33" s="47">
        <f t="shared" ca="1" si="4"/>
        <v>9.4499999999999993</v>
      </c>
      <c r="K33" s="51">
        <f t="shared" ca="1" si="8"/>
        <v>-50</v>
      </c>
      <c r="L33" s="51">
        <f t="shared" ca="1" si="15"/>
        <v>-450</v>
      </c>
      <c r="M33" s="1">
        <f t="shared" ca="1" si="9"/>
        <v>-450</v>
      </c>
      <c r="N33" s="52"/>
      <c r="T33" s="1" t="str">
        <f t="shared" si="10"/>
        <v>1°TRANCE</v>
      </c>
      <c r="U33" s="1">
        <f t="shared" si="16"/>
        <v>20</v>
      </c>
      <c r="V33" s="1">
        <f t="shared" si="17"/>
        <v>1</v>
      </c>
      <c r="W33" s="1">
        <f t="shared" ca="1" si="11"/>
        <v>0</v>
      </c>
      <c r="X33" s="1">
        <f t="shared" ca="1" si="11"/>
        <v>0</v>
      </c>
      <c r="Y33" s="1">
        <f t="shared" ca="1" si="11"/>
        <v>0</v>
      </c>
      <c r="Z33" s="1">
        <f t="shared" ca="1" si="11"/>
        <v>0</v>
      </c>
      <c r="AA33" s="1">
        <f t="shared" ca="1" si="11"/>
        <v>0</v>
      </c>
      <c r="AB33" s="1">
        <f t="shared" ca="1" si="13"/>
        <v>7</v>
      </c>
      <c r="AC33" s="1" t="str">
        <f t="shared" ca="1" si="14"/>
        <v/>
      </c>
      <c r="AD33" s="1">
        <f t="shared" si="18"/>
        <v>33</v>
      </c>
      <c r="AH33" s="53">
        <f t="shared" si="5"/>
        <v>21</v>
      </c>
      <c r="AI33" s="1">
        <f t="shared" ca="1" si="6"/>
        <v>60</v>
      </c>
    </row>
    <row r="34" spans="2:35" ht="15.75">
      <c r="B34" s="4">
        <f t="shared" si="12"/>
        <v>22</v>
      </c>
      <c r="C34" s="4">
        <f t="shared" ca="1" si="0"/>
        <v>4</v>
      </c>
      <c r="D34" s="47">
        <f t="shared" ca="1" si="1"/>
        <v>0</v>
      </c>
      <c r="E34" s="48">
        <f t="shared" ca="1" si="2"/>
        <v>0</v>
      </c>
      <c r="F34" s="49">
        <f t="shared" ca="1" si="3"/>
        <v>2</v>
      </c>
      <c r="G34" s="50">
        <f t="shared" ca="1" si="7"/>
        <v>2</v>
      </c>
      <c r="H34" s="47" t="str">
        <f t="shared" ca="1" si="4"/>
        <v>win</v>
      </c>
      <c r="I34" s="47">
        <f t="shared" ca="1" si="4"/>
        <v>12.48</v>
      </c>
      <c r="K34" s="51">
        <f t="shared" ca="1" si="8"/>
        <v>50</v>
      </c>
      <c r="L34" s="51">
        <f t="shared" ca="1" si="15"/>
        <v>-400</v>
      </c>
      <c r="M34" s="1" t="str">
        <f t="shared" ca="1" si="9"/>
        <v/>
      </c>
      <c r="N34" s="52"/>
      <c r="T34" s="1" t="str">
        <f t="shared" si="10"/>
        <v>2°TRANCE</v>
      </c>
      <c r="U34" s="1">
        <f t="shared" si="16"/>
        <v>1</v>
      </c>
      <c r="V34" s="1">
        <f t="shared" si="17"/>
        <v>2</v>
      </c>
      <c r="W34" s="1">
        <f t="shared" ref="W34:AA53" ca="1" si="19">INDIRECT(ADDRESS($W$5+$U34-1,W$4,,,$T34))</f>
        <v>0</v>
      </c>
      <c r="X34" s="1">
        <f t="shared" ca="1" si="19"/>
        <v>0</v>
      </c>
      <c r="Y34" s="1">
        <f t="shared" ca="1" si="19"/>
        <v>2</v>
      </c>
      <c r="Z34" s="1" t="str">
        <f t="shared" ca="1" si="19"/>
        <v>win</v>
      </c>
      <c r="AA34" s="1">
        <f t="shared" ca="1" si="19"/>
        <v>8.65</v>
      </c>
      <c r="AB34" s="1">
        <f t="shared" ca="1" si="13"/>
        <v>8</v>
      </c>
      <c r="AC34" s="1">
        <f t="shared" ca="1" si="14"/>
        <v>8</v>
      </c>
      <c r="AD34" s="1">
        <f t="shared" si="18"/>
        <v>34</v>
      </c>
      <c r="AH34" s="53">
        <f t="shared" si="5"/>
        <v>22</v>
      </c>
      <c r="AI34" s="1">
        <f t="shared" ca="1" si="6"/>
        <v>74</v>
      </c>
    </row>
    <row r="35" spans="2:35" ht="15.75">
      <c r="B35" s="4">
        <f t="shared" si="12"/>
        <v>23</v>
      </c>
      <c r="C35" s="4">
        <f t="shared" ca="1" si="0"/>
        <v>4</v>
      </c>
      <c r="D35" s="47">
        <f t="shared" ca="1" si="1"/>
        <v>0</v>
      </c>
      <c r="E35" s="48">
        <f t="shared" ca="1" si="2"/>
        <v>0</v>
      </c>
      <c r="F35" s="49">
        <f t="shared" ca="1" si="3"/>
        <v>2</v>
      </c>
      <c r="G35" s="50">
        <f t="shared" ca="1" si="7"/>
        <v>2</v>
      </c>
      <c r="H35" s="47" t="str">
        <f t="shared" ca="1" si="4"/>
        <v>win</v>
      </c>
      <c r="I35" s="47">
        <f t="shared" ca="1" si="4"/>
        <v>12.48</v>
      </c>
      <c r="K35" s="51">
        <f t="shared" ca="1" si="8"/>
        <v>50</v>
      </c>
      <c r="L35" s="51">
        <f t="shared" ca="1" si="15"/>
        <v>-350</v>
      </c>
      <c r="M35" s="1" t="str">
        <f t="shared" ca="1" si="9"/>
        <v/>
      </c>
      <c r="N35" s="52"/>
      <c r="T35" s="1" t="str">
        <f t="shared" si="10"/>
        <v>2°TRANCE</v>
      </c>
      <c r="U35" s="1">
        <f t="shared" si="16"/>
        <v>2</v>
      </c>
      <c r="V35" s="1">
        <f t="shared" si="17"/>
        <v>2</v>
      </c>
      <c r="W35" s="1">
        <f t="shared" ca="1" si="19"/>
        <v>0</v>
      </c>
      <c r="X35" s="1">
        <f t="shared" ca="1" si="19"/>
        <v>0</v>
      </c>
      <c r="Y35" s="1">
        <f t="shared" ca="1" si="19"/>
        <v>2</v>
      </c>
      <c r="Z35" s="1" t="str">
        <f t="shared" ca="1" si="19"/>
        <v>win</v>
      </c>
      <c r="AA35" s="1">
        <f t="shared" ca="1" si="19"/>
        <v>8.65</v>
      </c>
      <c r="AB35" s="1">
        <f t="shared" ca="1" si="13"/>
        <v>9</v>
      </c>
      <c r="AC35" s="1">
        <f t="shared" ca="1" si="14"/>
        <v>9</v>
      </c>
      <c r="AD35" s="1">
        <f t="shared" si="18"/>
        <v>35</v>
      </c>
      <c r="AH35" s="53">
        <f t="shared" si="5"/>
        <v>23</v>
      </c>
      <c r="AI35" s="1">
        <f t="shared" ca="1" si="6"/>
        <v>75</v>
      </c>
    </row>
    <row r="36" spans="2:35" ht="15.75">
      <c r="B36" s="4">
        <f t="shared" si="12"/>
        <v>24</v>
      </c>
      <c r="C36" s="4">
        <f t="shared" ca="1" si="0"/>
        <v>4</v>
      </c>
      <c r="D36" s="47">
        <f t="shared" ca="1" si="1"/>
        <v>0</v>
      </c>
      <c r="E36" s="48">
        <f t="shared" ca="1" si="2"/>
        <v>0</v>
      </c>
      <c r="F36" s="49">
        <f t="shared" ca="1" si="3"/>
        <v>2</v>
      </c>
      <c r="G36" s="50">
        <f t="shared" ca="1" si="7"/>
        <v>2</v>
      </c>
      <c r="H36" s="47" t="str">
        <f t="shared" ca="1" si="4"/>
        <v>win</v>
      </c>
      <c r="I36" s="47">
        <f t="shared" ca="1" si="4"/>
        <v>12.48</v>
      </c>
      <c r="K36" s="51">
        <f t="shared" ca="1" si="8"/>
        <v>50</v>
      </c>
      <c r="L36" s="51">
        <f t="shared" ca="1" si="15"/>
        <v>-300</v>
      </c>
      <c r="M36" s="1" t="str">
        <f t="shared" ca="1" si="9"/>
        <v/>
      </c>
      <c r="N36" s="52"/>
      <c r="T36" s="1" t="str">
        <f t="shared" si="10"/>
        <v>2°TRANCE</v>
      </c>
      <c r="U36" s="1">
        <f t="shared" si="16"/>
        <v>3</v>
      </c>
      <c r="V36" s="1">
        <f t="shared" si="17"/>
        <v>2</v>
      </c>
      <c r="W36" s="1">
        <f t="shared" ca="1" si="19"/>
        <v>0</v>
      </c>
      <c r="X36" s="1">
        <f t="shared" ca="1" si="19"/>
        <v>0</v>
      </c>
      <c r="Y36" s="1">
        <f t="shared" ca="1" si="19"/>
        <v>2</v>
      </c>
      <c r="Z36" s="1" t="str">
        <f t="shared" ca="1" si="19"/>
        <v>loss</v>
      </c>
      <c r="AA36" s="1">
        <f t="shared" ca="1" si="19"/>
        <v>8.65</v>
      </c>
      <c r="AB36" s="1">
        <f t="shared" ca="1" si="13"/>
        <v>10</v>
      </c>
      <c r="AC36" s="1">
        <f t="shared" ca="1" si="14"/>
        <v>10</v>
      </c>
      <c r="AD36" s="1">
        <f t="shared" si="18"/>
        <v>36</v>
      </c>
      <c r="AH36" s="53">
        <f t="shared" si="5"/>
        <v>24</v>
      </c>
      <c r="AI36" s="1">
        <f t="shared" ca="1" si="6"/>
        <v>76</v>
      </c>
    </row>
    <row r="37" spans="2:35" ht="15.75">
      <c r="B37" s="4">
        <f t="shared" si="12"/>
        <v>25</v>
      </c>
      <c r="C37" s="4">
        <f t="shared" ca="1" si="0"/>
        <v>4</v>
      </c>
      <c r="D37" s="47">
        <f t="shared" ca="1" si="1"/>
        <v>0</v>
      </c>
      <c r="E37" s="48">
        <f t="shared" ca="1" si="2"/>
        <v>0</v>
      </c>
      <c r="F37" s="49">
        <f t="shared" ca="1" si="3"/>
        <v>2</v>
      </c>
      <c r="G37" s="50">
        <f t="shared" ca="1" si="7"/>
        <v>2</v>
      </c>
      <c r="H37" s="47" t="str">
        <f t="shared" ca="1" si="4"/>
        <v>win</v>
      </c>
      <c r="I37" s="47">
        <f t="shared" ca="1" si="4"/>
        <v>12.48</v>
      </c>
      <c r="K37" s="51">
        <f t="shared" ca="1" si="8"/>
        <v>50</v>
      </c>
      <c r="L37" s="51">
        <f t="shared" ca="1" si="15"/>
        <v>-250</v>
      </c>
      <c r="M37" s="1" t="str">
        <f t="shared" ca="1" si="9"/>
        <v/>
      </c>
      <c r="N37" s="52"/>
      <c r="T37" s="1" t="str">
        <f t="shared" si="10"/>
        <v>2°TRANCE</v>
      </c>
      <c r="U37" s="1">
        <f t="shared" si="16"/>
        <v>4</v>
      </c>
      <c r="V37" s="1">
        <f t="shared" si="17"/>
        <v>2</v>
      </c>
      <c r="W37" s="1">
        <f t="shared" ca="1" si="19"/>
        <v>0</v>
      </c>
      <c r="X37" s="1">
        <f t="shared" ca="1" si="19"/>
        <v>0</v>
      </c>
      <c r="Y37" s="1">
        <f t="shared" ca="1" si="19"/>
        <v>2</v>
      </c>
      <c r="Z37" s="1" t="str">
        <f t="shared" ca="1" si="19"/>
        <v>loss</v>
      </c>
      <c r="AA37" s="1">
        <f t="shared" ca="1" si="19"/>
        <v>8.65</v>
      </c>
      <c r="AB37" s="1">
        <f t="shared" ca="1" si="13"/>
        <v>11</v>
      </c>
      <c r="AC37" s="1">
        <f t="shared" ca="1" si="14"/>
        <v>11</v>
      </c>
      <c r="AD37" s="1">
        <f t="shared" si="18"/>
        <v>37</v>
      </c>
      <c r="AH37" s="53">
        <f t="shared" si="5"/>
        <v>25</v>
      </c>
      <c r="AI37" s="1">
        <f t="shared" ca="1" si="6"/>
        <v>77</v>
      </c>
    </row>
    <row r="38" spans="2:35" ht="15.75">
      <c r="B38" s="4">
        <f t="shared" si="12"/>
        <v>26</v>
      </c>
      <c r="C38" s="4">
        <f t="shared" ca="1" si="0"/>
        <v>4</v>
      </c>
      <c r="D38" s="47">
        <f t="shared" ca="1" si="1"/>
        <v>0</v>
      </c>
      <c r="E38" s="48">
        <f t="shared" ca="1" si="2"/>
        <v>0</v>
      </c>
      <c r="F38" s="49">
        <f t="shared" ca="1" si="3"/>
        <v>2</v>
      </c>
      <c r="G38" s="50">
        <f t="shared" ca="1" si="7"/>
        <v>2</v>
      </c>
      <c r="H38" s="47" t="str">
        <f t="shared" ca="1" si="4"/>
        <v>loss</v>
      </c>
      <c r="I38" s="47">
        <f t="shared" ca="1" si="4"/>
        <v>12.48</v>
      </c>
      <c r="K38" s="51">
        <f t="shared" ca="1" si="8"/>
        <v>-50</v>
      </c>
      <c r="L38" s="51">
        <f t="shared" ca="1" si="15"/>
        <v>-300</v>
      </c>
      <c r="M38" s="1" t="str">
        <f t="shared" ca="1" si="9"/>
        <v/>
      </c>
      <c r="N38" s="52"/>
      <c r="T38" s="1" t="str">
        <f t="shared" si="10"/>
        <v>2°TRANCE</v>
      </c>
      <c r="U38" s="1">
        <f t="shared" si="16"/>
        <v>5</v>
      </c>
      <c r="V38" s="1">
        <f t="shared" si="17"/>
        <v>2</v>
      </c>
      <c r="W38" s="1">
        <f t="shared" ca="1" si="19"/>
        <v>0</v>
      </c>
      <c r="X38" s="1">
        <f t="shared" ca="1" si="19"/>
        <v>0</v>
      </c>
      <c r="Y38" s="1">
        <f t="shared" ca="1" si="19"/>
        <v>2</v>
      </c>
      <c r="Z38" s="1" t="str">
        <f t="shared" ca="1" si="19"/>
        <v>loss</v>
      </c>
      <c r="AA38" s="1">
        <f t="shared" ca="1" si="19"/>
        <v>8.65</v>
      </c>
      <c r="AB38" s="1">
        <f t="shared" ca="1" si="13"/>
        <v>12</v>
      </c>
      <c r="AC38" s="1">
        <f t="shared" ca="1" si="14"/>
        <v>12</v>
      </c>
      <c r="AD38" s="1">
        <f t="shared" si="18"/>
        <v>38</v>
      </c>
      <c r="AH38" s="53">
        <f t="shared" si="5"/>
        <v>26</v>
      </c>
      <c r="AI38" s="1">
        <f t="shared" ca="1" si="6"/>
        <v>78</v>
      </c>
    </row>
    <row r="39" spans="2:35" ht="15.75">
      <c r="B39" s="4">
        <f t="shared" si="12"/>
        <v>27</v>
      </c>
      <c r="C39" s="4">
        <f t="shared" ca="1" si="0"/>
        <v>4</v>
      </c>
      <c r="D39" s="47">
        <f t="shared" ca="1" si="1"/>
        <v>0</v>
      </c>
      <c r="E39" s="48">
        <f t="shared" ca="1" si="2"/>
        <v>0</v>
      </c>
      <c r="F39" s="49">
        <f t="shared" ca="1" si="3"/>
        <v>2</v>
      </c>
      <c r="G39" s="50">
        <f t="shared" ca="1" si="7"/>
        <v>2</v>
      </c>
      <c r="H39" s="47" t="str">
        <f t="shared" ca="1" si="4"/>
        <v>loss</v>
      </c>
      <c r="I39" s="47">
        <f t="shared" ca="1" si="4"/>
        <v>12.48</v>
      </c>
      <c r="K39" s="51">
        <f t="shared" ca="1" si="8"/>
        <v>-50</v>
      </c>
      <c r="L39" s="51">
        <f t="shared" ca="1" si="15"/>
        <v>-350</v>
      </c>
      <c r="M39" s="1" t="str">
        <f t="shared" ca="1" si="9"/>
        <v/>
      </c>
      <c r="N39" s="52"/>
      <c r="T39" s="1" t="str">
        <f t="shared" si="10"/>
        <v>2°TRANCE</v>
      </c>
      <c r="U39" s="1">
        <f t="shared" si="16"/>
        <v>6</v>
      </c>
      <c r="V39" s="1">
        <f t="shared" si="17"/>
        <v>2</v>
      </c>
      <c r="W39" s="1">
        <f t="shared" ca="1" si="19"/>
        <v>0</v>
      </c>
      <c r="X39" s="1">
        <f t="shared" ca="1" si="19"/>
        <v>0</v>
      </c>
      <c r="Y39" s="1">
        <f t="shared" ca="1" si="19"/>
        <v>2</v>
      </c>
      <c r="Z39" s="1" t="str">
        <f t="shared" ca="1" si="19"/>
        <v>loss</v>
      </c>
      <c r="AA39" s="1">
        <f t="shared" ca="1" si="19"/>
        <v>8.65</v>
      </c>
      <c r="AB39" s="1">
        <f t="shared" ca="1" si="13"/>
        <v>13</v>
      </c>
      <c r="AC39" s="1">
        <f t="shared" ca="1" si="14"/>
        <v>13</v>
      </c>
      <c r="AD39" s="1">
        <f t="shared" si="18"/>
        <v>39</v>
      </c>
      <c r="AH39" s="53">
        <f t="shared" si="5"/>
        <v>27</v>
      </c>
      <c r="AI39" s="1">
        <f t="shared" ca="1" si="6"/>
        <v>79</v>
      </c>
    </row>
    <row r="40" spans="2:35" ht="15.75">
      <c r="B40" s="4">
        <f t="shared" si="12"/>
        <v>28</v>
      </c>
      <c r="C40" s="4">
        <f t="shared" ca="1" si="0"/>
        <v>4</v>
      </c>
      <c r="D40" s="47">
        <f t="shared" ca="1" si="1"/>
        <v>0</v>
      </c>
      <c r="E40" s="48">
        <f t="shared" ca="1" si="2"/>
        <v>0</v>
      </c>
      <c r="F40" s="49">
        <f t="shared" ca="1" si="3"/>
        <v>2</v>
      </c>
      <c r="G40" s="50">
        <f t="shared" ca="1" si="7"/>
        <v>2</v>
      </c>
      <c r="H40" s="47" t="str">
        <f t="shared" ca="1" si="4"/>
        <v>loss</v>
      </c>
      <c r="I40" s="47">
        <f t="shared" ca="1" si="4"/>
        <v>12.48</v>
      </c>
      <c r="K40" s="51">
        <f t="shared" ca="1" si="8"/>
        <v>-50</v>
      </c>
      <c r="L40" s="51">
        <f t="shared" ca="1" si="15"/>
        <v>-400</v>
      </c>
      <c r="M40" s="1">
        <f t="shared" ca="1" si="9"/>
        <v>-400</v>
      </c>
      <c r="N40" s="52"/>
      <c r="T40" s="1" t="str">
        <f t="shared" si="10"/>
        <v>2°TRANCE</v>
      </c>
      <c r="U40" s="1">
        <f t="shared" si="16"/>
        <v>7</v>
      </c>
      <c r="V40" s="1">
        <f t="shared" si="17"/>
        <v>2</v>
      </c>
      <c r="W40" s="1">
        <f t="shared" ca="1" si="19"/>
        <v>0</v>
      </c>
      <c r="X40" s="1">
        <f t="shared" ca="1" si="19"/>
        <v>0</v>
      </c>
      <c r="Y40" s="1">
        <f t="shared" ca="1" si="19"/>
        <v>2</v>
      </c>
      <c r="Z40" s="1" t="str">
        <f t="shared" ca="1" si="19"/>
        <v>loss</v>
      </c>
      <c r="AA40" s="1">
        <f t="shared" ca="1" si="19"/>
        <v>8.65</v>
      </c>
      <c r="AB40" s="1">
        <f t="shared" ca="1" si="13"/>
        <v>14</v>
      </c>
      <c r="AC40" s="1">
        <f t="shared" ca="1" si="14"/>
        <v>14</v>
      </c>
      <c r="AD40" s="1">
        <f t="shared" si="18"/>
        <v>40</v>
      </c>
      <c r="AH40" s="53">
        <f t="shared" si="5"/>
        <v>28</v>
      </c>
      <c r="AI40" s="1">
        <f t="shared" ca="1" si="6"/>
        <v>80</v>
      </c>
    </row>
    <row r="41" spans="2:35" ht="15.75">
      <c r="B41" s="4">
        <f t="shared" si="12"/>
        <v>29</v>
      </c>
      <c r="C41" s="4">
        <f t="shared" ca="1" si="0"/>
        <v>5</v>
      </c>
      <c r="D41" s="47">
        <f t="shared" ca="1" si="1"/>
        <v>0</v>
      </c>
      <c r="E41" s="48">
        <f t="shared" ca="1" si="2"/>
        <v>0</v>
      </c>
      <c r="F41" s="49">
        <f t="shared" ca="1" si="3"/>
        <v>2</v>
      </c>
      <c r="G41" s="50">
        <f t="shared" ca="1" si="7"/>
        <v>2</v>
      </c>
      <c r="H41" s="47" t="str">
        <f t="shared" ca="1" si="4"/>
        <v>win</v>
      </c>
      <c r="I41" s="47">
        <f t="shared" ca="1" si="4"/>
        <v>9.51</v>
      </c>
      <c r="K41" s="51">
        <f t="shared" ca="1" si="8"/>
        <v>50</v>
      </c>
      <c r="L41" s="51">
        <f t="shared" ca="1" si="15"/>
        <v>-350</v>
      </c>
      <c r="M41" s="1" t="str">
        <f t="shared" ca="1" si="9"/>
        <v/>
      </c>
      <c r="N41" s="52"/>
      <c r="T41" s="1" t="str">
        <f t="shared" si="10"/>
        <v>2°TRANCE</v>
      </c>
      <c r="U41" s="1">
        <f t="shared" si="16"/>
        <v>8</v>
      </c>
      <c r="V41" s="1">
        <f t="shared" si="17"/>
        <v>2</v>
      </c>
      <c r="W41" s="1">
        <f t="shared" ca="1" si="19"/>
        <v>0</v>
      </c>
      <c r="X41" s="1">
        <f t="shared" ca="1" si="19"/>
        <v>0</v>
      </c>
      <c r="Y41" s="1">
        <f t="shared" ca="1" si="19"/>
        <v>0</v>
      </c>
      <c r="Z41" s="1">
        <f t="shared" ca="1" si="19"/>
        <v>0</v>
      </c>
      <c r="AA41" s="1">
        <f t="shared" ca="1" si="19"/>
        <v>8.65</v>
      </c>
      <c r="AB41" s="1">
        <f t="shared" ca="1" si="13"/>
        <v>14</v>
      </c>
      <c r="AC41" s="1" t="str">
        <f t="shared" ca="1" si="14"/>
        <v/>
      </c>
      <c r="AD41" s="1">
        <f t="shared" si="18"/>
        <v>41</v>
      </c>
      <c r="AH41" s="53">
        <f t="shared" si="5"/>
        <v>29</v>
      </c>
      <c r="AI41" s="1">
        <f t="shared" ca="1" si="6"/>
        <v>94</v>
      </c>
    </row>
    <row r="42" spans="2:35" ht="15.75">
      <c r="B42" s="4">
        <f t="shared" si="12"/>
        <v>30</v>
      </c>
      <c r="C42" s="4">
        <f t="shared" ca="1" si="0"/>
        <v>5</v>
      </c>
      <c r="D42" s="47">
        <f t="shared" ca="1" si="1"/>
        <v>0</v>
      </c>
      <c r="E42" s="48">
        <f t="shared" ca="1" si="2"/>
        <v>0</v>
      </c>
      <c r="F42" s="49">
        <f t="shared" ca="1" si="3"/>
        <v>2</v>
      </c>
      <c r="G42" s="50">
        <f t="shared" ca="1" si="7"/>
        <v>2</v>
      </c>
      <c r="H42" s="47" t="str">
        <f t="shared" ca="1" si="4"/>
        <v>win</v>
      </c>
      <c r="I42" s="47">
        <f t="shared" ca="1" si="4"/>
        <v>9.51</v>
      </c>
      <c r="K42" s="51">
        <f t="shared" ca="1" si="8"/>
        <v>50</v>
      </c>
      <c r="L42" s="51">
        <f t="shared" ca="1" si="15"/>
        <v>-300</v>
      </c>
      <c r="M42" s="1" t="str">
        <f t="shared" ca="1" si="9"/>
        <v/>
      </c>
      <c r="N42" s="52"/>
      <c r="T42" s="1" t="str">
        <f t="shared" si="10"/>
        <v>2°TRANCE</v>
      </c>
      <c r="U42" s="1">
        <f t="shared" si="16"/>
        <v>9</v>
      </c>
      <c r="V42" s="1">
        <f t="shared" si="17"/>
        <v>2</v>
      </c>
      <c r="W42" s="1">
        <f t="shared" ca="1" si="19"/>
        <v>0</v>
      </c>
      <c r="X42" s="1">
        <f t="shared" ca="1" si="19"/>
        <v>0</v>
      </c>
      <c r="Y42" s="1">
        <f t="shared" ca="1" si="19"/>
        <v>0</v>
      </c>
      <c r="Z42" s="1">
        <f t="shared" ca="1" si="19"/>
        <v>0</v>
      </c>
      <c r="AA42" s="1">
        <f t="shared" ca="1" si="19"/>
        <v>8.65</v>
      </c>
      <c r="AB42" s="1">
        <f t="shared" ca="1" si="13"/>
        <v>14</v>
      </c>
      <c r="AC42" s="1" t="str">
        <f t="shared" ca="1" si="14"/>
        <v/>
      </c>
      <c r="AD42" s="1">
        <f t="shared" si="18"/>
        <v>42</v>
      </c>
      <c r="AH42" s="53">
        <f t="shared" si="5"/>
        <v>30</v>
      </c>
      <c r="AI42" s="1">
        <f t="shared" ca="1" si="6"/>
        <v>95</v>
      </c>
    </row>
    <row r="43" spans="2:35" ht="15.75">
      <c r="B43" s="4">
        <f t="shared" si="12"/>
        <v>31</v>
      </c>
      <c r="C43" s="4">
        <f t="shared" ca="1" si="0"/>
        <v>5</v>
      </c>
      <c r="D43" s="47">
        <f t="shared" ca="1" si="1"/>
        <v>0</v>
      </c>
      <c r="E43" s="48">
        <f t="shared" ca="1" si="2"/>
        <v>0</v>
      </c>
      <c r="F43" s="49">
        <f t="shared" ca="1" si="3"/>
        <v>2</v>
      </c>
      <c r="G43" s="50">
        <f t="shared" ca="1" si="7"/>
        <v>2</v>
      </c>
      <c r="H43" s="47" t="str">
        <f t="shared" ca="1" si="4"/>
        <v>loss</v>
      </c>
      <c r="I43" s="47">
        <f t="shared" ca="1" si="4"/>
        <v>9.51</v>
      </c>
      <c r="K43" s="51">
        <f t="shared" ca="1" si="8"/>
        <v>-50</v>
      </c>
      <c r="L43" s="51">
        <f t="shared" ca="1" si="15"/>
        <v>-350</v>
      </c>
      <c r="M43" s="1" t="str">
        <f t="shared" ca="1" si="9"/>
        <v/>
      </c>
      <c r="N43" s="52"/>
      <c r="T43" s="1" t="str">
        <f t="shared" si="10"/>
        <v>2°TRANCE</v>
      </c>
      <c r="U43" s="1">
        <f t="shared" si="16"/>
        <v>10</v>
      </c>
      <c r="V43" s="1">
        <f t="shared" si="17"/>
        <v>2</v>
      </c>
      <c r="W43" s="1">
        <f t="shared" ca="1" si="19"/>
        <v>0</v>
      </c>
      <c r="X43" s="1">
        <f t="shared" ca="1" si="19"/>
        <v>0</v>
      </c>
      <c r="Y43" s="1">
        <f t="shared" ca="1" si="19"/>
        <v>0</v>
      </c>
      <c r="Z43" s="1">
        <f t="shared" ca="1" si="19"/>
        <v>0</v>
      </c>
      <c r="AA43" s="1">
        <f t="shared" ca="1" si="19"/>
        <v>8.65</v>
      </c>
      <c r="AB43" s="1">
        <f t="shared" ca="1" si="13"/>
        <v>14</v>
      </c>
      <c r="AC43" s="1" t="str">
        <f t="shared" ca="1" si="14"/>
        <v/>
      </c>
      <c r="AD43" s="1">
        <f t="shared" si="18"/>
        <v>43</v>
      </c>
      <c r="AH43" s="53">
        <f t="shared" si="5"/>
        <v>31</v>
      </c>
      <c r="AI43" s="1">
        <f t="shared" ca="1" si="6"/>
        <v>96</v>
      </c>
    </row>
    <row r="44" spans="2:35" ht="15.75">
      <c r="B44" s="4">
        <f t="shared" si="12"/>
        <v>32</v>
      </c>
      <c r="C44" s="4">
        <f t="shared" ca="1" si="0"/>
        <v>5</v>
      </c>
      <c r="D44" s="47">
        <f t="shared" ca="1" si="1"/>
        <v>0</v>
      </c>
      <c r="E44" s="48">
        <f t="shared" ca="1" si="2"/>
        <v>0</v>
      </c>
      <c r="F44" s="49">
        <f t="shared" ca="1" si="3"/>
        <v>2</v>
      </c>
      <c r="G44" s="50">
        <f t="shared" ca="1" si="7"/>
        <v>2</v>
      </c>
      <c r="H44" s="47" t="str">
        <f t="shared" ca="1" si="4"/>
        <v>loss</v>
      </c>
      <c r="I44" s="47">
        <f t="shared" ca="1" si="4"/>
        <v>9.51</v>
      </c>
      <c r="K44" s="51">
        <f t="shared" ca="1" si="8"/>
        <v>-50</v>
      </c>
      <c r="L44" s="51">
        <f t="shared" ca="1" si="15"/>
        <v>-400</v>
      </c>
      <c r="M44" s="1" t="str">
        <f t="shared" ca="1" si="9"/>
        <v/>
      </c>
      <c r="N44" s="52"/>
      <c r="T44" s="1" t="str">
        <f t="shared" si="10"/>
        <v>2°TRANCE</v>
      </c>
      <c r="U44" s="1">
        <f t="shared" si="16"/>
        <v>11</v>
      </c>
      <c r="V44" s="1">
        <f t="shared" si="17"/>
        <v>2</v>
      </c>
      <c r="W44" s="1">
        <f t="shared" ca="1" si="19"/>
        <v>0</v>
      </c>
      <c r="X44" s="1">
        <f t="shared" ca="1" si="19"/>
        <v>0</v>
      </c>
      <c r="Y44" s="1">
        <f t="shared" ca="1" si="19"/>
        <v>0</v>
      </c>
      <c r="Z44" s="1">
        <f t="shared" ca="1" si="19"/>
        <v>0</v>
      </c>
      <c r="AA44" s="1">
        <f t="shared" ca="1" si="19"/>
        <v>8.65</v>
      </c>
      <c r="AB44" s="1">
        <f t="shared" ca="1" si="13"/>
        <v>14</v>
      </c>
      <c r="AC44" s="1" t="str">
        <f t="shared" ca="1" si="14"/>
        <v/>
      </c>
      <c r="AD44" s="1">
        <f t="shared" si="18"/>
        <v>44</v>
      </c>
      <c r="AH44" s="53">
        <f t="shared" si="5"/>
        <v>32</v>
      </c>
      <c r="AI44" s="1">
        <f t="shared" ca="1" si="6"/>
        <v>97</v>
      </c>
    </row>
    <row r="45" spans="2:35" ht="15.75">
      <c r="B45" s="4">
        <f t="shared" si="12"/>
        <v>33</v>
      </c>
      <c r="C45" s="4">
        <f t="shared" ref="C45:C76" ca="1" si="20">INDIRECT(ADDRESS($AI45,V$11))</f>
        <v>5</v>
      </c>
      <c r="D45" s="47">
        <f t="shared" ref="D45:D76" ca="1" si="21">INDIRECT(ADDRESS($AI45,W$11))</f>
        <v>0</v>
      </c>
      <c r="E45" s="48">
        <f t="shared" ref="E45:E76" ca="1" si="22">INDIRECT(ADDRESS($AI45,X$11))</f>
        <v>0</v>
      </c>
      <c r="F45" s="49">
        <f t="shared" ref="F45:F76" ca="1" si="23">INDIRECT(ADDRESS($AI45,Y$11))</f>
        <v>2</v>
      </c>
      <c r="G45" s="50">
        <f t="shared" ca="1" si="7"/>
        <v>2</v>
      </c>
      <c r="H45" s="47" t="str">
        <f t="shared" ca="1" si="4"/>
        <v>loss</v>
      </c>
      <c r="I45" s="47">
        <f t="shared" ca="1" si="4"/>
        <v>9.51</v>
      </c>
      <c r="K45" s="51">
        <f t="shared" ca="1" si="8"/>
        <v>-50</v>
      </c>
      <c r="L45" s="51">
        <f t="shared" ca="1" si="15"/>
        <v>-450</v>
      </c>
      <c r="M45" s="1" t="str">
        <f t="shared" ca="1" si="9"/>
        <v/>
      </c>
      <c r="N45" s="52"/>
      <c r="T45" s="1" t="str">
        <f t="shared" si="10"/>
        <v>2°TRANCE</v>
      </c>
      <c r="U45" s="1">
        <f t="shared" si="16"/>
        <v>12</v>
      </c>
      <c r="V45" s="1">
        <f t="shared" si="17"/>
        <v>2</v>
      </c>
      <c r="W45" s="1">
        <f t="shared" ca="1" si="19"/>
        <v>0</v>
      </c>
      <c r="X45" s="1">
        <f t="shared" ca="1" si="19"/>
        <v>0</v>
      </c>
      <c r="Y45" s="1">
        <f t="shared" ca="1" si="19"/>
        <v>0</v>
      </c>
      <c r="Z45" s="1">
        <f t="shared" ca="1" si="19"/>
        <v>0</v>
      </c>
      <c r="AA45" s="1">
        <f t="shared" ca="1" si="19"/>
        <v>8.65</v>
      </c>
      <c r="AB45" s="1">
        <f t="shared" ca="1" si="13"/>
        <v>14</v>
      </c>
      <c r="AC45" s="1" t="str">
        <f t="shared" ca="1" si="14"/>
        <v/>
      </c>
      <c r="AD45" s="1">
        <f t="shared" si="18"/>
        <v>45</v>
      </c>
      <c r="AH45" s="53">
        <f t="shared" si="5"/>
        <v>33</v>
      </c>
      <c r="AI45" s="1">
        <f t="shared" ca="1" si="6"/>
        <v>98</v>
      </c>
    </row>
    <row r="46" spans="2:35" ht="15.75">
      <c r="B46" s="4">
        <f t="shared" si="12"/>
        <v>34</v>
      </c>
      <c r="C46" s="4">
        <f t="shared" ca="1" si="20"/>
        <v>5</v>
      </c>
      <c r="D46" s="47">
        <f t="shared" ca="1" si="21"/>
        <v>0</v>
      </c>
      <c r="E46" s="48">
        <f t="shared" ca="1" si="22"/>
        <v>0</v>
      </c>
      <c r="F46" s="49">
        <f t="shared" ca="1" si="23"/>
        <v>2</v>
      </c>
      <c r="G46" s="50">
        <f t="shared" ca="1" si="7"/>
        <v>2</v>
      </c>
      <c r="H46" s="47" t="str">
        <f t="shared" ca="1" si="4"/>
        <v>loss</v>
      </c>
      <c r="I46" s="47">
        <f t="shared" ca="1" si="4"/>
        <v>9.51</v>
      </c>
      <c r="K46" s="51">
        <f t="shared" ca="1" si="8"/>
        <v>-50</v>
      </c>
      <c r="L46" s="51">
        <f t="shared" ca="1" si="15"/>
        <v>-500</v>
      </c>
      <c r="M46" s="1" t="str">
        <f t="shared" ca="1" si="9"/>
        <v/>
      </c>
      <c r="N46" s="52"/>
      <c r="T46" s="1" t="str">
        <f t="shared" si="10"/>
        <v>2°TRANCE</v>
      </c>
      <c r="U46" s="1">
        <f t="shared" si="16"/>
        <v>13</v>
      </c>
      <c r="V46" s="1">
        <f t="shared" si="17"/>
        <v>2</v>
      </c>
      <c r="W46" s="1">
        <f t="shared" ca="1" si="19"/>
        <v>0</v>
      </c>
      <c r="X46" s="1">
        <f t="shared" ca="1" si="19"/>
        <v>0</v>
      </c>
      <c r="Y46" s="1">
        <f t="shared" ca="1" si="19"/>
        <v>0</v>
      </c>
      <c r="Z46" s="1">
        <f t="shared" ca="1" si="19"/>
        <v>0</v>
      </c>
      <c r="AA46" s="1">
        <f t="shared" ca="1" si="19"/>
        <v>8.65</v>
      </c>
      <c r="AB46" s="1">
        <f t="shared" ca="1" si="13"/>
        <v>14</v>
      </c>
      <c r="AC46" s="1" t="str">
        <f t="shared" ca="1" si="14"/>
        <v/>
      </c>
      <c r="AD46" s="1">
        <f t="shared" si="18"/>
        <v>46</v>
      </c>
      <c r="AH46" s="53">
        <f t="shared" si="5"/>
        <v>34</v>
      </c>
      <c r="AI46" s="1">
        <f t="shared" ca="1" si="6"/>
        <v>99</v>
      </c>
    </row>
    <row r="47" spans="2:35" ht="15.75">
      <c r="B47" s="4">
        <f t="shared" si="12"/>
        <v>35</v>
      </c>
      <c r="C47" s="4">
        <f t="shared" ca="1" si="20"/>
        <v>5</v>
      </c>
      <c r="D47" s="47">
        <f t="shared" ca="1" si="21"/>
        <v>0</v>
      </c>
      <c r="E47" s="48">
        <f t="shared" ca="1" si="22"/>
        <v>0</v>
      </c>
      <c r="F47" s="49">
        <f t="shared" ca="1" si="23"/>
        <v>2</v>
      </c>
      <c r="G47" s="50">
        <f t="shared" ca="1" si="7"/>
        <v>2</v>
      </c>
      <c r="H47" s="47" t="str">
        <f t="shared" ca="1" si="4"/>
        <v>loss</v>
      </c>
      <c r="I47" s="47">
        <f t="shared" ca="1" si="4"/>
        <v>9.51</v>
      </c>
      <c r="K47" s="51">
        <f t="shared" ca="1" si="8"/>
        <v>-50</v>
      </c>
      <c r="L47" s="51">
        <f t="shared" ca="1" si="15"/>
        <v>-550</v>
      </c>
      <c r="M47" s="1">
        <f t="shared" ca="1" si="9"/>
        <v>-550</v>
      </c>
      <c r="N47" s="52"/>
      <c r="T47" s="1" t="str">
        <f t="shared" si="10"/>
        <v>2°TRANCE</v>
      </c>
      <c r="U47" s="1">
        <f t="shared" si="16"/>
        <v>14</v>
      </c>
      <c r="V47" s="1">
        <f t="shared" si="17"/>
        <v>2</v>
      </c>
      <c r="W47" s="1">
        <f t="shared" ca="1" si="19"/>
        <v>0</v>
      </c>
      <c r="X47" s="1">
        <f t="shared" ca="1" si="19"/>
        <v>0</v>
      </c>
      <c r="Y47" s="1">
        <f t="shared" ca="1" si="19"/>
        <v>0</v>
      </c>
      <c r="Z47" s="1">
        <f t="shared" ca="1" si="19"/>
        <v>0</v>
      </c>
      <c r="AA47" s="1">
        <f t="shared" ca="1" si="19"/>
        <v>8.65</v>
      </c>
      <c r="AB47" s="1">
        <f t="shared" ca="1" si="13"/>
        <v>14</v>
      </c>
      <c r="AC47" s="1" t="str">
        <f t="shared" ca="1" si="14"/>
        <v/>
      </c>
      <c r="AD47" s="1">
        <f t="shared" si="18"/>
        <v>47</v>
      </c>
      <c r="AH47" s="53">
        <f t="shared" si="5"/>
        <v>35</v>
      </c>
      <c r="AI47" s="1">
        <f t="shared" ca="1" si="6"/>
        <v>100</v>
      </c>
    </row>
    <row r="48" spans="2:35" ht="15.75">
      <c r="B48" s="4">
        <f t="shared" si="12"/>
        <v>36</v>
      </c>
      <c r="C48" s="4">
        <f t="shared" ca="1" si="20"/>
        <v>6</v>
      </c>
      <c r="D48" s="47">
        <f t="shared" ca="1" si="21"/>
        <v>0</v>
      </c>
      <c r="E48" s="48">
        <f t="shared" ca="1" si="22"/>
        <v>0</v>
      </c>
      <c r="F48" s="49">
        <f t="shared" ca="1" si="23"/>
        <v>2</v>
      </c>
      <c r="G48" s="50">
        <f t="shared" ca="1" si="7"/>
        <v>2</v>
      </c>
      <c r="H48" s="47" t="str">
        <f t="shared" ca="1" si="4"/>
        <v>win</v>
      </c>
      <c r="I48" s="47">
        <f t="shared" ca="1" si="4"/>
        <v>11.88</v>
      </c>
      <c r="K48" s="51">
        <f t="shared" ca="1" si="8"/>
        <v>50</v>
      </c>
      <c r="L48" s="51">
        <f t="shared" ca="1" si="15"/>
        <v>-500</v>
      </c>
      <c r="M48" s="1" t="str">
        <f t="shared" ca="1" si="9"/>
        <v/>
      </c>
      <c r="N48" s="52"/>
      <c r="T48" s="1" t="str">
        <f t="shared" si="10"/>
        <v>2°TRANCE</v>
      </c>
      <c r="U48" s="1">
        <f t="shared" si="16"/>
        <v>15</v>
      </c>
      <c r="V48" s="1">
        <f t="shared" si="17"/>
        <v>2</v>
      </c>
      <c r="W48" s="1">
        <f t="shared" ca="1" si="19"/>
        <v>0</v>
      </c>
      <c r="X48" s="1">
        <f t="shared" ca="1" si="19"/>
        <v>0</v>
      </c>
      <c r="Y48" s="1">
        <f t="shared" ca="1" si="19"/>
        <v>0</v>
      </c>
      <c r="Z48" s="1">
        <f t="shared" ca="1" si="19"/>
        <v>0</v>
      </c>
      <c r="AA48" s="1">
        <f t="shared" ca="1" si="19"/>
        <v>8.65</v>
      </c>
      <c r="AB48" s="1">
        <f t="shared" ca="1" si="13"/>
        <v>14</v>
      </c>
      <c r="AC48" s="1" t="str">
        <f t="shared" ca="1" si="14"/>
        <v/>
      </c>
      <c r="AD48" s="1">
        <f t="shared" si="18"/>
        <v>48</v>
      </c>
      <c r="AH48" s="53">
        <f t="shared" si="5"/>
        <v>36</v>
      </c>
      <c r="AI48" s="1">
        <f t="shared" ca="1" si="6"/>
        <v>114</v>
      </c>
    </row>
    <row r="49" spans="2:35" ht="15.75">
      <c r="B49" s="4">
        <f t="shared" si="12"/>
        <v>37</v>
      </c>
      <c r="C49" s="4">
        <f t="shared" ca="1" si="20"/>
        <v>6</v>
      </c>
      <c r="D49" s="47">
        <f t="shared" ca="1" si="21"/>
        <v>0</v>
      </c>
      <c r="E49" s="48">
        <f t="shared" ca="1" si="22"/>
        <v>0</v>
      </c>
      <c r="F49" s="49">
        <f t="shared" ca="1" si="23"/>
        <v>2</v>
      </c>
      <c r="G49" s="50">
        <f t="shared" ca="1" si="7"/>
        <v>2</v>
      </c>
      <c r="H49" s="47" t="str">
        <f t="shared" ca="1" si="4"/>
        <v>win</v>
      </c>
      <c r="I49" s="47">
        <f t="shared" ca="1" si="4"/>
        <v>11.88</v>
      </c>
      <c r="K49" s="51">
        <f t="shared" ca="1" si="8"/>
        <v>50</v>
      </c>
      <c r="L49" s="51">
        <f t="shared" ca="1" si="15"/>
        <v>-450</v>
      </c>
      <c r="M49" s="1" t="str">
        <f t="shared" ca="1" si="9"/>
        <v/>
      </c>
      <c r="N49" s="52"/>
      <c r="T49" s="1" t="str">
        <f t="shared" si="10"/>
        <v>2°TRANCE</v>
      </c>
      <c r="U49" s="1">
        <f t="shared" si="16"/>
        <v>16</v>
      </c>
      <c r="V49" s="1">
        <f t="shared" si="17"/>
        <v>2</v>
      </c>
      <c r="W49" s="1">
        <f t="shared" ca="1" si="19"/>
        <v>0</v>
      </c>
      <c r="X49" s="1">
        <f t="shared" ca="1" si="19"/>
        <v>0</v>
      </c>
      <c r="Y49" s="1">
        <f t="shared" ca="1" si="19"/>
        <v>0</v>
      </c>
      <c r="Z49" s="1">
        <f t="shared" ca="1" si="19"/>
        <v>0</v>
      </c>
      <c r="AA49" s="1">
        <f t="shared" ca="1" si="19"/>
        <v>8.65</v>
      </c>
      <c r="AB49" s="1">
        <f t="shared" ca="1" si="13"/>
        <v>14</v>
      </c>
      <c r="AC49" s="1" t="str">
        <f t="shared" ca="1" si="14"/>
        <v/>
      </c>
      <c r="AD49" s="1">
        <f t="shared" si="18"/>
        <v>49</v>
      </c>
      <c r="AH49" s="53">
        <f t="shared" si="5"/>
        <v>37</v>
      </c>
      <c r="AI49" s="1">
        <f t="shared" ca="1" si="6"/>
        <v>115</v>
      </c>
    </row>
    <row r="50" spans="2:35" ht="15.75">
      <c r="B50" s="4">
        <f t="shared" si="12"/>
        <v>38</v>
      </c>
      <c r="C50" s="4">
        <f t="shared" ca="1" si="20"/>
        <v>6</v>
      </c>
      <c r="D50" s="47">
        <f t="shared" ca="1" si="21"/>
        <v>0</v>
      </c>
      <c r="E50" s="48">
        <f t="shared" ca="1" si="22"/>
        <v>0</v>
      </c>
      <c r="F50" s="49">
        <f t="shared" ca="1" si="23"/>
        <v>2</v>
      </c>
      <c r="G50" s="50">
        <f t="shared" ca="1" si="7"/>
        <v>2</v>
      </c>
      <c r="H50" s="47" t="str">
        <f t="shared" ca="1" si="4"/>
        <v>win</v>
      </c>
      <c r="I50" s="47">
        <f t="shared" ca="1" si="4"/>
        <v>11.88</v>
      </c>
      <c r="K50" s="51">
        <f t="shared" ca="1" si="8"/>
        <v>50</v>
      </c>
      <c r="L50" s="51">
        <f t="shared" ca="1" si="15"/>
        <v>-400</v>
      </c>
      <c r="M50" s="1" t="str">
        <f t="shared" ca="1" si="9"/>
        <v/>
      </c>
      <c r="N50" s="52"/>
      <c r="T50" s="1" t="str">
        <f t="shared" si="10"/>
        <v>2°TRANCE</v>
      </c>
      <c r="U50" s="1">
        <f t="shared" si="16"/>
        <v>17</v>
      </c>
      <c r="V50" s="1">
        <f t="shared" si="17"/>
        <v>2</v>
      </c>
      <c r="W50" s="1">
        <f t="shared" ca="1" si="19"/>
        <v>0</v>
      </c>
      <c r="X50" s="1">
        <f t="shared" ca="1" si="19"/>
        <v>0</v>
      </c>
      <c r="Y50" s="1">
        <f t="shared" ca="1" si="19"/>
        <v>0</v>
      </c>
      <c r="Z50" s="1">
        <f t="shared" ca="1" si="19"/>
        <v>0</v>
      </c>
      <c r="AA50" s="1">
        <f t="shared" ca="1" si="19"/>
        <v>8.65</v>
      </c>
      <c r="AB50" s="1">
        <f t="shared" ca="1" si="13"/>
        <v>14</v>
      </c>
      <c r="AC50" s="1" t="str">
        <f t="shared" ca="1" si="14"/>
        <v/>
      </c>
      <c r="AD50" s="1">
        <f t="shared" si="18"/>
        <v>50</v>
      </c>
      <c r="AH50" s="53">
        <f t="shared" si="5"/>
        <v>38</v>
      </c>
      <c r="AI50" s="1">
        <f t="shared" ca="1" si="6"/>
        <v>116</v>
      </c>
    </row>
    <row r="51" spans="2:35" ht="15.75">
      <c r="B51" s="4">
        <f t="shared" si="12"/>
        <v>39</v>
      </c>
      <c r="C51" s="4">
        <f t="shared" ca="1" si="20"/>
        <v>6</v>
      </c>
      <c r="D51" s="47">
        <f t="shared" ca="1" si="21"/>
        <v>0</v>
      </c>
      <c r="E51" s="48">
        <f t="shared" ca="1" si="22"/>
        <v>0</v>
      </c>
      <c r="F51" s="49">
        <f t="shared" ca="1" si="23"/>
        <v>2</v>
      </c>
      <c r="G51" s="50">
        <f t="shared" ca="1" si="7"/>
        <v>2</v>
      </c>
      <c r="H51" s="47" t="str">
        <f t="shared" ca="1" si="4"/>
        <v>win</v>
      </c>
      <c r="I51" s="47">
        <f t="shared" ca="1" si="4"/>
        <v>11.88</v>
      </c>
      <c r="K51" s="51">
        <f t="shared" ca="1" si="8"/>
        <v>50</v>
      </c>
      <c r="L51" s="51">
        <f t="shared" ca="1" si="15"/>
        <v>-350</v>
      </c>
      <c r="M51" s="1" t="str">
        <f t="shared" ca="1" si="9"/>
        <v/>
      </c>
      <c r="N51" s="52"/>
      <c r="T51" s="1" t="str">
        <f t="shared" si="10"/>
        <v>2°TRANCE</v>
      </c>
      <c r="U51" s="1">
        <f t="shared" si="16"/>
        <v>18</v>
      </c>
      <c r="V51" s="1">
        <f t="shared" si="17"/>
        <v>2</v>
      </c>
      <c r="W51" s="1">
        <f t="shared" ca="1" si="19"/>
        <v>0</v>
      </c>
      <c r="X51" s="1">
        <f t="shared" ca="1" si="19"/>
        <v>0</v>
      </c>
      <c r="Y51" s="1">
        <f t="shared" ca="1" si="19"/>
        <v>0</v>
      </c>
      <c r="Z51" s="1">
        <f t="shared" ca="1" si="19"/>
        <v>0</v>
      </c>
      <c r="AA51" s="1">
        <f t="shared" ca="1" si="19"/>
        <v>8.65</v>
      </c>
      <c r="AB51" s="1">
        <f t="shared" ca="1" si="13"/>
        <v>14</v>
      </c>
      <c r="AC51" s="1" t="str">
        <f t="shared" ca="1" si="14"/>
        <v/>
      </c>
      <c r="AD51" s="1">
        <f t="shared" si="18"/>
        <v>51</v>
      </c>
      <c r="AH51" s="53">
        <f t="shared" si="5"/>
        <v>39</v>
      </c>
      <c r="AI51" s="1">
        <f t="shared" ca="1" si="6"/>
        <v>117</v>
      </c>
    </row>
    <row r="52" spans="2:35" ht="15.75">
      <c r="B52" s="4">
        <f t="shared" si="12"/>
        <v>40</v>
      </c>
      <c r="C52" s="4">
        <f t="shared" ca="1" si="20"/>
        <v>6</v>
      </c>
      <c r="D52" s="47">
        <f t="shared" ca="1" si="21"/>
        <v>0</v>
      </c>
      <c r="E52" s="48">
        <f t="shared" ca="1" si="22"/>
        <v>0</v>
      </c>
      <c r="F52" s="49">
        <f t="shared" ca="1" si="23"/>
        <v>2</v>
      </c>
      <c r="G52" s="50">
        <f t="shared" ca="1" si="7"/>
        <v>2</v>
      </c>
      <c r="H52" s="47" t="str">
        <f t="shared" ca="1" si="4"/>
        <v>loss</v>
      </c>
      <c r="I52" s="47">
        <f t="shared" ca="1" si="4"/>
        <v>11.88</v>
      </c>
      <c r="K52" s="51">
        <f t="shared" ca="1" si="8"/>
        <v>-50</v>
      </c>
      <c r="L52" s="51">
        <f t="shared" ca="1" si="15"/>
        <v>-400</v>
      </c>
      <c r="M52" s="1" t="str">
        <f t="shared" ca="1" si="9"/>
        <v/>
      </c>
      <c r="N52" s="52"/>
      <c r="T52" s="1" t="str">
        <f t="shared" si="10"/>
        <v>2°TRANCE</v>
      </c>
      <c r="U52" s="1">
        <f t="shared" si="16"/>
        <v>19</v>
      </c>
      <c r="V52" s="1">
        <f t="shared" si="17"/>
        <v>2</v>
      </c>
      <c r="W52" s="1">
        <f t="shared" ca="1" si="19"/>
        <v>0</v>
      </c>
      <c r="X52" s="1">
        <f t="shared" ca="1" si="19"/>
        <v>0</v>
      </c>
      <c r="Y52" s="1">
        <f t="shared" ca="1" si="19"/>
        <v>0</v>
      </c>
      <c r="Z52" s="1">
        <f t="shared" ca="1" si="19"/>
        <v>0</v>
      </c>
      <c r="AA52" s="1">
        <f t="shared" ca="1" si="19"/>
        <v>8.65</v>
      </c>
      <c r="AB52" s="1">
        <f t="shared" ca="1" si="13"/>
        <v>14</v>
      </c>
      <c r="AC52" s="1" t="str">
        <f t="shared" ca="1" si="14"/>
        <v/>
      </c>
      <c r="AD52" s="1">
        <f t="shared" si="18"/>
        <v>52</v>
      </c>
      <c r="AH52" s="53">
        <f t="shared" si="5"/>
        <v>40</v>
      </c>
      <c r="AI52" s="1">
        <f t="shared" ca="1" si="6"/>
        <v>118</v>
      </c>
    </row>
    <row r="53" spans="2:35" ht="15.75">
      <c r="B53" s="4">
        <f t="shared" si="12"/>
        <v>41</v>
      </c>
      <c r="C53" s="4">
        <f t="shared" ca="1" si="20"/>
        <v>6</v>
      </c>
      <c r="D53" s="47">
        <f t="shared" ca="1" si="21"/>
        <v>0</v>
      </c>
      <c r="E53" s="48">
        <f t="shared" ca="1" si="22"/>
        <v>0</v>
      </c>
      <c r="F53" s="49">
        <f t="shared" ca="1" si="23"/>
        <v>2</v>
      </c>
      <c r="G53" s="50">
        <f t="shared" ca="1" si="7"/>
        <v>2</v>
      </c>
      <c r="H53" s="47" t="str">
        <f t="shared" ca="1" si="4"/>
        <v>loss</v>
      </c>
      <c r="I53" s="47">
        <f t="shared" ca="1" si="4"/>
        <v>11.88</v>
      </c>
      <c r="K53" s="51">
        <f t="shared" ca="1" si="8"/>
        <v>-50</v>
      </c>
      <c r="L53" s="51">
        <f t="shared" ca="1" si="15"/>
        <v>-450</v>
      </c>
      <c r="M53" s="1" t="str">
        <f t="shared" ca="1" si="9"/>
        <v/>
      </c>
      <c r="N53" s="52"/>
      <c r="T53" s="1" t="str">
        <f t="shared" si="10"/>
        <v>2°TRANCE</v>
      </c>
      <c r="U53" s="1">
        <f t="shared" si="16"/>
        <v>20</v>
      </c>
      <c r="V53" s="1">
        <f t="shared" si="17"/>
        <v>2</v>
      </c>
      <c r="W53" s="1">
        <f t="shared" ca="1" si="19"/>
        <v>0</v>
      </c>
      <c r="X53" s="1">
        <f t="shared" ca="1" si="19"/>
        <v>0</v>
      </c>
      <c r="Y53" s="1">
        <f t="shared" ca="1" si="19"/>
        <v>0</v>
      </c>
      <c r="Z53" s="1">
        <f t="shared" ca="1" si="19"/>
        <v>0</v>
      </c>
      <c r="AA53" s="1">
        <f t="shared" ca="1" si="19"/>
        <v>8.65</v>
      </c>
      <c r="AB53" s="1">
        <f t="shared" ca="1" si="13"/>
        <v>14</v>
      </c>
      <c r="AC53" s="1" t="str">
        <f t="shared" ca="1" si="14"/>
        <v/>
      </c>
      <c r="AD53" s="1">
        <f t="shared" si="18"/>
        <v>53</v>
      </c>
      <c r="AH53" s="53">
        <f t="shared" si="5"/>
        <v>41</v>
      </c>
      <c r="AI53" s="1">
        <f t="shared" ca="1" si="6"/>
        <v>119</v>
      </c>
    </row>
    <row r="54" spans="2:35" ht="15.75">
      <c r="B54" s="4">
        <f t="shared" si="12"/>
        <v>42</v>
      </c>
      <c r="C54" s="4">
        <f t="shared" ca="1" si="20"/>
        <v>6</v>
      </c>
      <c r="D54" s="47">
        <f t="shared" ca="1" si="21"/>
        <v>0</v>
      </c>
      <c r="E54" s="48">
        <f t="shared" ca="1" si="22"/>
        <v>0</v>
      </c>
      <c r="F54" s="49">
        <f t="shared" ca="1" si="23"/>
        <v>2</v>
      </c>
      <c r="G54" s="50">
        <f t="shared" ca="1" si="7"/>
        <v>2</v>
      </c>
      <c r="H54" s="47" t="str">
        <f t="shared" ca="1" si="4"/>
        <v>loss</v>
      </c>
      <c r="I54" s="47">
        <f t="shared" ca="1" si="4"/>
        <v>11.88</v>
      </c>
      <c r="K54" s="51">
        <f t="shared" ca="1" si="8"/>
        <v>-50</v>
      </c>
      <c r="L54" s="51">
        <f t="shared" ca="1" si="15"/>
        <v>-500</v>
      </c>
      <c r="M54" s="1">
        <f t="shared" ca="1" si="9"/>
        <v>-500</v>
      </c>
      <c r="N54" s="52"/>
      <c r="T54" s="1" t="str">
        <f t="shared" si="10"/>
        <v>3°TRANCE</v>
      </c>
      <c r="U54" s="1">
        <f t="shared" si="16"/>
        <v>1</v>
      </c>
      <c r="V54" s="1">
        <f t="shared" si="17"/>
        <v>3</v>
      </c>
      <c r="W54" s="1">
        <f t="shared" ref="W54:AA73" ca="1" si="24">INDIRECT(ADDRESS($W$5+$U54-1,W$4,,,$T54))</f>
        <v>0</v>
      </c>
      <c r="X54" s="1">
        <f t="shared" ca="1" si="24"/>
        <v>0</v>
      </c>
      <c r="Y54" s="1">
        <f t="shared" ca="1" si="24"/>
        <v>2</v>
      </c>
      <c r="Z54" s="1" t="str">
        <f t="shared" ca="1" si="24"/>
        <v>win</v>
      </c>
      <c r="AA54" s="1">
        <f t="shared" ca="1" si="24"/>
        <v>9.4499999999999993</v>
      </c>
      <c r="AB54" s="1">
        <f t="shared" ca="1" si="13"/>
        <v>15</v>
      </c>
      <c r="AC54" s="1">
        <f t="shared" ca="1" si="14"/>
        <v>15</v>
      </c>
      <c r="AD54" s="1">
        <f t="shared" si="18"/>
        <v>54</v>
      </c>
      <c r="AH54" s="53">
        <f t="shared" si="5"/>
        <v>42</v>
      </c>
      <c r="AI54" s="1">
        <f t="shared" ca="1" si="6"/>
        <v>120</v>
      </c>
    </row>
    <row r="55" spans="2:35" ht="15.75">
      <c r="B55" s="4">
        <f t="shared" si="12"/>
        <v>43</v>
      </c>
      <c r="C55" s="4">
        <f t="shared" ca="1" si="20"/>
        <v>7</v>
      </c>
      <c r="D55" s="47">
        <f t="shared" ca="1" si="21"/>
        <v>0</v>
      </c>
      <c r="E55" s="48">
        <f t="shared" ca="1" si="22"/>
        <v>0</v>
      </c>
      <c r="F55" s="49">
        <f t="shared" ca="1" si="23"/>
        <v>2</v>
      </c>
      <c r="G55" s="50">
        <f t="shared" ca="1" si="7"/>
        <v>2</v>
      </c>
      <c r="H55" s="47" t="str">
        <f t="shared" ca="1" si="4"/>
        <v>win</v>
      </c>
      <c r="I55" s="47">
        <f t="shared" ca="1" si="4"/>
        <v>15.53</v>
      </c>
      <c r="K55" s="51">
        <f t="shared" ca="1" si="8"/>
        <v>50</v>
      </c>
      <c r="L55" s="51">
        <f t="shared" ca="1" si="15"/>
        <v>-450</v>
      </c>
      <c r="M55" s="1" t="str">
        <f t="shared" ca="1" si="9"/>
        <v/>
      </c>
      <c r="N55" s="52"/>
      <c r="T55" s="1" t="str">
        <f t="shared" si="10"/>
        <v>3°TRANCE</v>
      </c>
      <c r="U55" s="1">
        <f t="shared" si="16"/>
        <v>2</v>
      </c>
      <c r="V55" s="1">
        <f t="shared" si="17"/>
        <v>3</v>
      </c>
      <c r="W55" s="1">
        <f t="shared" ca="1" si="24"/>
        <v>0</v>
      </c>
      <c r="X55" s="1">
        <f t="shared" ca="1" si="24"/>
        <v>0</v>
      </c>
      <c r="Y55" s="1">
        <f t="shared" ca="1" si="24"/>
        <v>2</v>
      </c>
      <c r="Z55" s="1" t="str">
        <f t="shared" ca="1" si="24"/>
        <v>win</v>
      </c>
      <c r="AA55" s="1">
        <f t="shared" ca="1" si="24"/>
        <v>9.4499999999999993</v>
      </c>
      <c r="AB55" s="1">
        <f t="shared" ca="1" si="13"/>
        <v>16</v>
      </c>
      <c r="AC55" s="1">
        <f t="shared" ca="1" si="14"/>
        <v>16</v>
      </c>
      <c r="AD55" s="1">
        <f t="shared" si="18"/>
        <v>55</v>
      </c>
      <c r="AH55" s="53">
        <f t="shared" si="5"/>
        <v>43</v>
      </c>
      <c r="AI55" s="1">
        <f t="shared" ca="1" si="6"/>
        <v>134</v>
      </c>
    </row>
    <row r="56" spans="2:35" ht="15.75">
      <c r="B56" s="4">
        <f t="shared" si="12"/>
        <v>44</v>
      </c>
      <c r="C56" s="4">
        <f t="shared" ca="1" si="20"/>
        <v>7</v>
      </c>
      <c r="D56" s="47">
        <f t="shared" ca="1" si="21"/>
        <v>0</v>
      </c>
      <c r="E56" s="48">
        <f t="shared" ca="1" si="22"/>
        <v>0</v>
      </c>
      <c r="F56" s="49">
        <f t="shared" ca="1" si="23"/>
        <v>2</v>
      </c>
      <c r="G56" s="50">
        <f t="shared" ca="1" si="7"/>
        <v>2</v>
      </c>
      <c r="H56" s="47" t="str">
        <f t="shared" ca="1" si="4"/>
        <v>win</v>
      </c>
      <c r="I56" s="47">
        <f t="shared" ca="1" si="4"/>
        <v>15.53</v>
      </c>
      <c r="K56" s="51">
        <f t="shared" ca="1" si="8"/>
        <v>50</v>
      </c>
      <c r="L56" s="51">
        <f t="shared" ca="1" si="15"/>
        <v>-400</v>
      </c>
      <c r="M56" s="1" t="str">
        <f t="shared" ca="1" si="9"/>
        <v/>
      </c>
      <c r="N56" s="52"/>
      <c r="T56" s="1" t="str">
        <f t="shared" si="10"/>
        <v>3°TRANCE</v>
      </c>
      <c r="U56" s="1">
        <f t="shared" si="16"/>
        <v>3</v>
      </c>
      <c r="V56" s="1">
        <f t="shared" si="17"/>
        <v>3</v>
      </c>
      <c r="W56" s="1">
        <f t="shared" ca="1" si="24"/>
        <v>0</v>
      </c>
      <c r="X56" s="1">
        <f t="shared" ca="1" si="24"/>
        <v>0</v>
      </c>
      <c r="Y56" s="1">
        <f t="shared" ca="1" si="24"/>
        <v>2</v>
      </c>
      <c r="Z56" s="1" t="str">
        <f t="shared" ca="1" si="24"/>
        <v>loss</v>
      </c>
      <c r="AA56" s="1">
        <f t="shared" ca="1" si="24"/>
        <v>9.4499999999999993</v>
      </c>
      <c r="AB56" s="1">
        <f t="shared" ca="1" si="13"/>
        <v>17</v>
      </c>
      <c r="AC56" s="1">
        <f t="shared" ca="1" si="14"/>
        <v>17</v>
      </c>
      <c r="AD56" s="1">
        <f t="shared" si="18"/>
        <v>56</v>
      </c>
      <c r="AH56" s="53">
        <f t="shared" si="5"/>
        <v>44</v>
      </c>
      <c r="AI56" s="1">
        <f t="shared" ca="1" si="6"/>
        <v>135</v>
      </c>
    </row>
    <row r="57" spans="2:35" ht="15.75">
      <c r="B57" s="4">
        <f t="shared" si="12"/>
        <v>45</v>
      </c>
      <c r="C57" s="4">
        <f t="shared" ca="1" si="20"/>
        <v>7</v>
      </c>
      <c r="D57" s="47">
        <f t="shared" ca="1" si="21"/>
        <v>0</v>
      </c>
      <c r="E57" s="48">
        <f t="shared" ca="1" si="22"/>
        <v>0</v>
      </c>
      <c r="F57" s="49">
        <f t="shared" ca="1" si="23"/>
        <v>2</v>
      </c>
      <c r="G57" s="50">
        <f t="shared" ca="1" si="7"/>
        <v>2</v>
      </c>
      <c r="H57" s="47" t="str">
        <f t="shared" ca="1" si="4"/>
        <v>win</v>
      </c>
      <c r="I57" s="47">
        <f t="shared" ca="1" si="4"/>
        <v>15.53</v>
      </c>
      <c r="K57" s="51">
        <f t="shared" ca="1" si="8"/>
        <v>50</v>
      </c>
      <c r="L57" s="51">
        <f t="shared" ca="1" si="15"/>
        <v>-350</v>
      </c>
      <c r="M57" s="1" t="str">
        <f t="shared" ca="1" si="9"/>
        <v/>
      </c>
      <c r="N57" s="52"/>
      <c r="T57" s="1" t="str">
        <f t="shared" si="10"/>
        <v>3°TRANCE</v>
      </c>
      <c r="U57" s="1">
        <f t="shared" si="16"/>
        <v>4</v>
      </c>
      <c r="V57" s="1">
        <f t="shared" si="17"/>
        <v>3</v>
      </c>
      <c r="W57" s="1">
        <f t="shared" ca="1" si="24"/>
        <v>0</v>
      </c>
      <c r="X57" s="1">
        <f t="shared" ca="1" si="24"/>
        <v>0</v>
      </c>
      <c r="Y57" s="1">
        <f t="shared" ca="1" si="24"/>
        <v>2</v>
      </c>
      <c r="Z57" s="1" t="str">
        <f t="shared" ca="1" si="24"/>
        <v>loss</v>
      </c>
      <c r="AA57" s="1">
        <f t="shared" ca="1" si="24"/>
        <v>9.4499999999999993</v>
      </c>
      <c r="AB57" s="1">
        <f t="shared" ca="1" si="13"/>
        <v>18</v>
      </c>
      <c r="AC57" s="1">
        <f t="shared" ca="1" si="14"/>
        <v>18</v>
      </c>
      <c r="AD57" s="1">
        <f t="shared" si="18"/>
        <v>57</v>
      </c>
      <c r="AH57" s="53">
        <f t="shared" si="5"/>
        <v>45</v>
      </c>
      <c r="AI57" s="1">
        <f t="shared" ca="1" si="6"/>
        <v>136</v>
      </c>
    </row>
    <row r="58" spans="2:35" ht="15.75">
      <c r="B58" s="4">
        <f t="shared" si="12"/>
        <v>46</v>
      </c>
      <c r="C58" s="4">
        <f t="shared" ca="1" si="20"/>
        <v>7</v>
      </c>
      <c r="D58" s="47">
        <f t="shared" ca="1" si="21"/>
        <v>0</v>
      </c>
      <c r="E58" s="48">
        <f t="shared" ca="1" si="22"/>
        <v>0</v>
      </c>
      <c r="F58" s="49">
        <f t="shared" ca="1" si="23"/>
        <v>2</v>
      </c>
      <c r="G58" s="50">
        <f t="shared" ca="1" si="7"/>
        <v>2</v>
      </c>
      <c r="H58" s="47" t="str">
        <f t="shared" ca="1" si="4"/>
        <v>win</v>
      </c>
      <c r="I58" s="47">
        <f t="shared" ca="1" si="4"/>
        <v>15.53</v>
      </c>
      <c r="K58" s="51">
        <f t="shared" ca="1" si="8"/>
        <v>50</v>
      </c>
      <c r="L58" s="51">
        <f t="shared" ca="1" si="15"/>
        <v>-300</v>
      </c>
      <c r="M58" s="1" t="str">
        <f t="shared" ca="1" si="9"/>
        <v/>
      </c>
      <c r="N58" s="52"/>
      <c r="T58" s="1" t="str">
        <f t="shared" si="10"/>
        <v>3°TRANCE</v>
      </c>
      <c r="U58" s="1">
        <f t="shared" si="16"/>
        <v>5</v>
      </c>
      <c r="V58" s="1">
        <f t="shared" si="17"/>
        <v>3</v>
      </c>
      <c r="W58" s="1">
        <f t="shared" ca="1" si="24"/>
        <v>0</v>
      </c>
      <c r="X58" s="1">
        <f t="shared" ca="1" si="24"/>
        <v>0</v>
      </c>
      <c r="Y58" s="1">
        <f t="shared" ca="1" si="24"/>
        <v>2</v>
      </c>
      <c r="Z58" s="1" t="str">
        <f t="shared" ca="1" si="24"/>
        <v>loss</v>
      </c>
      <c r="AA58" s="1">
        <f t="shared" ca="1" si="24"/>
        <v>9.4499999999999993</v>
      </c>
      <c r="AB58" s="1">
        <f t="shared" ca="1" si="13"/>
        <v>19</v>
      </c>
      <c r="AC58" s="1">
        <f t="shared" ca="1" si="14"/>
        <v>19</v>
      </c>
      <c r="AD58" s="1">
        <f t="shared" si="18"/>
        <v>58</v>
      </c>
      <c r="AH58" s="53">
        <f t="shared" si="5"/>
        <v>46</v>
      </c>
      <c r="AI58" s="1">
        <f t="shared" ca="1" si="6"/>
        <v>137</v>
      </c>
    </row>
    <row r="59" spans="2:35" ht="15.75">
      <c r="B59" s="4">
        <f t="shared" si="12"/>
        <v>47</v>
      </c>
      <c r="C59" s="4">
        <f t="shared" ca="1" si="20"/>
        <v>7</v>
      </c>
      <c r="D59" s="47">
        <f t="shared" ca="1" si="21"/>
        <v>0</v>
      </c>
      <c r="E59" s="48">
        <f t="shared" ca="1" si="22"/>
        <v>0</v>
      </c>
      <c r="F59" s="49">
        <f t="shared" ca="1" si="23"/>
        <v>2</v>
      </c>
      <c r="G59" s="50">
        <f t="shared" ca="1" si="7"/>
        <v>2</v>
      </c>
      <c r="H59" s="47" t="str">
        <f t="shared" ca="1" si="4"/>
        <v>win</v>
      </c>
      <c r="I59" s="47">
        <f t="shared" ca="1" si="4"/>
        <v>15.53</v>
      </c>
      <c r="K59" s="51">
        <f t="shared" ca="1" si="8"/>
        <v>50</v>
      </c>
      <c r="L59" s="51">
        <f t="shared" ca="1" si="15"/>
        <v>-250</v>
      </c>
      <c r="M59" s="1" t="str">
        <f t="shared" ca="1" si="9"/>
        <v/>
      </c>
      <c r="N59" s="52"/>
      <c r="T59" s="1" t="str">
        <f t="shared" si="10"/>
        <v>3°TRANCE</v>
      </c>
      <c r="U59" s="1">
        <f t="shared" si="16"/>
        <v>6</v>
      </c>
      <c r="V59" s="1">
        <f t="shared" si="17"/>
        <v>3</v>
      </c>
      <c r="W59" s="1">
        <f t="shared" ca="1" si="24"/>
        <v>0</v>
      </c>
      <c r="X59" s="1">
        <f t="shared" ca="1" si="24"/>
        <v>0</v>
      </c>
      <c r="Y59" s="1">
        <f t="shared" ca="1" si="24"/>
        <v>2</v>
      </c>
      <c r="Z59" s="1" t="str">
        <f t="shared" ca="1" si="24"/>
        <v>loss</v>
      </c>
      <c r="AA59" s="1">
        <f t="shared" ca="1" si="24"/>
        <v>9.4499999999999993</v>
      </c>
      <c r="AB59" s="1">
        <f t="shared" ca="1" si="13"/>
        <v>20</v>
      </c>
      <c r="AC59" s="1">
        <f t="shared" ca="1" si="14"/>
        <v>20</v>
      </c>
      <c r="AD59" s="1">
        <f t="shared" si="18"/>
        <v>59</v>
      </c>
      <c r="AH59" s="53">
        <f t="shared" si="5"/>
        <v>47</v>
      </c>
      <c r="AI59" s="1">
        <f t="shared" ca="1" si="6"/>
        <v>138</v>
      </c>
    </row>
    <row r="60" spans="2:35" ht="15.75">
      <c r="B60" s="4">
        <f t="shared" si="12"/>
        <v>48</v>
      </c>
      <c r="C60" s="4">
        <f t="shared" ca="1" si="20"/>
        <v>7</v>
      </c>
      <c r="D60" s="47">
        <f t="shared" ca="1" si="21"/>
        <v>0</v>
      </c>
      <c r="E60" s="48">
        <f t="shared" ca="1" si="22"/>
        <v>0</v>
      </c>
      <c r="F60" s="49">
        <f t="shared" ca="1" si="23"/>
        <v>2</v>
      </c>
      <c r="G60" s="50">
        <f t="shared" ca="1" si="7"/>
        <v>2</v>
      </c>
      <c r="H60" s="47" t="str">
        <f t="shared" ca="1" si="4"/>
        <v>loss</v>
      </c>
      <c r="I60" s="47">
        <f t="shared" ca="1" si="4"/>
        <v>15.53</v>
      </c>
      <c r="K60" s="51">
        <f t="shared" ca="1" si="8"/>
        <v>-50</v>
      </c>
      <c r="L60" s="51">
        <f t="shared" ca="1" si="15"/>
        <v>-300</v>
      </c>
      <c r="M60" s="1" t="str">
        <f t="shared" ca="1" si="9"/>
        <v/>
      </c>
      <c r="N60" s="52"/>
      <c r="T60" s="1" t="str">
        <f t="shared" si="10"/>
        <v>3°TRANCE</v>
      </c>
      <c r="U60" s="1">
        <f t="shared" si="16"/>
        <v>7</v>
      </c>
      <c r="V60" s="1">
        <f t="shared" si="17"/>
        <v>3</v>
      </c>
      <c r="W60" s="1">
        <f t="shared" ca="1" si="24"/>
        <v>0</v>
      </c>
      <c r="X60" s="1">
        <f t="shared" ca="1" si="24"/>
        <v>0</v>
      </c>
      <c r="Y60" s="1">
        <f t="shared" ca="1" si="24"/>
        <v>2</v>
      </c>
      <c r="Z60" s="1" t="str">
        <f t="shared" ca="1" si="24"/>
        <v>loss</v>
      </c>
      <c r="AA60" s="1">
        <f t="shared" ca="1" si="24"/>
        <v>9.4499999999999993</v>
      </c>
      <c r="AB60" s="1">
        <f t="shared" ca="1" si="13"/>
        <v>21</v>
      </c>
      <c r="AC60" s="1">
        <f t="shared" ca="1" si="14"/>
        <v>21</v>
      </c>
      <c r="AD60" s="1">
        <f t="shared" si="18"/>
        <v>60</v>
      </c>
      <c r="AH60" s="53">
        <f t="shared" si="5"/>
        <v>48</v>
      </c>
      <c r="AI60" s="1">
        <f t="shared" ca="1" si="6"/>
        <v>139</v>
      </c>
    </row>
    <row r="61" spans="2:35" ht="15.75">
      <c r="B61" s="4">
        <f t="shared" si="12"/>
        <v>49</v>
      </c>
      <c r="C61" s="4">
        <f t="shared" ca="1" si="20"/>
        <v>7</v>
      </c>
      <c r="D61" s="47">
        <f t="shared" ca="1" si="21"/>
        <v>0</v>
      </c>
      <c r="E61" s="48">
        <f t="shared" ca="1" si="22"/>
        <v>0</v>
      </c>
      <c r="F61" s="49">
        <f t="shared" ca="1" si="23"/>
        <v>2</v>
      </c>
      <c r="G61" s="50">
        <f t="shared" ca="1" si="7"/>
        <v>2</v>
      </c>
      <c r="H61" s="47" t="str">
        <f t="shared" ca="1" si="4"/>
        <v>loss</v>
      </c>
      <c r="I61" s="47">
        <f t="shared" ca="1" si="4"/>
        <v>15.53</v>
      </c>
      <c r="K61" s="51">
        <f t="shared" ca="1" si="8"/>
        <v>-50</v>
      </c>
      <c r="L61" s="51">
        <f t="shared" ca="1" si="15"/>
        <v>-350</v>
      </c>
      <c r="M61" s="1">
        <f t="shared" ca="1" si="9"/>
        <v>-350</v>
      </c>
      <c r="N61" s="52"/>
      <c r="T61" s="1" t="str">
        <f t="shared" si="10"/>
        <v>3°TRANCE</v>
      </c>
      <c r="U61" s="1">
        <f t="shared" si="16"/>
        <v>8</v>
      </c>
      <c r="V61" s="1">
        <f t="shared" si="17"/>
        <v>3</v>
      </c>
      <c r="W61" s="1">
        <f t="shared" ca="1" si="24"/>
        <v>0</v>
      </c>
      <c r="X61" s="1">
        <f t="shared" ca="1" si="24"/>
        <v>0</v>
      </c>
      <c r="Y61" s="1">
        <f t="shared" ca="1" si="24"/>
        <v>0</v>
      </c>
      <c r="Z61" s="1">
        <f t="shared" ca="1" si="24"/>
        <v>0</v>
      </c>
      <c r="AA61" s="1">
        <f t="shared" ca="1" si="24"/>
        <v>9.4499999999999993</v>
      </c>
      <c r="AB61" s="1">
        <f t="shared" ca="1" si="13"/>
        <v>21</v>
      </c>
      <c r="AC61" s="1" t="str">
        <f t="shared" ca="1" si="14"/>
        <v/>
      </c>
      <c r="AD61" s="1">
        <f t="shared" si="18"/>
        <v>61</v>
      </c>
      <c r="AH61" s="53">
        <f t="shared" si="5"/>
        <v>49</v>
      </c>
      <c r="AI61" s="1">
        <f t="shared" ca="1" si="6"/>
        <v>140</v>
      </c>
    </row>
    <row r="62" spans="2:35" ht="15.75">
      <c r="B62" s="4">
        <f t="shared" si="12"/>
        <v>50</v>
      </c>
      <c r="C62" s="4">
        <f t="shared" ca="1" si="20"/>
        <v>8</v>
      </c>
      <c r="D62" s="47">
        <f t="shared" ca="1" si="21"/>
        <v>0</v>
      </c>
      <c r="E62" s="48">
        <f t="shared" ca="1" si="22"/>
        <v>0</v>
      </c>
      <c r="F62" s="49">
        <f t="shared" ca="1" si="23"/>
        <v>2</v>
      </c>
      <c r="G62" s="50">
        <f t="shared" ca="1" si="7"/>
        <v>2</v>
      </c>
      <c r="H62" s="47" t="str">
        <f t="shared" ca="1" si="4"/>
        <v>win</v>
      </c>
      <c r="I62" s="47">
        <f t="shared" ca="1" si="4"/>
        <v>14.36</v>
      </c>
      <c r="K62" s="51">
        <f t="shared" ca="1" si="8"/>
        <v>50</v>
      </c>
      <c r="L62" s="51">
        <f t="shared" ca="1" si="15"/>
        <v>-300</v>
      </c>
      <c r="M62" s="1" t="str">
        <f t="shared" ca="1" si="9"/>
        <v/>
      </c>
      <c r="N62" s="52"/>
      <c r="T62" s="1" t="str">
        <f t="shared" si="10"/>
        <v>3°TRANCE</v>
      </c>
      <c r="U62" s="1">
        <f t="shared" si="16"/>
        <v>9</v>
      </c>
      <c r="V62" s="1">
        <f t="shared" si="17"/>
        <v>3</v>
      </c>
      <c r="W62" s="1">
        <f t="shared" ca="1" si="24"/>
        <v>0</v>
      </c>
      <c r="X62" s="1">
        <f t="shared" ca="1" si="24"/>
        <v>0</v>
      </c>
      <c r="Y62" s="1">
        <f t="shared" ca="1" si="24"/>
        <v>0</v>
      </c>
      <c r="Z62" s="1">
        <f t="shared" ca="1" si="24"/>
        <v>0</v>
      </c>
      <c r="AA62" s="1">
        <f t="shared" ca="1" si="24"/>
        <v>9.4499999999999993</v>
      </c>
      <c r="AB62" s="1">
        <f t="shared" ca="1" si="13"/>
        <v>21</v>
      </c>
      <c r="AC62" s="1" t="str">
        <f t="shared" ca="1" si="14"/>
        <v/>
      </c>
      <c r="AD62" s="1">
        <f t="shared" si="18"/>
        <v>62</v>
      </c>
      <c r="AH62" s="53">
        <f t="shared" si="5"/>
        <v>50</v>
      </c>
      <c r="AI62" s="1">
        <f t="shared" ca="1" si="6"/>
        <v>154</v>
      </c>
    </row>
    <row r="63" spans="2:35" ht="15.75">
      <c r="B63" s="4">
        <f t="shared" si="12"/>
        <v>51</v>
      </c>
      <c r="C63" s="4">
        <f t="shared" ca="1" si="20"/>
        <v>8</v>
      </c>
      <c r="D63" s="47">
        <f t="shared" ca="1" si="21"/>
        <v>0</v>
      </c>
      <c r="E63" s="48">
        <f t="shared" ca="1" si="22"/>
        <v>0</v>
      </c>
      <c r="F63" s="49">
        <f t="shared" ca="1" si="23"/>
        <v>2</v>
      </c>
      <c r="G63" s="50">
        <f t="shared" ca="1" si="7"/>
        <v>2</v>
      </c>
      <c r="H63" s="47" t="str">
        <f t="shared" ca="1" si="4"/>
        <v>win</v>
      </c>
      <c r="I63" s="47">
        <f t="shared" ca="1" si="4"/>
        <v>14.36</v>
      </c>
      <c r="K63" s="51">
        <f t="shared" ca="1" si="8"/>
        <v>50</v>
      </c>
      <c r="L63" s="51">
        <f t="shared" ca="1" si="15"/>
        <v>-250</v>
      </c>
      <c r="M63" s="1" t="str">
        <f t="shared" ca="1" si="9"/>
        <v/>
      </c>
      <c r="N63" s="52"/>
      <c r="T63" s="1" t="str">
        <f t="shared" si="10"/>
        <v>3°TRANCE</v>
      </c>
      <c r="U63" s="1">
        <f t="shared" si="16"/>
        <v>10</v>
      </c>
      <c r="V63" s="1">
        <f t="shared" si="17"/>
        <v>3</v>
      </c>
      <c r="W63" s="1">
        <f t="shared" ca="1" si="24"/>
        <v>0</v>
      </c>
      <c r="X63" s="1">
        <f t="shared" ca="1" si="24"/>
        <v>0</v>
      </c>
      <c r="Y63" s="1">
        <f t="shared" ca="1" si="24"/>
        <v>0</v>
      </c>
      <c r="Z63" s="1">
        <f t="shared" ca="1" si="24"/>
        <v>0</v>
      </c>
      <c r="AA63" s="1">
        <f t="shared" ca="1" si="24"/>
        <v>9.4499999999999993</v>
      </c>
      <c r="AB63" s="1">
        <f t="shared" ca="1" si="13"/>
        <v>21</v>
      </c>
      <c r="AC63" s="1" t="str">
        <f t="shared" ca="1" si="14"/>
        <v/>
      </c>
      <c r="AD63" s="1">
        <f t="shared" si="18"/>
        <v>63</v>
      </c>
      <c r="AH63" s="53">
        <f t="shared" si="5"/>
        <v>51</v>
      </c>
      <c r="AI63" s="1">
        <f t="shared" ca="1" si="6"/>
        <v>155</v>
      </c>
    </row>
    <row r="64" spans="2:35" ht="15.75">
      <c r="B64" s="4">
        <f t="shared" si="12"/>
        <v>52</v>
      </c>
      <c r="C64" s="4">
        <f t="shared" ca="1" si="20"/>
        <v>8</v>
      </c>
      <c r="D64" s="47">
        <f t="shared" ca="1" si="21"/>
        <v>0</v>
      </c>
      <c r="E64" s="48">
        <f t="shared" ca="1" si="22"/>
        <v>0</v>
      </c>
      <c r="F64" s="49">
        <f t="shared" ca="1" si="23"/>
        <v>2</v>
      </c>
      <c r="G64" s="50">
        <f t="shared" ca="1" si="7"/>
        <v>2</v>
      </c>
      <c r="H64" s="47" t="str">
        <f t="shared" ca="1" si="4"/>
        <v>win</v>
      </c>
      <c r="I64" s="47">
        <f t="shared" ca="1" si="4"/>
        <v>14.36</v>
      </c>
      <c r="K64" s="51">
        <f t="shared" ca="1" si="8"/>
        <v>50</v>
      </c>
      <c r="L64" s="51">
        <f t="shared" ca="1" si="15"/>
        <v>-200</v>
      </c>
      <c r="M64" s="1" t="str">
        <f t="shared" ca="1" si="9"/>
        <v/>
      </c>
      <c r="N64" s="52"/>
      <c r="T64" s="1" t="str">
        <f t="shared" si="10"/>
        <v>3°TRANCE</v>
      </c>
      <c r="U64" s="1">
        <f t="shared" si="16"/>
        <v>11</v>
      </c>
      <c r="V64" s="1">
        <f t="shared" si="17"/>
        <v>3</v>
      </c>
      <c r="W64" s="1">
        <f t="shared" ca="1" si="24"/>
        <v>0</v>
      </c>
      <c r="X64" s="1">
        <f t="shared" ca="1" si="24"/>
        <v>0</v>
      </c>
      <c r="Y64" s="1">
        <f t="shared" ca="1" si="24"/>
        <v>0</v>
      </c>
      <c r="Z64" s="1">
        <f t="shared" ca="1" si="24"/>
        <v>0</v>
      </c>
      <c r="AA64" s="1">
        <f t="shared" ca="1" si="24"/>
        <v>9.4499999999999993</v>
      </c>
      <c r="AB64" s="1">
        <f t="shared" ca="1" si="13"/>
        <v>21</v>
      </c>
      <c r="AC64" s="1" t="str">
        <f t="shared" ca="1" si="14"/>
        <v/>
      </c>
      <c r="AD64" s="1">
        <f t="shared" si="18"/>
        <v>64</v>
      </c>
      <c r="AH64" s="53">
        <f t="shared" si="5"/>
        <v>52</v>
      </c>
      <c r="AI64" s="1">
        <f t="shared" ca="1" si="6"/>
        <v>156</v>
      </c>
    </row>
    <row r="65" spans="2:35" ht="15.75">
      <c r="B65" s="4">
        <f t="shared" si="12"/>
        <v>53</v>
      </c>
      <c r="C65" s="4">
        <f t="shared" ca="1" si="20"/>
        <v>8</v>
      </c>
      <c r="D65" s="47">
        <f t="shared" ca="1" si="21"/>
        <v>0</v>
      </c>
      <c r="E65" s="48">
        <f t="shared" ca="1" si="22"/>
        <v>0</v>
      </c>
      <c r="F65" s="49">
        <f t="shared" ca="1" si="23"/>
        <v>2</v>
      </c>
      <c r="G65" s="50">
        <f t="shared" ca="1" si="7"/>
        <v>2</v>
      </c>
      <c r="H65" s="47" t="str">
        <f t="shared" ca="1" si="4"/>
        <v>win</v>
      </c>
      <c r="I65" s="47">
        <f t="shared" ca="1" si="4"/>
        <v>14.36</v>
      </c>
      <c r="K65" s="51">
        <f t="shared" ca="1" si="8"/>
        <v>50</v>
      </c>
      <c r="L65" s="51">
        <f t="shared" ca="1" si="15"/>
        <v>-150</v>
      </c>
      <c r="M65" s="1" t="str">
        <f t="shared" ca="1" si="9"/>
        <v/>
      </c>
      <c r="N65" s="52"/>
      <c r="T65" s="1" t="str">
        <f t="shared" si="10"/>
        <v>3°TRANCE</v>
      </c>
      <c r="U65" s="1">
        <f t="shared" si="16"/>
        <v>12</v>
      </c>
      <c r="V65" s="1">
        <f t="shared" si="17"/>
        <v>3</v>
      </c>
      <c r="W65" s="1">
        <f t="shared" ca="1" si="24"/>
        <v>0</v>
      </c>
      <c r="X65" s="1">
        <f t="shared" ca="1" si="24"/>
        <v>0</v>
      </c>
      <c r="Y65" s="1">
        <f t="shared" ca="1" si="24"/>
        <v>0</v>
      </c>
      <c r="Z65" s="1">
        <f t="shared" ca="1" si="24"/>
        <v>0</v>
      </c>
      <c r="AA65" s="1">
        <f t="shared" ca="1" si="24"/>
        <v>9.4499999999999993</v>
      </c>
      <c r="AB65" s="1">
        <f t="shared" ca="1" si="13"/>
        <v>21</v>
      </c>
      <c r="AC65" s="1" t="str">
        <f t="shared" ca="1" si="14"/>
        <v/>
      </c>
      <c r="AD65" s="1">
        <f t="shared" si="18"/>
        <v>65</v>
      </c>
      <c r="AH65" s="53">
        <f t="shared" si="5"/>
        <v>53</v>
      </c>
      <c r="AI65" s="1">
        <f t="shared" ca="1" si="6"/>
        <v>157</v>
      </c>
    </row>
    <row r="66" spans="2:35" ht="15.75">
      <c r="B66" s="4">
        <f t="shared" si="12"/>
        <v>54</v>
      </c>
      <c r="C66" s="4">
        <f t="shared" ca="1" si="20"/>
        <v>8</v>
      </c>
      <c r="D66" s="47">
        <f t="shared" ca="1" si="21"/>
        <v>0</v>
      </c>
      <c r="E66" s="48">
        <f t="shared" ca="1" si="22"/>
        <v>0</v>
      </c>
      <c r="F66" s="49">
        <f t="shared" ca="1" si="23"/>
        <v>2</v>
      </c>
      <c r="G66" s="50">
        <f t="shared" ca="1" si="7"/>
        <v>2</v>
      </c>
      <c r="H66" s="47" t="str">
        <f t="shared" ca="1" si="4"/>
        <v>loss</v>
      </c>
      <c r="I66" s="47">
        <f t="shared" ca="1" si="4"/>
        <v>14.36</v>
      </c>
      <c r="K66" s="51">
        <f t="shared" ca="1" si="8"/>
        <v>-50</v>
      </c>
      <c r="L66" s="51">
        <f t="shared" ca="1" si="15"/>
        <v>-200</v>
      </c>
      <c r="M66" s="1" t="str">
        <f t="shared" ca="1" si="9"/>
        <v/>
      </c>
      <c r="N66" s="52"/>
      <c r="T66" s="1" t="str">
        <f t="shared" si="10"/>
        <v>3°TRANCE</v>
      </c>
      <c r="U66" s="1">
        <f t="shared" si="16"/>
        <v>13</v>
      </c>
      <c r="V66" s="1">
        <f t="shared" si="17"/>
        <v>3</v>
      </c>
      <c r="W66" s="1">
        <f t="shared" ca="1" si="24"/>
        <v>0</v>
      </c>
      <c r="X66" s="1">
        <f t="shared" ca="1" si="24"/>
        <v>0</v>
      </c>
      <c r="Y66" s="1">
        <f t="shared" ca="1" si="24"/>
        <v>0</v>
      </c>
      <c r="Z66" s="1">
        <f t="shared" ca="1" si="24"/>
        <v>0</v>
      </c>
      <c r="AA66" s="1">
        <f t="shared" ca="1" si="24"/>
        <v>9.4499999999999993</v>
      </c>
      <c r="AB66" s="1">
        <f t="shared" ca="1" si="13"/>
        <v>21</v>
      </c>
      <c r="AC66" s="1" t="str">
        <f t="shared" ca="1" si="14"/>
        <v/>
      </c>
      <c r="AD66" s="1">
        <f t="shared" si="18"/>
        <v>66</v>
      </c>
      <c r="AH66" s="53">
        <f t="shared" si="5"/>
        <v>54</v>
      </c>
      <c r="AI66" s="1">
        <f t="shared" ca="1" si="6"/>
        <v>158</v>
      </c>
    </row>
    <row r="67" spans="2:35" ht="15.75">
      <c r="B67" s="4">
        <f t="shared" si="12"/>
        <v>55</v>
      </c>
      <c r="C67" s="4">
        <f t="shared" ca="1" si="20"/>
        <v>8</v>
      </c>
      <c r="D67" s="47">
        <f t="shared" ca="1" si="21"/>
        <v>0</v>
      </c>
      <c r="E67" s="48">
        <f t="shared" ca="1" si="22"/>
        <v>0</v>
      </c>
      <c r="F67" s="49">
        <f t="shared" ca="1" si="23"/>
        <v>2</v>
      </c>
      <c r="G67" s="50">
        <f t="shared" ca="1" si="7"/>
        <v>2</v>
      </c>
      <c r="H67" s="47" t="str">
        <f t="shared" ca="1" si="4"/>
        <v>loss</v>
      </c>
      <c r="I67" s="47">
        <f t="shared" ca="1" si="4"/>
        <v>14.36</v>
      </c>
      <c r="K67" s="51">
        <f t="shared" ca="1" si="8"/>
        <v>-50</v>
      </c>
      <c r="L67" s="51">
        <f t="shared" ca="1" si="15"/>
        <v>-250</v>
      </c>
      <c r="M67" s="1" t="str">
        <f t="shared" ca="1" si="9"/>
        <v/>
      </c>
      <c r="N67" s="52"/>
      <c r="T67" s="1" t="str">
        <f t="shared" si="10"/>
        <v>3°TRANCE</v>
      </c>
      <c r="U67" s="1">
        <f t="shared" si="16"/>
        <v>14</v>
      </c>
      <c r="V67" s="1">
        <f t="shared" si="17"/>
        <v>3</v>
      </c>
      <c r="W67" s="1">
        <f t="shared" ca="1" si="24"/>
        <v>0</v>
      </c>
      <c r="X67" s="1">
        <f t="shared" ca="1" si="24"/>
        <v>0</v>
      </c>
      <c r="Y67" s="1">
        <f t="shared" ca="1" si="24"/>
        <v>0</v>
      </c>
      <c r="Z67" s="1">
        <f t="shared" ca="1" si="24"/>
        <v>0</v>
      </c>
      <c r="AA67" s="1">
        <f t="shared" ca="1" si="24"/>
        <v>9.4499999999999993</v>
      </c>
      <c r="AB67" s="1">
        <f t="shared" ca="1" si="13"/>
        <v>21</v>
      </c>
      <c r="AC67" s="1" t="str">
        <f t="shared" ca="1" si="14"/>
        <v/>
      </c>
      <c r="AD67" s="1">
        <f t="shared" si="18"/>
        <v>67</v>
      </c>
      <c r="AH67" s="53">
        <f t="shared" si="5"/>
        <v>55</v>
      </c>
      <c r="AI67" s="1">
        <f t="shared" ca="1" si="6"/>
        <v>159</v>
      </c>
    </row>
    <row r="68" spans="2:35" ht="15.75">
      <c r="B68" s="4">
        <f t="shared" si="12"/>
        <v>56</v>
      </c>
      <c r="C68" s="4">
        <f t="shared" ca="1" si="20"/>
        <v>8</v>
      </c>
      <c r="D68" s="47">
        <f t="shared" ca="1" si="21"/>
        <v>0</v>
      </c>
      <c r="E68" s="48">
        <f t="shared" ca="1" si="22"/>
        <v>0</v>
      </c>
      <c r="F68" s="49">
        <f t="shared" ca="1" si="23"/>
        <v>2</v>
      </c>
      <c r="G68" s="50">
        <f t="shared" ca="1" si="7"/>
        <v>2</v>
      </c>
      <c r="H68" s="47" t="str">
        <f t="shared" ca="1" si="4"/>
        <v>loss</v>
      </c>
      <c r="I68" s="47">
        <f t="shared" ca="1" si="4"/>
        <v>14.36</v>
      </c>
      <c r="K68" s="51">
        <f t="shared" ca="1" si="8"/>
        <v>-50</v>
      </c>
      <c r="L68" s="51">
        <f t="shared" ca="1" si="15"/>
        <v>-300</v>
      </c>
      <c r="M68" s="1">
        <f t="shared" ca="1" si="9"/>
        <v>-300</v>
      </c>
      <c r="N68" s="52"/>
      <c r="T68" s="1" t="str">
        <f t="shared" si="10"/>
        <v>3°TRANCE</v>
      </c>
      <c r="U68" s="1">
        <f t="shared" si="16"/>
        <v>15</v>
      </c>
      <c r="V68" s="1">
        <f t="shared" si="17"/>
        <v>3</v>
      </c>
      <c r="W68" s="1">
        <f t="shared" ca="1" si="24"/>
        <v>0</v>
      </c>
      <c r="X68" s="1">
        <f t="shared" ca="1" si="24"/>
        <v>0</v>
      </c>
      <c r="Y68" s="1">
        <f t="shared" ca="1" si="24"/>
        <v>0</v>
      </c>
      <c r="Z68" s="1">
        <f t="shared" ca="1" si="24"/>
        <v>0</v>
      </c>
      <c r="AA68" s="1">
        <f t="shared" ca="1" si="24"/>
        <v>9.4499999999999993</v>
      </c>
      <c r="AB68" s="1">
        <f t="shared" ca="1" si="13"/>
        <v>21</v>
      </c>
      <c r="AC68" s="1" t="str">
        <f t="shared" ca="1" si="14"/>
        <v/>
      </c>
      <c r="AD68" s="1">
        <f t="shared" si="18"/>
        <v>68</v>
      </c>
      <c r="AH68" s="53">
        <f t="shared" si="5"/>
        <v>56</v>
      </c>
      <c r="AI68" s="1">
        <f t="shared" ca="1" si="6"/>
        <v>160</v>
      </c>
    </row>
    <row r="69" spans="2:35" ht="15.75">
      <c r="B69" s="4">
        <f t="shared" si="12"/>
        <v>57</v>
      </c>
      <c r="C69" s="4">
        <f t="shared" ca="1" si="20"/>
        <v>9</v>
      </c>
      <c r="D69" s="47">
        <f t="shared" ca="1" si="21"/>
        <v>0</v>
      </c>
      <c r="E69" s="48">
        <f t="shared" ca="1" si="22"/>
        <v>0</v>
      </c>
      <c r="F69" s="49">
        <f t="shared" ca="1" si="23"/>
        <v>2</v>
      </c>
      <c r="G69" s="50">
        <f t="shared" ca="1" si="7"/>
        <v>2</v>
      </c>
      <c r="H69" s="47" t="str">
        <f t="shared" ca="1" si="4"/>
        <v>win</v>
      </c>
      <c r="I69" s="47">
        <f t="shared" ca="1" si="4"/>
        <v>9.6999999999999993</v>
      </c>
      <c r="K69" s="51">
        <f t="shared" ca="1" si="8"/>
        <v>50</v>
      </c>
      <c r="L69" s="51">
        <f t="shared" ca="1" si="15"/>
        <v>-250</v>
      </c>
      <c r="M69" s="1" t="str">
        <f t="shared" ca="1" si="9"/>
        <v/>
      </c>
      <c r="N69" s="52"/>
      <c r="T69" s="1" t="str">
        <f t="shared" si="10"/>
        <v>3°TRANCE</v>
      </c>
      <c r="U69" s="1">
        <f t="shared" si="16"/>
        <v>16</v>
      </c>
      <c r="V69" s="1">
        <f t="shared" si="17"/>
        <v>3</v>
      </c>
      <c r="W69" s="1">
        <f t="shared" ca="1" si="24"/>
        <v>0</v>
      </c>
      <c r="X69" s="1">
        <f t="shared" ca="1" si="24"/>
        <v>0</v>
      </c>
      <c r="Y69" s="1">
        <f t="shared" ca="1" si="24"/>
        <v>0</v>
      </c>
      <c r="Z69" s="1">
        <f t="shared" ca="1" si="24"/>
        <v>0</v>
      </c>
      <c r="AA69" s="1">
        <f t="shared" ca="1" si="24"/>
        <v>9.4499999999999993</v>
      </c>
      <c r="AB69" s="1">
        <f t="shared" ca="1" si="13"/>
        <v>21</v>
      </c>
      <c r="AC69" s="1" t="str">
        <f t="shared" ca="1" si="14"/>
        <v/>
      </c>
      <c r="AD69" s="1">
        <f t="shared" si="18"/>
        <v>69</v>
      </c>
      <c r="AH69" s="53">
        <f t="shared" si="5"/>
        <v>57</v>
      </c>
      <c r="AI69" s="1">
        <f t="shared" ca="1" si="6"/>
        <v>174</v>
      </c>
    </row>
    <row r="70" spans="2:35" ht="15.75">
      <c r="B70" s="4">
        <f t="shared" si="12"/>
        <v>58</v>
      </c>
      <c r="C70" s="4">
        <f t="shared" ca="1" si="20"/>
        <v>9</v>
      </c>
      <c r="D70" s="47">
        <f t="shared" ca="1" si="21"/>
        <v>0</v>
      </c>
      <c r="E70" s="48">
        <f t="shared" ca="1" si="22"/>
        <v>0</v>
      </c>
      <c r="F70" s="49">
        <f t="shared" ca="1" si="23"/>
        <v>2</v>
      </c>
      <c r="G70" s="50">
        <f t="shared" ca="1" si="7"/>
        <v>2</v>
      </c>
      <c r="H70" s="47" t="str">
        <f t="shared" ca="1" si="4"/>
        <v>win</v>
      </c>
      <c r="I70" s="47">
        <f t="shared" ca="1" si="4"/>
        <v>9.6999999999999993</v>
      </c>
      <c r="K70" s="51">
        <f t="shared" ca="1" si="8"/>
        <v>50</v>
      </c>
      <c r="L70" s="51">
        <f t="shared" ca="1" si="15"/>
        <v>-200</v>
      </c>
      <c r="M70" s="1" t="str">
        <f t="shared" ca="1" si="9"/>
        <v/>
      </c>
      <c r="N70" s="52"/>
      <c r="T70" s="1" t="str">
        <f t="shared" si="10"/>
        <v>3°TRANCE</v>
      </c>
      <c r="U70" s="1">
        <f t="shared" si="16"/>
        <v>17</v>
      </c>
      <c r="V70" s="1">
        <f t="shared" si="17"/>
        <v>3</v>
      </c>
      <c r="W70" s="1">
        <f t="shared" ca="1" si="24"/>
        <v>0</v>
      </c>
      <c r="X70" s="1">
        <f t="shared" ca="1" si="24"/>
        <v>0</v>
      </c>
      <c r="Y70" s="1">
        <f t="shared" ca="1" si="24"/>
        <v>0</v>
      </c>
      <c r="Z70" s="1">
        <f t="shared" ca="1" si="24"/>
        <v>0</v>
      </c>
      <c r="AA70" s="1">
        <f t="shared" ca="1" si="24"/>
        <v>9.4499999999999993</v>
      </c>
      <c r="AB70" s="1">
        <f t="shared" ca="1" si="13"/>
        <v>21</v>
      </c>
      <c r="AC70" s="1" t="str">
        <f t="shared" ca="1" si="14"/>
        <v/>
      </c>
      <c r="AD70" s="1">
        <f t="shared" si="18"/>
        <v>70</v>
      </c>
      <c r="AH70" s="53">
        <f t="shared" si="5"/>
        <v>58</v>
      </c>
      <c r="AI70" s="1">
        <f t="shared" ca="1" si="6"/>
        <v>175</v>
      </c>
    </row>
    <row r="71" spans="2:35" ht="15.75">
      <c r="B71" s="4">
        <f t="shared" si="12"/>
        <v>59</v>
      </c>
      <c r="C71" s="4">
        <f t="shared" ca="1" si="20"/>
        <v>9</v>
      </c>
      <c r="D71" s="47">
        <f t="shared" ca="1" si="21"/>
        <v>0</v>
      </c>
      <c r="E71" s="48">
        <f t="shared" ca="1" si="22"/>
        <v>0</v>
      </c>
      <c r="F71" s="49">
        <f t="shared" ca="1" si="23"/>
        <v>2</v>
      </c>
      <c r="G71" s="50">
        <f t="shared" ca="1" si="7"/>
        <v>2</v>
      </c>
      <c r="H71" s="47" t="str">
        <f t="shared" ca="1" si="4"/>
        <v>win</v>
      </c>
      <c r="I71" s="47">
        <f t="shared" ca="1" si="4"/>
        <v>9.6999999999999993</v>
      </c>
      <c r="K71" s="51">
        <f t="shared" ca="1" si="8"/>
        <v>50</v>
      </c>
      <c r="L71" s="51">
        <f t="shared" ca="1" si="15"/>
        <v>-150</v>
      </c>
      <c r="M71" s="1" t="str">
        <f t="shared" ca="1" si="9"/>
        <v/>
      </c>
      <c r="N71" s="52"/>
      <c r="T71" s="1" t="str">
        <f t="shared" si="10"/>
        <v>3°TRANCE</v>
      </c>
      <c r="U71" s="1">
        <f t="shared" si="16"/>
        <v>18</v>
      </c>
      <c r="V71" s="1">
        <f t="shared" si="17"/>
        <v>3</v>
      </c>
      <c r="W71" s="1">
        <f t="shared" ca="1" si="24"/>
        <v>0</v>
      </c>
      <c r="X71" s="1">
        <f t="shared" ca="1" si="24"/>
        <v>0</v>
      </c>
      <c r="Y71" s="1">
        <f t="shared" ca="1" si="24"/>
        <v>0</v>
      </c>
      <c r="Z71" s="1">
        <f t="shared" ca="1" si="24"/>
        <v>0</v>
      </c>
      <c r="AA71" s="1">
        <f t="shared" ca="1" si="24"/>
        <v>9.4499999999999993</v>
      </c>
      <c r="AB71" s="1">
        <f t="shared" ca="1" si="13"/>
        <v>21</v>
      </c>
      <c r="AC71" s="1" t="str">
        <f t="shared" ca="1" si="14"/>
        <v/>
      </c>
      <c r="AD71" s="1">
        <f t="shared" si="18"/>
        <v>71</v>
      </c>
      <c r="AH71" s="53">
        <f t="shared" si="5"/>
        <v>59</v>
      </c>
      <c r="AI71" s="1">
        <f t="shared" ca="1" si="6"/>
        <v>176</v>
      </c>
    </row>
    <row r="72" spans="2:35" ht="15.75">
      <c r="B72" s="4">
        <f t="shared" si="12"/>
        <v>60</v>
      </c>
      <c r="C72" s="4">
        <f t="shared" ca="1" si="20"/>
        <v>9</v>
      </c>
      <c r="D72" s="47">
        <f t="shared" ca="1" si="21"/>
        <v>0</v>
      </c>
      <c r="E72" s="48">
        <f t="shared" ca="1" si="22"/>
        <v>0</v>
      </c>
      <c r="F72" s="49">
        <f t="shared" ca="1" si="23"/>
        <v>2</v>
      </c>
      <c r="G72" s="50">
        <f t="shared" ca="1" si="7"/>
        <v>2</v>
      </c>
      <c r="H72" s="47" t="str">
        <f t="shared" ca="1" si="4"/>
        <v>win</v>
      </c>
      <c r="I72" s="47">
        <f t="shared" ca="1" si="4"/>
        <v>9.6999999999999993</v>
      </c>
      <c r="K72" s="51">
        <f t="shared" ca="1" si="8"/>
        <v>50</v>
      </c>
      <c r="L72" s="51">
        <f t="shared" ca="1" si="15"/>
        <v>-100</v>
      </c>
      <c r="M72" s="1" t="str">
        <f t="shared" ca="1" si="9"/>
        <v/>
      </c>
      <c r="N72" s="52"/>
      <c r="T72" s="1" t="str">
        <f t="shared" si="10"/>
        <v>3°TRANCE</v>
      </c>
      <c r="U72" s="1">
        <f t="shared" si="16"/>
        <v>19</v>
      </c>
      <c r="V72" s="1">
        <f t="shared" si="17"/>
        <v>3</v>
      </c>
      <c r="W72" s="1">
        <f t="shared" ca="1" si="24"/>
        <v>0</v>
      </c>
      <c r="X72" s="1">
        <f t="shared" ca="1" si="24"/>
        <v>0</v>
      </c>
      <c r="Y72" s="1">
        <f t="shared" ca="1" si="24"/>
        <v>0</v>
      </c>
      <c r="Z72" s="1">
        <f t="shared" ca="1" si="24"/>
        <v>0</v>
      </c>
      <c r="AA72" s="1">
        <f t="shared" ca="1" si="24"/>
        <v>9.4499999999999993</v>
      </c>
      <c r="AB72" s="1">
        <f t="shared" ca="1" si="13"/>
        <v>21</v>
      </c>
      <c r="AC72" s="1" t="str">
        <f t="shared" ca="1" si="14"/>
        <v/>
      </c>
      <c r="AD72" s="1">
        <f t="shared" si="18"/>
        <v>72</v>
      </c>
      <c r="AH72" s="53">
        <f t="shared" si="5"/>
        <v>60</v>
      </c>
      <c r="AI72" s="1">
        <f t="shared" ca="1" si="6"/>
        <v>177</v>
      </c>
    </row>
    <row r="73" spans="2:35" ht="15.75">
      <c r="B73" s="4">
        <f t="shared" si="12"/>
        <v>61</v>
      </c>
      <c r="C73" s="4">
        <f t="shared" ca="1" si="20"/>
        <v>9</v>
      </c>
      <c r="D73" s="47">
        <f t="shared" ca="1" si="21"/>
        <v>0</v>
      </c>
      <c r="E73" s="48">
        <f t="shared" ca="1" si="22"/>
        <v>0</v>
      </c>
      <c r="F73" s="49">
        <f t="shared" ca="1" si="23"/>
        <v>2</v>
      </c>
      <c r="G73" s="50">
        <f t="shared" ca="1" si="7"/>
        <v>2</v>
      </c>
      <c r="H73" s="47" t="str">
        <f t="shared" ca="1" si="4"/>
        <v>loss</v>
      </c>
      <c r="I73" s="47">
        <f t="shared" ca="1" si="4"/>
        <v>9.6999999999999993</v>
      </c>
      <c r="K73" s="51">
        <f t="shared" ca="1" si="8"/>
        <v>-50</v>
      </c>
      <c r="L73" s="51">
        <f t="shared" ca="1" si="15"/>
        <v>-150</v>
      </c>
      <c r="M73" s="1" t="str">
        <f t="shared" ca="1" si="9"/>
        <v/>
      </c>
      <c r="N73" s="52"/>
      <c r="T73" s="1" t="str">
        <f t="shared" si="10"/>
        <v>3°TRANCE</v>
      </c>
      <c r="U73" s="1">
        <f t="shared" si="16"/>
        <v>20</v>
      </c>
      <c r="V73" s="1">
        <f t="shared" si="17"/>
        <v>3</v>
      </c>
      <c r="W73" s="1">
        <f t="shared" ca="1" si="24"/>
        <v>0</v>
      </c>
      <c r="X73" s="1">
        <f t="shared" ca="1" si="24"/>
        <v>0</v>
      </c>
      <c r="Y73" s="1">
        <f t="shared" ca="1" si="24"/>
        <v>0</v>
      </c>
      <c r="Z73" s="1">
        <f t="shared" ca="1" si="24"/>
        <v>0</v>
      </c>
      <c r="AA73" s="1">
        <f t="shared" ca="1" si="24"/>
        <v>9.4499999999999993</v>
      </c>
      <c r="AB73" s="1">
        <f t="shared" ca="1" si="13"/>
        <v>21</v>
      </c>
      <c r="AC73" s="1" t="str">
        <f t="shared" ca="1" si="14"/>
        <v/>
      </c>
      <c r="AD73" s="1">
        <f t="shared" si="18"/>
        <v>73</v>
      </c>
      <c r="AH73" s="53">
        <f t="shared" si="5"/>
        <v>61</v>
      </c>
      <c r="AI73" s="1">
        <f t="shared" ca="1" si="6"/>
        <v>178</v>
      </c>
    </row>
    <row r="74" spans="2:35" ht="15.75">
      <c r="B74" s="4">
        <f t="shared" si="12"/>
        <v>62</v>
      </c>
      <c r="C74" s="4">
        <f t="shared" ca="1" si="20"/>
        <v>9</v>
      </c>
      <c r="D74" s="47">
        <f t="shared" ca="1" si="21"/>
        <v>0</v>
      </c>
      <c r="E74" s="48">
        <f t="shared" ca="1" si="22"/>
        <v>0</v>
      </c>
      <c r="F74" s="49">
        <f t="shared" ca="1" si="23"/>
        <v>2</v>
      </c>
      <c r="G74" s="50">
        <f t="shared" ca="1" si="7"/>
        <v>2</v>
      </c>
      <c r="H74" s="47" t="str">
        <f t="shared" ca="1" si="4"/>
        <v>loss</v>
      </c>
      <c r="I74" s="47">
        <f t="shared" ca="1" si="4"/>
        <v>9.6999999999999993</v>
      </c>
      <c r="K74" s="51">
        <f t="shared" ca="1" si="8"/>
        <v>-50</v>
      </c>
      <c r="L74" s="51">
        <f t="shared" ca="1" si="15"/>
        <v>-200</v>
      </c>
      <c r="M74" s="1" t="str">
        <f t="shared" ca="1" si="9"/>
        <v/>
      </c>
      <c r="N74" s="52"/>
      <c r="T74" s="1" t="str">
        <f t="shared" si="10"/>
        <v>4°TRANCE</v>
      </c>
      <c r="U74" s="1">
        <f t="shared" si="16"/>
        <v>1</v>
      </c>
      <c r="V74" s="1">
        <f t="shared" si="17"/>
        <v>4</v>
      </c>
      <c r="W74" s="1">
        <f t="shared" ref="W74:AA93" ca="1" si="25">INDIRECT(ADDRESS($W$5+$U74-1,W$4,,,$T74))</f>
        <v>0</v>
      </c>
      <c r="X74" s="1">
        <f t="shared" ca="1" si="25"/>
        <v>0</v>
      </c>
      <c r="Y74" s="1">
        <f t="shared" ca="1" si="25"/>
        <v>2</v>
      </c>
      <c r="Z74" s="1" t="str">
        <f t="shared" ca="1" si="25"/>
        <v>win</v>
      </c>
      <c r="AA74" s="1">
        <f t="shared" ca="1" si="25"/>
        <v>12.48</v>
      </c>
      <c r="AB74" s="1">
        <f t="shared" ca="1" si="13"/>
        <v>22</v>
      </c>
      <c r="AC74" s="1">
        <f t="shared" ca="1" si="14"/>
        <v>22</v>
      </c>
      <c r="AD74" s="1">
        <f t="shared" si="18"/>
        <v>74</v>
      </c>
      <c r="AH74" s="53">
        <f t="shared" si="5"/>
        <v>62</v>
      </c>
      <c r="AI74" s="1">
        <f t="shared" ca="1" si="6"/>
        <v>179</v>
      </c>
    </row>
    <row r="75" spans="2:35" ht="15.75">
      <c r="B75" s="4">
        <f t="shared" si="12"/>
        <v>63</v>
      </c>
      <c r="C75" s="4">
        <f t="shared" ca="1" si="20"/>
        <v>9</v>
      </c>
      <c r="D75" s="47">
        <f t="shared" ca="1" si="21"/>
        <v>0</v>
      </c>
      <c r="E75" s="48">
        <f t="shared" ca="1" si="22"/>
        <v>0</v>
      </c>
      <c r="F75" s="49">
        <f t="shared" ca="1" si="23"/>
        <v>2</v>
      </c>
      <c r="G75" s="50">
        <f t="shared" ca="1" si="7"/>
        <v>2</v>
      </c>
      <c r="H75" s="47" t="str">
        <f t="shared" ca="1" si="4"/>
        <v>loss</v>
      </c>
      <c r="I75" s="47">
        <f t="shared" ca="1" si="4"/>
        <v>9.6999999999999993</v>
      </c>
      <c r="K75" s="51">
        <f t="shared" ca="1" si="8"/>
        <v>-50</v>
      </c>
      <c r="L75" s="51">
        <f t="shared" ca="1" si="15"/>
        <v>-250</v>
      </c>
      <c r="M75" s="1">
        <f t="shared" ca="1" si="9"/>
        <v>-250</v>
      </c>
      <c r="N75" s="52"/>
      <c r="T75" s="1" t="str">
        <f t="shared" si="10"/>
        <v>4°TRANCE</v>
      </c>
      <c r="U75" s="1">
        <f t="shared" si="16"/>
        <v>2</v>
      </c>
      <c r="V75" s="1">
        <f t="shared" si="17"/>
        <v>4</v>
      </c>
      <c r="W75" s="1">
        <f t="shared" ca="1" si="25"/>
        <v>0</v>
      </c>
      <c r="X75" s="1">
        <f t="shared" ca="1" si="25"/>
        <v>0</v>
      </c>
      <c r="Y75" s="1">
        <f t="shared" ca="1" si="25"/>
        <v>2</v>
      </c>
      <c r="Z75" s="1" t="str">
        <f t="shared" ca="1" si="25"/>
        <v>win</v>
      </c>
      <c r="AA75" s="1">
        <f t="shared" ca="1" si="25"/>
        <v>12.48</v>
      </c>
      <c r="AB75" s="1">
        <f t="shared" ca="1" si="13"/>
        <v>23</v>
      </c>
      <c r="AC75" s="1">
        <f t="shared" ca="1" si="14"/>
        <v>23</v>
      </c>
      <c r="AD75" s="1">
        <f t="shared" si="18"/>
        <v>75</v>
      </c>
      <c r="AH75" s="53">
        <f t="shared" si="5"/>
        <v>63</v>
      </c>
      <c r="AI75" s="1">
        <f t="shared" ca="1" si="6"/>
        <v>180</v>
      </c>
    </row>
    <row r="76" spans="2:35" ht="15.75">
      <c r="B76" s="4">
        <f t="shared" si="12"/>
        <v>64</v>
      </c>
      <c r="C76" s="4">
        <f t="shared" ca="1" si="20"/>
        <v>10</v>
      </c>
      <c r="D76" s="47">
        <f t="shared" ca="1" si="21"/>
        <v>0</v>
      </c>
      <c r="E76" s="48">
        <f t="shared" ca="1" si="22"/>
        <v>0</v>
      </c>
      <c r="F76" s="49">
        <f t="shared" ca="1" si="23"/>
        <v>2</v>
      </c>
      <c r="G76" s="50">
        <f t="shared" ca="1" si="7"/>
        <v>2</v>
      </c>
      <c r="H76" s="47" t="str">
        <f t="shared" ca="1" si="4"/>
        <v>win</v>
      </c>
      <c r="I76" s="47">
        <f t="shared" ca="1" si="4"/>
        <v>12.64</v>
      </c>
      <c r="K76" s="51">
        <f t="shared" ca="1" si="8"/>
        <v>50</v>
      </c>
      <c r="L76" s="51">
        <f t="shared" ca="1" si="15"/>
        <v>-200</v>
      </c>
      <c r="M76" s="1" t="str">
        <f t="shared" ca="1" si="9"/>
        <v/>
      </c>
      <c r="N76" s="52"/>
      <c r="T76" s="1" t="str">
        <f t="shared" si="10"/>
        <v>4°TRANCE</v>
      </c>
      <c r="U76" s="1">
        <f t="shared" si="16"/>
        <v>3</v>
      </c>
      <c r="V76" s="1">
        <f t="shared" si="17"/>
        <v>4</v>
      </c>
      <c r="W76" s="1">
        <f t="shared" ca="1" si="25"/>
        <v>0</v>
      </c>
      <c r="X76" s="1">
        <f t="shared" ca="1" si="25"/>
        <v>0</v>
      </c>
      <c r="Y76" s="1">
        <f t="shared" ca="1" si="25"/>
        <v>2</v>
      </c>
      <c r="Z76" s="1" t="str">
        <f t="shared" ca="1" si="25"/>
        <v>win</v>
      </c>
      <c r="AA76" s="1">
        <f t="shared" ca="1" si="25"/>
        <v>12.48</v>
      </c>
      <c r="AB76" s="1">
        <f t="shared" ca="1" si="13"/>
        <v>24</v>
      </c>
      <c r="AC76" s="1">
        <f t="shared" ca="1" si="14"/>
        <v>24</v>
      </c>
      <c r="AD76" s="1">
        <f t="shared" si="18"/>
        <v>76</v>
      </c>
      <c r="AH76" s="53">
        <f t="shared" si="5"/>
        <v>64</v>
      </c>
      <c r="AI76" s="1">
        <f t="shared" ca="1" si="6"/>
        <v>194</v>
      </c>
    </row>
    <row r="77" spans="2:35" ht="15.75">
      <c r="B77" s="4">
        <f t="shared" si="12"/>
        <v>65</v>
      </c>
      <c r="C77" s="4">
        <f t="shared" ref="C77:C108" ca="1" si="26">INDIRECT(ADDRESS($AI77,V$11))</f>
        <v>10</v>
      </c>
      <c r="D77" s="47">
        <f t="shared" ref="D77:D108" ca="1" si="27">INDIRECT(ADDRESS($AI77,W$11))</f>
        <v>0</v>
      </c>
      <c r="E77" s="48">
        <f t="shared" ref="E77:E108" ca="1" si="28">INDIRECT(ADDRESS($AI77,X$11))</f>
        <v>0</v>
      </c>
      <c r="F77" s="49">
        <f t="shared" ref="F77:F108" ca="1" si="29">INDIRECT(ADDRESS($AI77,Y$11))</f>
        <v>2</v>
      </c>
      <c r="G77" s="50">
        <f t="shared" ca="1" si="7"/>
        <v>2</v>
      </c>
      <c r="H77" s="47" t="str">
        <f t="shared" ref="H77:I140" ca="1" si="30">INDIRECT(ADDRESS($AI77,Z$11))</f>
        <v>win</v>
      </c>
      <c r="I77" s="47">
        <f t="shared" ca="1" si="30"/>
        <v>12.64</v>
      </c>
      <c r="K77" s="51">
        <f t="shared" ca="1" si="8"/>
        <v>50</v>
      </c>
      <c r="L77" s="51">
        <f t="shared" ca="1" si="15"/>
        <v>-150</v>
      </c>
      <c r="M77" s="1" t="str">
        <f t="shared" ca="1" si="9"/>
        <v/>
      </c>
      <c r="N77" s="52"/>
      <c r="T77" s="1" t="str">
        <f t="shared" si="10"/>
        <v>4°TRANCE</v>
      </c>
      <c r="U77" s="1">
        <f t="shared" si="16"/>
        <v>4</v>
      </c>
      <c r="V77" s="1">
        <f t="shared" si="17"/>
        <v>4</v>
      </c>
      <c r="W77" s="1">
        <f t="shared" ca="1" si="25"/>
        <v>0</v>
      </c>
      <c r="X77" s="1">
        <f t="shared" ca="1" si="25"/>
        <v>0</v>
      </c>
      <c r="Y77" s="1">
        <f t="shared" ca="1" si="25"/>
        <v>2</v>
      </c>
      <c r="Z77" s="1" t="str">
        <f t="shared" ca="1" si="25"/>
        <v>win</v>
      </c>
      <c r="AA77" s="1">
        <f t="shared" ca="1" si="25"/>
        <v>12.48</v>
      </c>
      <c r="AB77" s="1">
        <f t="shared" ca="1" si="13"/>
        <v>25</v>
      </c>
      <c r="AC77" s="1">
        <f t="shared" ca="1" si="14"/>
        <v>25</v>
      </c>
      <c r="AD77" s="1">
        <f t="shared" si="18"/>
        <v>77</v>
      </c>
      <c r="AH77" s="53">
        <f t="shared" ref="AH77:AH140" si="31">B77</f>
        <v>65</v>
      </c>
      <c r="AI77" s="1">
        <f t="shared" ref="AI77:AI140" ca="1" si="32">IFERROR(VLOOKUP(B77,AC77:AD276,2,FALSE),ROW(U$13))</f>
        <v>195</v>
      </c>
    </row>
    <row r="78" spans="2:35" ht="15.75">
      <c r="B78" s="4">
        <f t="shared" si="12"/>
        <v>66</v>
      </c>
      <c r="C78" s="4">
        <f t="shared" ca="1" si="26"/>
        <v>10</v>
      </c>
      <c r="D78" s="47">
        <f t="shared" ca="1" si="27"/>
        <v>0</v>
      </c>
      <c r="E78" s="48">
        <f t="shared" ca="1" si="28"/>
        <v>0</v>
      </c>
      <c r="F78" s="49">
        <f t="shared" ca="1" si="29"/>
        <v>2</v>
      </c>
      <c r="G78" s="50">
        <f t="shared" ref="G78:G141" ca="1" si="33">F78/(F78-1)</f>
        <v>2</v>
      </c>
      <c r="H78" s="47" t="str">
        <f t="shared" ca="1" si="30"/>
        <v>win</v>
      </c>
      <c r="I78" s="47">
        <f t="shared" ca="1" si="30"/>
        <v>12.64</v>
      </c>
      <c r="K78" s="51">
        <f t="shared" ref="K78:K141" ca="1" si="34">IFERROR(IF(H78="WIN",+(100/G78),-(100/F78)),"")</f>
        <v>50</v>
      </c>
      <c r="L78" s="51">
        <f t="shared" ca="1" si="15"/>
        <v>-100</v>
      </c>
      <c r="M78" s="1" t="str">
        <f t="shared" ref="M78:M141" ca="1" si="35">IF(C78&lt;&gt;C79,L78,"")</f>
        <v/>
      </c>
      <c r="N78" s="52"/>
      <c r="T78" s="1" t="str">
        <f t="shared" ref="T78:T141" si="36">CONCATENATE(V78,"°TRANCE")</f>
        <v>4°TRANCE</v>
      </c>
      <c r="U78" s="1">
        <f t="shared" si="16"/>
        <v>5</v>
      </c>
      <c r="V78" s="1">
        <f t="shared" si="17"/>
        <v>4</v>
      </c>
      <c r="W78" s="1">
        <f t="shared" ca="1" si="25"/>
        <v>0</v>
      </c>
      <c r="X78" s="1">
        <f t="shared" ca="1" si="25"/>
        <v>0</v>
      </c>
      <c r="Y78" s="1">
        <f t="shared" ca="1" si="25"/>
        <v>2</v>
      </c>
      <c r="Z78" s="1" t="str">
        <f t="shared" ca="1" si="25"/>
        <v>loss</v>
      </c>
      <c r="AA78" s="1">
        <f t="shared" ca="1" si="25"/>
        <v>12.48</v>
      </c>
      <c r="AB78" s="1">
        <f t="shared" ca="1" si="13"/>
        <v>26</v>
      </c>
      <c r="AC78" s="1">
        <f t="shared" ca="1" si="14"/>
        <v>26</v>
      </c>
      <c r="AD78" s="1">
        <f t="shared" si="18"/>
        <v>78</v>
      </c>
      <c r="AH78" s="53">
        <f t="shared" si="31"/>
        <v>66</v>
      </c>
      <c r="AI78" s="1">
        <f t="shared" ca="1" si="32"/>
        <v>196</v>
      </c>
    </row>
    <row r="79" spans="2:35" ht="15.75">
      <c r="B79" s="4">
        <f t="shared" ref="B79:B142" si="37">B78+1</f>
        <v>67</v>
      </c>
      <c r="C79" s="4">
        <f t="shared" ca="1" si="26"/>
        <v>10</v>
      </c>
      <c r="D79" s="47">
        <f t="shared" ca="1" si="27"/>
        <v>0</v>
      </c>
      <c r="E79" s="48">
        <f t="shared" ca="1" si="28"/>
        <v>0</v>
      </c>
      <c r="F79" s="49">
        <f t="shared" ca="1" si="29"/>
        <v>2</v>
      </c>
      <c r="G79" s="50">
        <f t="shared" ca="1" si="33"/>
        <v>2</v>
      </c>
      <c r="H79" s="47" t="str">
        <f t="shared" ca="1" si="30"/>
        <v>win</v>
      </c>
      <c r="I79" s="47">
        <f t="shared" ca="1" si="30"/>
        <v>12.64</v>
      </c>
      <c r="K79" s="51">
        <f t="shared" ca="1" si="34"/>
        <v>50</v>
      </c>
      <c r="L79" s="51">
        <f t="shared" ca="1" si="15"/>
        <v>-50</v>
      </c>
      <c r="M79" s="1" t="str">
        <f t="shared" ca="1" si="35"/>
        <v/>
      </c>
      <c r="N79" s="52"/>
      <c r="T79" s="1" t="str">
        <f t="shared" si="36"/>
        <v>4°TRANCE</v>
      </c>
      <c r="U79" s="1">
        <f t="shared" si="16"/>
        <v>6</v>
      </c>
      <c r="V79" s="1">
        <f t="shared" si="17"/>
        <v>4</v>
      </c>
      <c r="W79" s="1">
        <f t="shared" ca="1" si="25"/>
        <v>0</v>
      </c>
      <c r="X79" s="1">
        <f t="shared" ca="1" si="25"/>
        <v>0</v>
      </c>
      <c r="Y79" s="1">
        <f t="shared" ca="1" si="25"/>
        <v>2</v>
      </c>
      <c r="Z79" s="1" t="str">
        <f t="shared" ca="1" si="25"/>
        <v>loss</v>
      </c>
      <c r="AA79" s="1">
        <f t="shared" ca="1" si="25"/>
        <v>12.48</v>
      </c>
      <c r="AB79" s="1">
        <f t="shared" ref="AB79:AB142" ca="1" si="38">IF(Y79=0,AB78,AB78+1)</f>
        <v>27</v>
      </c>
      <c r="AC79" s="1">
        <f t="shared" ref="AC79:AC142" ca="1" si="39">IF(AB79&lt;&gt;AB78,AB79,"")</f>
        <v>27</v>
      </c>
      <c r="AD79" s="1">
        <f t="shared" si="18"/>
        <v>79</v>
      </c>
      <c r="AH79" s="53">
        <f t="shared" si="31"/>
        <v>67</v>
      </c>
      <c r="AI79" s="1">
        <f t="shared" ca="1" si="32"/>
        <v>197</v>
      </c>
    </row>
    <row r="80" spans="2:35" ht="15.75">
      <c r="B80" s="4">
        <f t="shared" si="37"/>
        <v>68</v>
      </c>
      <c r="C80" s="4">
        <f t="shared" ca="1" si="26"/>
        <v>10</v>
      </c>
      <c r="D80" s="47">
        <f t="shared" ca="1" si="27"/>
        <v>0</v>
      </c>
      <c r="E80" s="48">
        <f t="shared" ca="1" si="28"/>
        <v>0</v>
      </c>
      <c r="F80" s="49">
        <f t="shared" ca="1" si="29"/>
        <v>2</v>
      </c>
      <c r="G80" s="50">
        <f t="shared" ca="1" si="33"/>
        <v>2</v>
      </c>
      <c r="H80" s="47" t="str">
        <f t="shared" ca="1" si="30"/>
        <v>win</v>
      </c>
      <c r="I80" s="47">
        <f t="shared" ca="1" si="30"/>
        <v>12.64</v>
      </c>
      <c r="K80" s="51">
        <f t="shared" ca="1" si="34"/>
        <v>50</v>
      </c>
      <c r="L80" s="51">
        <f t="shared" ref="L80:L143" ca="1" si="40">IFERROR(L79+K80,0)</f>
        <v>0</v>
      </c>
      <c r="M80" s="1" t="str">
        <f t="shared" ca="1" si="35"/>
        <v/>
      </c>
      <c r="N80" s="52"/>
      <c r="T80" s="1" t="str">
        <f t="shared" si="36"/>
        <v>4°TRANCE</v>
      </c>
      <c r="U80" s="1">
        <f t="shared" ref="U80:U143" si="41">IF(U79=20,1,U79+1)</f>
        <v>7</v>
      </c>
      <c r="V80" s="1">
        <f t="shared" ref="V80:V143" si="42">IF(U79=20,V79+1,V79)</f>
        <v>4</v>
      </c>
      <c r="W80" s="1">
        <f t="shared" ca="1" si="25"/>
        <v>0</v>
      </c>
      <c r="X80" s="1">
        <f t="shared" ca="1" si="25"/>
        <v>0</v>
      </c>
      <c r="Y80" s="1">
        <f t="shared" ca="1" si="25"/>
        <v>2</v>
      </c>
      <c r="Z80" s="1" t="str">
        <f t="shared" ca="1" si="25"/>
        <v>loss</v>
      </c>
      <c r="AA80" s="1">
        <f t="shared" ca="1" si="25"/>
        <v>12.48</v>
      </c>
      <c r="AB80" s="1">
        <f t="shared" ca="1" si="38"/>
        <v>28</v>
      </c>
      <c r="AC80" s="1">
        <f t="shared" ca="1" si="39"/>
        <v>28</v>
      </c>
      <c r="AD80" s="1">
        <f t="shared" ref="AD80:AD143" si="43">AD79+1</f>
        <v>80</v>
      </c>
      <c r="AH80" s="53">
        <f t="shared" si="31"/>
        <v>68</v>
      </c>
      <c r="AI80" s="1">
        <f t="shared" ca="1" si="32"/>
        <v>198</v>
      </c>
    </row>
    <row r="81" spans="2:35" ht="15.75">
      <c r="B81" s="4">
        <f t="shared" si="37"/>
        <v>69</v>
      </c>
      <c r="C81" s="4">
        <f t="shared" ca="1" si="26"/>
        <v>10</v>
      </c>
      <c r="D81" s="47">
        <f t="shared" ca="1" si="27"/>
        <v>0</v>
      </c>
      <c r="E81" s="48">
        <f t="shared" ca="1" si="28"/>
        <v>0</v>
      </c>
      <c r="F81" s="49">
        <f t="shared" ca="1" si="29"/>
        <v>2</v>
      </c>
      <c r="G81" s="50">
        <f t="shared" ca="1" si="33"/>
        <v>2</v>
      </c>
      <c r="H81" s="47" t="str">
        <f t="shared" ca="1" si="30"/>
        <v>win</v>
      </c>
      <c r="I81" s="47">
        <f t="shared" ca="1" si="30"/>
        <v>12.64</v>
      </c>
      <c r="K81" s="51">
        <f t="shared" ca="1" si="34"/>
        <v>50</v>
      </c>
      <c r="L81" s="51">
        <f t="shared" ca="1" si="40"/>
        <v>50</v>
      </c>
      <c r="M81" s="1" t="str">
        <f t="shared" ca="1" si="35"/>
        <v/>
      </c>
      <c r="N81" s="52"/>
      <c r="T81" s="1" t="str">
        <f t="shared" si="36"/>
        <v>4°TRANCE</v>
      </c>
      <c r="U81" s="1">
        <f t="shared" si="41"/>
        <v>8</v>
      </c>
      <c r="V81" s="1">
        <f t="shared" si="42"/>
        <v>4</v>
      </c>
      <c r="W81" s="1">
        <f t="shared" ca="1" si="25"/>
        <v>0</v>
      </c>
      <c r="X81" s="1">
        <f t="shared" ca="1" si="25"/>
        <v>0</v>
      </c>
      <c r="Y81" s="1">
        <f t="shared" ca="1" si="25"/>
        <v>0</v>
      </c>
      <c r="Z81" s="1">
        <f t="shared" ca="1" si="25"/>
        <v>0</v>
      </c>
      <c r="AA81" s="1">
        <f t="shared" ca="1" si="25"/>
        <v>12.48</v>
      </c>
      <c r="AB81" s="1">
        <f t="shared" ca="1" si="38"/>
        <v>28</v>
      </c>
      <c r="AC81" s="1" t="str">
        <f t="shared" ca="1" si="39"/>
        <v/>
      </c>
      <c r="AD81" s="1">
        <f t="shared" si="43"/>
        <v>81</v>
      </c>
      <c r="AH81" s="53">
        <f t="shared" si="31"/>
        <v>69</v>
      </c>
      <c r="AI81" s="1">
        <f t="shared" ca="1" si="32"/>
        <v>199</v>
      </c>
    </row>
    <row r="82" spans="2:35" ht="15.75">
      <c r="B82" s="4">
        <f t="shared" si="37"/>
        <v>70</v>
      </c>
      <c r="C82" s="4">
        <f t="shared" ca="1" si="26"/>
        <v>10</v>
      </c>
      <c r="D82" s="47">
        <f t="shared" ca="1" si="27"/>
        <v>0</v>
      </c>
      <c r="E82" s="48">
        <f t="shared" ca="1" si="28"/>
        <v>0</v>
      </c>
      <c r="F82" s="49">
        <f t="shared" ca="1" si="29"/>
        <v>2</v>
      </c>
      <c r="G82" s="50">
        <f t="shared" ca="1" si="33"/>
        <v>2</v>
      </c>
      <c r="H82" s="47" t="str">
        <f t="shared" ca="1" si="30"/>
        <v>loss</v>
      </c>
      <c r="I82" s="47">
        <f t="shared" ca="1" si="30"/>
        <v>12.64</v>
      </c>
      <c r="K82" s="51">
        <f t="shared" ca="1" si="34"/>
        <v>-50</v>
      </c>
      <c r="L82" s="51">
        <f t="shared" ca="1" si="40"/>
        <v>0</v>
      </c>
      <c r="M82" s="1">
        <f t="shared" ca="1" si="35"/>
        <v>0</v>
      </c>
      <c r="N82" s="52"/>
      <c r="T82" s="1" t="str">
        <f t="shared" si="36"/>
        <v>4°TRANCE</v>
      </c>
      <c r="U82" s="1">
        <f t="shared" si="41"/>
        <v>9</v>
      </c>
      <c r="V82" s="1">
        <f t="shared" si="42"/>
        <v>4</v>
      </c>
      <c r="W82" s="1">
        <f t="shared" ca="1" si="25"/>
        <v>0</v>
      </c>
      <c r="X82" s="1">
        <f t="shared" ca="1" si="25"/>
        <v>0</v>
      </c>
      <c r="Y82" s="1">
        <f t="shared" ca="1" si="25"/>
        <v>0</v>
      </c>
      <c r="Z82" s="1">
        <f t="shared" ca="1" si="25"/>
        <v>0</v>
      </c>
      <c r="AA82" s="1">
        <f t="shared" ca="1" si="25"/>
        <v>12.48</v>
      </c>
      <c r="AB82" s="1">
        <f t="shared" ca="1" si="38"/>
        <v>28</v>
      </c>
      <c r="AC82" s="1" t="str">
        <f t="shared" ca="1" si="39"/>
        <v/>
      </c>
      <c r="AD82" s="1">
        <f t="shared" si="43"/>
        <v>82</v>
      </c>
      <c r="AH82" s="53">
        <f t="shared" si="31"/>
        <v>70</v>
      </c>
      <c r="AI82" s="1">
        <f t="shared" ca="1" si="32"/>
        <v>200</v>
      </c>
    </row>
    <row r="83" spans="2:35" ht="15.75">
      <c r="B83" s="4">
        <f t="shared" si="37"/>
        <v>71</v>
      </c>
      <c r="C83" s="4">
        <f t="shared" ca="1" si="26"/>
        <v>0</v>
      </c>
      <c r="D83" s="47">
        <f t="shared" ca="1" si="27"/>
        <v>0</v>
      </c>
      <c r="E83" s="48">
        <f t="shared" ca="1" si="28"/>
        <v>0</v>
      </c>
      <c r="F83" s="49">
        <f t="shared" ca="1" si="29"/>
        <v>0</v>
      </c>
      <c r="G83" s="50">
        <f t="shared" ca="1" si="33"/>
        <v>0</v>
      </c>
      <c r="H83" s="47">
        <f t="shared" ca="1" si="30"/>
        <v>0</v>
      </c>
      <c r="I83" s="47">
        <f t="shared" ca="1" si="30"/>
        <v>0</v>
      </c>
      <c r="K83" s="51" t="str">
        <f t="shared" ca="1" si="34"/>
        <v/>
      </c>
      <c r="L83" s="51">
        <f t="shared" ca="1" si="40"/>
        <v>0</v>
      </c>
      <c r="M83" s="1" t="str">
        <f t="shared" ca="1" si="35"/>
        <v/>
      </c>
      <c r="N83" s="52"/>
      <c r="T83" s="1" t="str">
        <f t="shared" si="36"/>
        <v>4°TRANCE</v>
      </c>
      <c r="U83" s="1">
        <f t="shared" si="41"/>
        <v>10</v>
      </c>
      <c r="V83" s="1">
        <f t="shared" si="42"/>
        <v>4</v>
      </c>
      <c r="W83" s="1">
        <f t="shared" ca="1" si="25"/>
        <v>0</v>
      </c>
      <c r="X83" s="1">
        <f t="shared" ca="1" si="25"/>
        <v>0</v>
      </c>
      <c r="Y83" s="1">
        <f t="shared" ca="1" si="25"/>
        <v>0</v>
      </c>
      <c r="Z83" s="1">
        <f t="shared" ca="1" si="25"/>
        <v>0</v>
      </c>
      <c r="AA83" s="1">
        <f t="shared" ca="1" si="25"/>
        <v>12.48</v>
      </c>
      <c r="AB83" s="1">
        <f t="shared" ca="1" si="38"/>
        <v>28</v>
      </c>
      <c r="AC83" s="1" t="str">
        <f t="shared" ca="1" si="39"/>
        <v/>
      </c>
      <c r="AD83" s="1">
        <f t="shared" si="43"/>
        <v>83</v>
      </c>
      <c r="AH83" s="53">
        <f t="shared" si="31"/>
        <v>71</v>
      </c>
      <c r="AI83" s="1">
        <f t="shared" ca="1" si="32"/>
        <v>13</v>
      </c>
    </row>
    <row r="84" spans="2:35" ht="15.75">
      <c r="B84" s="4">
        <f t="shared" si="37"/>
        <v>72</v>
      </c>
      <c r="C84" s="4">
        <f t="shared" ca="1" si="26"/>
        <v>0</v>
      </c>
      <c r="D84" s="47">
        <f t="shared" ca="1" si="27"/>
        <v>0</v>
      </c>
      <c r="E84" s="48">
        <f t="shared" ca="1" si="28"/>
        <v>0</v>
      </c>
      <c r="F84" s="49">
        <f t="shared" ca="1" si="29"/>
        <v>0</v>
      </c>
      <c r="G84" s="50">
        <f t="shared" ca="1" si="33"/>
        <v>0</v>
      </c>
      <c r="H84" s="47">
        <f t="shared" ca="1" si="30"/>
        <v>0</v>
      </c>
      <c r="I84" s="47">
        <f t="shared" ca="1" si="30"/>
        <v>0</v>
      </c>
      <c r="K84" s="51" t="str">
        <f t="shared" ca="1" si="34"/>
        <v/>
      </c>
      <c r="L84" s="51">
        <f t="shared" ca="1" si="40"/>
        <v>0</v>
      </c>
      <c r="M84" s="1" t="str">
        <f t="shared" ca="1" si="35"/>
        <v/>
      </c>
      <c r="N84" s="52"/>
      <c r="T84" s="1" t="str">
        <f t="shared" si="36"/>
        <v>4°TRANCE</v>
      </c>
      <c r="U84" s="1">
        <f t="shared" si="41"/>
        <v>11</v>
      </c>
      <c r="V84" s="1">
        <f t="shared" si="42"/>
        <v>4</v>
      </c>
      <c r="W84" s="1">
        <f t="shared" ca="1" si="25"/>
        <v>0</v>
      </c>
      <c r="X84" s="1">
        <f t="shared" ca="1" si="25"/>
        <v>0</v>
      </c>
      <c r="Y84" s="1">
        <f t="shared" ca="1" si="25"/>
        <v>0</v>
      </c>
      <c r="Z84" s="1">
        <f t="shared" ca="1" si="25"/>
        <v>0</v>
      </c>
      <c r="AA84" s="1">
        <f t="shared" ca="1" si="25"/>
        <v>12.48</v>
      </c>
      <c r="AB84" s="1">
        <f t="shared" ca="1" si="38"/>
        <v>28</v>
      </c>
      <c r="AC84" s="1" t="str">
        <f t="shared" ca="1" si="39"/>
        <v/>
      </c>
      <c r="AD84" s="1">
        <f t="shared" si="43"/>
        <v>84</v>
      </c>
      <c r="AH84" s="53">
        <f t="shared" si="31"/>
        <v>72</v>
      </c>
      <c r="AI84" s="1">
        <f t="shared" ca="1" si="32"/>
        <v>13</v>
      </c>
    </row>
    <row r="85" spans="2:35" ht="15.75">
      <c r="B85" s="4">
        <f t="shared" si="37"/>
        <v>73</v>
      </c>
      <c r="C85" s="4">
        <f t="shared" ca="1" si="26"/>
        <v>0</v>
      </c>
      <c r="D85" s="47">
        <f t="shared" ca="1" si="27"/>
        <v>0</v>
      </c>
      <c r="E85" s="48">
        <f t="shared" ca="1" si="28"/>
        <v>0</v>
      </c>
      <c r="F85" s="49">
        <f t="shared" ca="1" si="29"/>
        <v>0</v>
      </c>
      <c r="G85" s="50">
        <f t="shared" ca="1" si="33"/>
        <v>0</v>
      </c>
      <c r="H85" s="47">
        <f t="shared" ca="1" si="30"/>
        <v>0</v>
      </c>
      <c r="I85" s="47">
        <f t="shared" ca="1" si="30"/>
        <v>0</v>
      </c>
      <c r="K85" s="51" t="str">
        <f t="shared" ca="1" si="34"/>
        <v/>
      </c>
      <c r="L85" s="51">
        <f t="shared" ca="1" si="40"/>
        <v>0</v>
      </c>
      <c r="M85" s="1" t="str">
        <f t="shared" ca="1" si="35"/>
        <v/>
      </c>
      <c r="N85" s="52"/>
      <c r="T85" s="1" t="str">
        <f t="shared" si="36"/>
        <v>4°TRANCE</v>
      </c>
      <c r="U85" s="1">
        <f t="shared" si="41"/>
        <v>12</v>
      </c>
      <c r="V85" s="1">
        <f t="shared" si="42"/>
        <v>4</v>
      </c>
      <c r="W85" s="1">
        <f t="shared" ca="1" si="25"/>
        <v>0</v>
      </c>
      <c r="X85" s="1">
        <f t="shared" ca="1" si="25"/>
        <v>0</v>
      </c>
      <c r="Y85" s="1">
        <f t="shared" ca="1" si="25"/>
        <v>0</v>
      </c>
      <c r="Z85" s="1">
        <f t="shared" ca="1" si="25"/>
        <v>0</v>
      </c>
      <c r="AA85" s="1">
        <f t="shared" ca="1" si="25"/>
        <v>12.48</v>
      </c>
      <c r="AB85" s="1">
        <f t="shared" ca="1" si="38"/>
        <v>28</v>
      </c>
      <c r="AC85" s="1" t="str">
        <f t="shared" ca="1" si="39"/>
        <v/>
      </c>
      <c r="AD85" s="1">
        <f t="shared" si="43"/>
        <v>85</v>
      </c>
      <c r="AH85" s="53">
        <f t="shared" si="31"/>
        <v>73</v>
      </c>
      <c r="AI85" s="1">
        <f t="shared" ca="1" si="32"/>
        <v>13</v>
      </c>
    </row>
    <row r="86" spans="2:35" ht="15.75">
      <c r="B86" s="4">
        <f t="shared" si="37"/>
        <v>74</v>
      </c>
      <c r="C86" s="4">
        <f t="shared" ca="1" si="26"/>
        <v>0</v>
      </c>
      <c r="D86" s="47">
        <f t="shared" ca="1" si="27"/>
        <v>0</v>
      </c>
      <c r="E86" s="48">
        <f t="shared" ca="1" si="28"/>
        <v>0</v>
      </c>
      <c r="F86" s="49">
        <f t="shared" ca="1" si="29"/>
        <v>0</v>
      </c>
      <c r="G86" s="50">
        <f t="shared" ca="1" si="33"/>
        <v>0</v>
      </c>
      <c r="H86" s="47">
        <f t="shared" ca="1" si="30"/>
        <v>0</v>
      </c>
      <c r="I86" s="47">
        <f t="shared" ca="1" si="30"/>
        <v>0</v>
      </c>
      <c r="K86" s="51" t="str">
        <f t="shared" ca="1" si="34"/>
        <v/>
      </c>
      <c r="L86" s="51">
        <f t="shared" ca="1" si="40"/>
        <v>0</v>
      </c>
      <c r="M86" s="1" t="str">
        <f t="shared" ca="1" si="35"/>
        <v/>
      </c>
      <c r="N86" s="52"/>
      <c r="T86" s="1" t="str">
        <f t="shared" si="36"/>
        <v>4°TRANCE</v>
      </c>
      <c r="U86" s="1">
        <f t="shared" si="41"/>
        <v>13</v>
      </c>
      <c r="V86" s="1">
        <f t="shared" si="42"/>
        <v>4</v>
      </c>
      <c r="W86" s="1">
        <f t="shared" ca="1" si="25"/>
        <v>0</v>
      </c>
      <c r="X86" s="1">
        <f t="shared" ca="1" si="25"/>
        <v>0</v>
      </c>
      <c r="Y86" s="1">
        <f t="shared" ca="1" si="25"/>
        <v>0</v>
      </c>
      <c r="Z86" s="1">
        <f t="shared" ca="1" si="25"/>
        <v>0</v>
      </c>
      <c r="AA86" s="1">
        <f t="shared" ca="1" si="25"/>
        <v>12.48</v>
      </c>
      <c r="AB86" s="1">
        <f t="shared" ca="1" si="38"/>
        <v>28</v>
      </c>
      <c r="AC86" s="1" t="str">
        <f t="shared" ca="1" si="39"/>
        <v/>
      </c>
      <c r="AD86" s="1">
        <f t="shared" si="43"/>
        <v>86</v>
      </c>
      <c r="AH86" s="53">
        <f t="shared" si="31"/>
        <v>74</v>
      </c>
      <c r="AI86" s="1">
        <f t="shared" ca="1" si="32"/>
        <v>13</v>
      </c>
    </row>
    <row r="87" spans="2:35" ht="15.75">
      <c r="B87" s="4">
        <f t="shared" si="37"/>
        <v>75</v>
      </c>
      <c r="C87" s="4">
        <f t="shared" ca="1" si="26"/>
        <v>0</v>
      </c>
      <c r="D87" s="47">
        <f t="shared" ca="1" si="27"/>
        <v>0</v>
      </c>
      <c r="E87" s="48">
        <f t="shared" ca="1" si="28"/>
        <v>0</v>
      </c>
      <c r="F87" s="49">
        <f t="shared" ca="1" si="29"/>
        <v>0</v>
      </c>
      <c r="G87" s="50">
        <f t="shared" ca="1" si="33"/>
        <v>0</v>
      </c>
      <c r="H87" s="47">
        <f t="shared" ca="1" si="30"/>
        <v>0</v>
      </c>
      <c r="I87" s="47">
        <f t="shared" ca="1" si="30"/>
        <v>0</v>
      </c>
      <c r="K87" s="51" t="str">
        <f t="shared" ca="1" si="34"/>
        <v/>
      </c>
      <c r="L87" s="51">
        <f t="shared" ca="1" si="40"/>
        <v>0</v>
      </c>
      <c r="M87" s="1" t="str">
        <f t="shared" ca="1" si="35"/>
        <v/>
      </c>
      <c r="N87" s="52"/>
      <c r="T87" s="1" t="str">
        <f t="shared" si="36"/>
        <v>4°TRANCE</v>
      </c>
      <c r="U87" s="1">
        <f t="shared" si="41"/>
        <v>14</v>
      </c>
      <c r="V87" s="1">
        <f t="shared" si="42"/>
        <v>4</v>
      </c>
      <c r="W87" s="1">
        <f t="shared" ca="1" si="25"/>
        <v>0</v>
      </c>
      <c r="X87" s="1">
        <f t="shared" ca="1" si="25"/>
        <v>0</v>
      </c>
      <c r="Y87" s="1">
        <f t="shared" ca="1" si="25"/>
        <v>0</v>
      </c>
      <c r="Z87" s="1">
        <f t="shared" ca="1" si="25"/>
        <v>0</v>
      </c>
      <c r="AA87" s="1">
        <f t="shared" ca="1" si="25"/>
        <v>12.48</v>
      </c>
      <c r="AB87" s="1">
        <f t="shared" ca="1" si="38"/>
        <v>28</v>
      </c>
      <c r="AC87" s="1" t="str">
        <f t="shared" ca="1" si="39"/>
        <v/>
      </c>
      <c r="AD87" s="1">
        <f t="shared" si="43"/>
        <v>87</v>
      </c>
      <c r="AH87" s="53">
        <f t="shared" si="31"/>
        <v>75</v>
      </c>
      <c r="AI87" s="1">
        <f t="shared" ca="1" si="32"/>
        <v>13</v>
      </c>
    </row>
    <row r="88" spans="2:35" ht="15.75">
      <c r="B88" s="4">
        <f t="shared" si="37"/>
        <v>76</v>
      </c>
      <c r="C88" s="4">
        <f t="shared" ca="1" si="26"/>
        <v>0</v>
      </c>
      <c r="D88" s="47">
        <f t="shared" ca="1" si="27"/>
        <v>0</v>
      </c>
      <c r="E88" s="48">
        <f t="shared" ca="1" si="28"/>
        <v>0</v>
      </c>
      <c r="F88" s="49">
        <f t="shared" ca="1" si="29"/>
        <v>0</v>
      </c>
      <c r="G88" s="50">
        <f t="shared" ca="1" si="33"/>
        <v>0</v>
      </c>
      <c r="H88" s="47">
        <f t="shared" ca="1" si="30"/>
        <v>0</v>
      </c>
      <c r="I88" s="47">
        <f t="shared" ca="1" si="30"/>
        <v>0</v>
      </c>
      <c r="K88" s="51" t="str">
        <f t="shared" ca="1" si="34"/>
        <v/>
      </c>
      <c r="L88" s="51">
        <f t="shared" ca="1" si="40"/>
        <v>0</v>
      </c>
      <c r="M88" s="1" t="str">
        <f t="shared" ca="1" si="35"/>
        <v/>
      </c>
      <c r="N88" s="52"/>
      <c r="T88" s="1" t="str">
        <f t="shared" si="36"/>
        <v>4°TRANCE</v>
      </c>
      <c r="U88" s="1">
        <f t="shared" si="41"/>
        <v>15</v>
      </c>
      <c r="V88" s="1">
        <f t="shared" si="42"/>
        <v>4</v>
      </c>
      <c r="W88" s="1">
        <f t="shared" ca="1" si="25"/>
        <v>0</v>
      </c>
      <c r="X88" s="1">
        <f t="shared" ca="1" si="25"/>
        <v>0</v>
      </c>
      <c r="Y88" s="1">
        <f t="shared" ca="1" si="25"/>
        <v>0</v>
      </c>
      <c r="Z88" s="1">
        <f t="shared" ca="1" si="25"/>
        <v>0</v>
      </c>
      <c r="AA88" s="1">
        <f t="shared" ca="1" si="25"/>
        <v>12.48</v>
      </c>
      <c r="AB88" s="1">
        <f t="shared" ca="1" si="38"/>
        <v>28</v>
      </c>
      <c r="AC88" s="1" t="str">
        <f t="shared" ca="1" si="39"/>
        <v/>
      </c>
      <c r="AD88" s="1">
        <f t="shared" si="43"/>
        <v>88</v>
      </c>
      <c r="AH88" s="53">
        <f t="shared" si="31"/>
        <v>76</v>
      </c>
      <c r="AI88" s="1">
        <f t="shared" ca="1" si="32"/>
        <v>13</v>
      </c>
    </row>
    <row r="89" spans="2:35" ht="15.75">
      <c r="B89" s="4">
        <f t="shared" si="37"/>
        <v>77</v>
      </c>
      <c r="C89" s="4">
        <f t="shared" ca="1" si="26"/>
        <v>0</v>
      </c>
      <c r="D89" s="47">
        <f t="shared" ca="1" si="27"/>
        <v>0</v>
      </c>
      <c r="E89" s="48">
        <f t="shared" ca="1" si="28"/>
        <v>0</v>
      </c>
      <c r="F89" s="49">
        <f t="shared" ca="1" si="29"/>
        <v>0</v>
      </c>
      <c r="G89" s="50">
        <f t="shared" ca="1" si="33"/>
        <v>0</v>
      </c>
      <c r="H89" s="47">
        <f t="shared" ca="1" si="30"/>
        <v>0</v>
      </c>
      <c r="I89" s="47">
        <f t="shared" ca="1" si="30"/>
        <v>0</v>
      </c>
      <c r="K89" s="51" t="str">
        <f t="shared" ca="1" si="34"/>
        <v/>
      </c>
      <c r="L89" s="51">
        <f t="shared" ca="1" si="40"/>
        <v>0</v>
      </c>
      <c r="M89" s="1" t="str">
        <f t="shared" ca="1" si="35"/>
        <v/>
      </c>
      <c r="N89" s="52"/>
      <c r="T89" s="1" t="str">
        <f t="shared" si="36"/>
        <v>4°TRANCE</v>
      </c>
      <c r="U89" s="1">
        <f t="shared" si="41"/>
        <v>16</v>
      </c>
      <c r="V89" s="1">
        <f t="shared" si="42"/>
        <v>4</v>
      </c>
      <c r="W89" s="1">
        <f t="shared" ca="1" si="25"/>
        <v>0</v>
      </c>
      <c r="X89" s="1">
        <f t="shared" ca="1" si="25"/>
        <v>0</v>
      </c>
      <c r="Y89" s="1">
        <f t="shared" ca="1" si="25"/>
        <v>0</v>
      </c>
      <c r="Z89" s="1">
        <f t="shared" ca="1" si="25"/>
        <v>0</v>
      </c>
      <c r="AA89" s="1">
        <f t="shared" ca="1" si="25"/>
        <v>12.48</v>
      </c>
      <c r="AB89" s="1">
        <f t="shared" ca="1" si="38"/>
        <v>28</v>
      </c>
      <c r="AC89" s="1" t="str">
        <f t="shared" ca="1" si="39"/>
        <v/>
      </c>
      <c r="AD89" s="1">
        <f t="shared" si="43"/>
        <v>89</v>
      </c>
      <c r="AH89" s="53">
        <f t="shared" si="31"/>
        <v>77</v>
      </c>
      <c r="AI89" s="1">
        <f t="shared" ca="1" si="32"/>
        <v>13</v>
      </c>
    </row>
    <row r="90" spans="2:35" ht="15.75">
      <c r="B90" s="4">
        <f t="shared" si="37"/>
        <v>78</v>
      </c>
      <c r="C90" s="4">
        <f t="shared" ca="1" si="26"/>
        <v>0</v>
      </c>
      <c r="D90" s="47">
        <f t="shared" ca="1" si="27"/>
        <v>0</v>
      </c>
      <c r="E90" s="48">
        <f t="shared" ca="1" si="28"/>
        <v>0</v>
      </c>
      <c r="F90" s="49">
        <f t="shared" ca="1" si="29"/>
        <v>0</v>
      </c>
      <c r="G90" s="50">
        <f t="shared" ca="1" si="33"/>
        <v>0</v>
      </c>
      <c r="H90" s="47">
        <f t="shared" ca="1" si="30"/>
        <v>0</v>
      </c>
      <c r="I90" s="47">
        <f t="shared" ca="1" si="30"/>
        <v>0</v>
      </c>
      <c r="K90" s="51" t="str">
        <f t="shared" ca="1" si="34"/>
        <v/>
      </c>
      <c r="L90" s="51">
        <f t="shared" ca="1" si="40"/>
        <v>0</v>
      </c>
      <c r="M90" s="1" t="str">
        <f t="shared" ca="1" si="35"/>
        <v/>
      </c>
      <c r="N90" s="52"/>
      <c r="T90" s="1" t="str">
        <f t="shared" si="36"/>
        <v>4°TRANCE</v>
      </c>
      <c r="U90" s="1">
        <f t="shared" si="41"/>
        <v>17</v>
      </c>
      <c r="V90" s="1">
        <f t="shared" si="42"/>
        <v>4</v>
      </c>
      <c r="W90" s="1">
        <f t="shared" ca="1" si="25"/>
        <v>0</v>
      </c>
      <c r="X90" s="1">
        <f t="shared" ca="1" si="25"/>
        <v>0</v>
      </c>
      <c r="Y90" s="1">
        <f t="shared" ca="1" si="25"/>
        <v>0</v>
      </c>
      <c r="Z90" s="1">
        <f t="shared" ca="1" si="25"/>
        <v>0</v>
      </c>
      <c r="AA90" s="1">
        <f t="shared" ca="1" si="25"/>
        <v>12.48</v>
      </c>
      <c r="AB90" s="1">
        <f t="shared" ca="1" si="38"/>
        <v>28</v>
      </c>
      <c r="AC90" s="1" t="str">
        <f t="shared" ca="1" si="39"/>
        <v/>
      </c>
      <c r="AD90" s="1">
        <f t="shared" si="43"/>
        <v>90</v>
      </c>
      <c r="AH90" s="53">
        <f t="shared" si="31"/>
        <v>78</v>
      </c>
      <c r="AI90" s="1">
        <f t="shared" ca="1" si="32"/>
        <v>13</v>
      </c>
    </row>
    <row r="91" spans="2:35" ht="15.75">
      <c r="B91" s="4">
        <f t="shared" si="37"/>
        <v>79</v>
      </c>
      <c r="C91" s="4">
        <f t="shared" ca="1" si="26"/>
        <v>0</v>
      </c>
      <c r="D91" s="47">
        <f t="shared" ca="1" si="27"/>
        <v>0</v>
      </c>
      <c r="E91" s="48">
        <f t="shared" ca="1" si="28"/>
        <v>0</v>
      </c>
      <c r="F91" s="49">
        <f t="shared" ca="1" si="29"/>
        <v>0</v>
      </c>
      <c r="G91" s="50">
        <f t="shared" ca="1" si="33"/>
        <v>0</v>
      </c>
      <c r="H91" s="47">
        <f t="shared" ca="1" si="30"/>
        <v>0</v>
      </c>
      <c r="I91" s="47">
        <f t="shared" ca="1" si="30"/>
        <v>0</v>
      </c>
      <c r="K91" s="51" t="str">
        <f t="shared" ca="1" si="34"/>
        <v/>
      </c>
      <c r="L91" s="51">
        <f t="shared" ca="1" si="40"/>
        <v>0</v>
      </c>
      <c r="M91" s="1" t="str">
        <f t="shared" ca="1" si="35"/>
        <v/>
      </c>
      <c r="N91" s="52"/>
      <c r="T91" s="1" t="str">
        <f t="shared" si="36"/>
        <v>4°TRANCE</v>
      </c>
      <c r="U91" s="1">
        <f t="shared" si="41"/>
        <v>18</v>
      </c>
      <c r="V91" s="1">
        <f t="shared" si="42"/>
        <v>4</v>
      </c>
      <c r="W91" s="1">
        <f t="shared" ca="1" si="25"/>
        <v>0</v>
      </c>
      <c r="X91" s="1">
        <f t="shared" ca="1" si="25"/>
        <v>0</v>
      </c>
      <c r="Y91" s="1">
        <f t="shared" ca="1" si="25"/>
        <v>0</v>
      </c>
      <c r="Z91" s="1">
        <f t="shared" ca="1" si="25"/>
        <v>0</v>
      </c>
      <c r="AA91" s="1">
        <f t="shared" ca="1" si="25"/>
        <v>12.48</v>
      </c>
      <c r="AB91" s="1">
        <f t="shared" ca="1" si="38"/>
        <v>28</v>
      </c>
      <c r="AC91" s="1" t="str">
        <f t="shared" ca="1" si="39"/>
        <v/>
      </c>
      <c r="AD91" s="1">
        <f t="shared" si="43"/>
        <v>91</v>
      </c>
      <c r="AH91" s="53">
        <f t="shared" si="31"/>
        <v>79</v>
      </c>
      <c r="AI91" s="1">
        <f t="shared" ca="1" si="32"/>
        <v>13</v>
      </c>
    </row>
    <row r="92" spans="2:35" ht="15.75">
      <c r="B92" s="4">
        <f t="shared" si="37"/>
        <v>80</v>
      </c>
      <c r="C92" s="4">
        <f t="shared" ca="1" si="26"/>
        <v>0</v>
      </c>
      <c r="D92" s="47">
        <f t="shared" ca="1" si="27"/>
        <v>0</v>
      </c>
      <c r="E92" s="48">
        <f t="shared" ca="1" si="28"/>
        <v>0</v>
      </c>
      <c r="F92" s="49">
        <f t="shared" ca="1" si="29"/>
        <v>0</v>
      </c>
      <c r="G92" s="50">
        <f t="shared" ca="1" si="33"/>
        <v>0</v>
      </c>
      <c r="H92" s="47">
        <f t="shared" ca="1" si="30"/>
        <v>0</v>
      </c>
      <c r="I92" s="47">
        <f t="shared" ca="1" si="30"/>
        <v>0</v>
      </c>
      <c r="K92" s="51" t="str">
        <f t="shared" ca="1" si="34"/>
        <v/>
      </c>
      <c r="L92" s="51">
        <f t="shared" ca="1" si="40"/>
        <v>0</v>
      </c>
      <c r="M92" s="1" t="str">
        <f t="shared" ca="1" si="35"/>
        <v/>
      </c>
      <c r="N92" s="52"/>
      <c r="T92" s="1" t="str">
        <f t="shared" si="36"/>
        <v>4°TRANCE</v>
      </c>
      <c r="U92" s="1">
        <f t="shared" si="41"/>
        <v>19</v>
      </c>
      <c r="V92" s="1">
        <f t="shared" si="42"/>
        <v>4</v>
      </c>
      <c r="W92" s="1">
        <f t="shared" ca="1" si="25"/>
        <v>0</v>
      </c>
      <c r="X92" s="1">
        <f t="shared" ca="1" si="25"/>
        <v>0</v>
      </c>
      <c r="Y92" s="1">
        <f t="shared" ca="1" si="25"/>
        <v>0</v>
      </c>
      <c r="Z92" s="1">
        <f t="shared" ca="1" si="25"/>
        <v>0</v>
      </c>
      <c r="AA92" s="1">
        <f t="shared" ca="1" si="25"/>
        <v>12.48</v>
      </c>
      <c r="AB92" s="1">
        <f t="shared" ca="1" si="38"/>
        <v>28</v>
      </c>
      <c r="AC92" s="1" t="str">
        <f t="shared" ca="1" si="39"/>
        <v/>
      </c>
      <c r="AD92" s="1">
        <f t="shared" si="43"/>
        <v>92</v>
      </c>
      <c r="AH92" s="53">
        <f t="shared" si="31"/>
        <v>80</v>
      </c>
      <c r="AI92" s="1">
        <f t="shared" ca="1" si="32"/>
        <v>13</v>
      </c>
    </row>
    <row r="93" spans="2:35" ht="15.75">
      <c r="B93" s="4">
        <f t="shared" si="37"/>
        <v>81</v>
      </c>
      <c r="C93" s="4">
        <f t="shared" ca="1" si="26"/>
        <v>0</v>
      </c>
      <c r="D93" s="47">
        <f t="shared" ca="1" si="27"/>
        <v>0</v>
      </c>
      <c r="E93" s="48">
        <f t="shared" ca="1" si="28"/>
        <v>0</v>
      </c>
      <c r="F93" s="49">
        <f t="shared" ca="1" si="29"/>
        <v>0</v>
      </c>
      <c r="G93" s="50">
        <f t="shared" ca="1" si="33"/>
        <v>0</v>
      </c>
      <c r="H93" s="47">
        <f t="shared" ca="1" si="30"/>
        <v>0</v>
      </c>
      <c r="I93" s="47">
        <f t="shared" ca="1" si="30"/>
        <v>0</v>
      </c>
      <c r="K93" s="51" t="str">
        <f t="shared" ca="1" si="34"/>
        <v/>
      </c>
      <c r="L93" s="51">
        <f t="shared" ca="1" si="40"/>
        <v>0</v>
      </c>
      <c r="M93" s="1" t="str">
        <f t="shared" ca="1" si="35"/>
        <v/>
      </c>
      <c r="N93" s="52"/>
      <c r="T93" s="1" t="str">
        <f t="shared" si="36"/>
        <v>4°TRANCE</v>
      </c>
      <c r="U93" s="1">
        <f t="shared" si="41"/>
        <v>20</v>
      </c>
      <c r="V93" s="1">
        <f t="shared" si="42"/>
        <v>4</v>
      </c>
      <c r="W93" s="1">
        <f t="shared" ca="1" si="25"/>
        <v>0</v>
      </c>
      <c r="X93" s="1">
        <f t="shared" ca="1" si="25"/>
        <v>0</v>
      </c>
      <c r="Y93" s="1">
        <f t="shared" ca="1" si="25"/>
        <v>0</v>
      </c>
      <c r="Z93" s="1">
        <f t="shared" ca="1" si="25"/>
        <v>0</v>
      </c>
      <c r="AA93" s="1">
        <f t="shared" ca="1" si="25"/>
        <v>12.48</v>
      </c>
      <c r="AB93" s="1">
        <f t="shared" ca="1" si="38"/>
        <v>28</v>
      </c>
      <c r="AC93" s="1" t="str">
        <f t="shared" ca="1" si="39"/>
        <v/>
      </c>
      <c r="AD93" s="1">
        <f t="shared" si="43"/>
        <v>93</v>
      </c>
      <c r="AH93" s="53">
        <f t="shared" si="31"/>
        <v>81</v>
      </c>
      <c r="AI93" s="1">
        <f t="shared" ca="1" si="32"/>
        <v>13</v>
      </c>
    </row>
    <row r="94" spans="2:35" ht="15.75">
      <c r="B94" s="4">
        <f t="shared" si="37"/>
        <v>82</v>
      </c>
      <c r="C94" s="4">
        <f t="shared" ca="1" si="26"/>
        <v>0</v>
      </c>
      <c r="D94" s="47">
        <f t="shared" ca="1" si="27"/>
        <v>0</v>
      </c>
      <c r="E94" s="48">
        <f t="shared" ca="1" si="28"/>
        <v>0</v>
      </c>
      <c r="F94" s="49">
        <f t="shared" ca="1" si="29"/>
        <v>0</v>
      </c>
      <c r="G94" s="50">
        <f t="shared" ca="1" si="33"/>
        <v>0</v>
      </c>
      <c r="H94" s="47">
        <f t="shared" ca="1" si="30"/>
        <v>0</v>
      </c>
      <c r="I94" s="47">
        <f t="shared" ca="1" si="30"/>
        <v>0</v>
      </c>
      <c r="K94" s="51" t="str">
        <f t="shared" ca="1" si="34"/>
        <v/>
      </c>
      <c r="L94" s="51">
        <f t="shared" ca="1" si="40"/>
        <v>0</v>
      </c>
      <c r="M94" s="1" t="str">
        <f t="shared" ca="1" si="35"/>
        <v/>
      </c>
      <c r="N94" s="52"/>
      <c r="T94" s="1" t="str">
        <f t="shared" si="36"/>
        <v>5°TRANCE</v>
      </c>
      <c r="U94" s="1">
        <f t="shared" si="41"/>
        <v>1</v>
      </c>
      <c r="V94" s="1">
        <f t="shared" si="42"/>
        <v>5</v>
      </c>
      <c r="W94" s="1">
        <f t="shared" ref="W94:AA113" ca="1" si="44">INDIRECT(ADDRESS($W$5+$U94-1,W$4,,,$T94))</f>
        <v>0</v>
      </c>
      <c r="X94" s="1">
        <f t="shared" ca="1" si="44"/>
        <v>0</v>
      </c>
      <c r="Y94" s="1">
        <f t="shared" ca="1" si="44"/>
        <v>2</v>
      </c>
      <c r="Z94" s="1" t="str">
        <f t="shared" ca="1" si="44"/>
        <v>win</v>
      </c>
      <c r="AA94" s="1">
        <f t="shared" ca="1" si="44"/>
        <v>9.51</v>
      </c>
      <c r="AB94" s="1">
        <f t="shared" ca="1" si="38"/>
        <v>29</v>
      </c>
      <c r="AC94" s="1">
        <f t="shared" ca="1" si="39"/>
        <v>29</v>
      </c>
      <c r="AD94" s="1">
        <f t="shared" si="43"/>
        <v>94</v>
      </c>
      <c r="AH94" s="53">
        <f t="shared" si="31"/>
        <v>82</v>
      </c>
      <c r="AI94" s="1">
        <f t="shared" ca="1" si="32"/>
        <v>13</v>
      </c>
    </row>
    <row r="95" spans="2:35" ht="15.75">
      <c r="B95" s="4">
        <f t="shared" si="37"/>
        <v>83</v>
      </c>
      <c r="C95" s="4">
        <f t="shared" ca="1" si="26"/>
        <v>0</v>
      </c>
      <c r="D95" s="47">
        <f t="shared" ca="1" si="27"/>
        <v>0</v>
      </c>
      <c r="E95" s="48">
        <f t="shared" ca="1" si="28"/>
        <v>0</v>
      </c>
      <c r="F95" s="49">
        <f t="shared" ca="1" si="29"/>
        <v>0</v>
      </c>
      <c r="G95" s="50">
        <f t="shared" ca="1" si="33"/>
        <v>0</v>
      </c>
      <c r="H95" s="47">
        <f t="shared" ca="1" si="30"/>
        <v>0</v>
      </c>
      <c r="I95" s="47">
        <f t="shared" ca="1" si="30"/>
        <v>0</v>
      </c>
      <c r="K95" s="51" t="str">
        <f t="shared" ca="1" si="34"/>
        <v/>
      </c>
      <c r="L95" s="51">
        <f t="shared" ca="1" si="40"/>
        <v>0</v>
      </c>
      <c r="M95" s="1" t="str">
        <f t="shared" ca="1" si="35"/>
        <v/>
      </c>
      <c r="N95" s="52"/>
      <c r="T95" s="1" t="str">
        <f t="shared" si="36"/>
        <v>5°TRANCE</v>
      </c>
      <c r="U95" s="1">
        <f t="shared" si="41"/>
        <v>2</v>
      </c>
      <c r="V95" s="1">
        <f t="shared" si="42"/>
        <v>5</v>
      </c>
      <c r="W95" s="1">
        <f t="shared" ca="1" si="44"/>
        <v>0</v>
      </c>
      <c r="X95" s="1">
        <f t="shared" ca="1" si="44"/>
        <v>0</v>
      </c>
      <c r="Y95" s="1">
        <f t="shared" ca="1" si="44"/>
        <v>2</v>
      </c>
      <c r="Z95" s="1" t="str">
        <f t="shared" ca="1" si="44"/>
        <v>win</v>
      </c>
      <c r="AA95" s="1">
        <f t="shared" ca="1" si="44"/>
        <v>9.51</v>
      </c>
      <c r="AB95" s="1">
        <f t="shared" ca="1" si="38"/>
        <v>30</v>
      </c>
      <c r="AC95" s="1">
        <f t="shared" ca="1" si="39"/>
        <v>30</v>
      </c>
      <c r="AD95" s="1">
        <f t="shared" si="43"/>
        <v>95</v>
      </c>
      <c r="AH95" s="53">
        <f t="shared" si="31"/>
        <v>83</v>
      </c>
      <c r="AI95" s="1">
        <f t="shared" ca="1" si="32"/>
        <v>13</v>
      </c>
    </row>
    <row r="96" spans="2:35" ht="15.75">
      <c r="B96" s="4">
        <f t="shared" si="37"/>
        <v>84</v>
      </c>
      <c r="C96" s="4">
        <f t="shared" ca="1" si="26"/>
        <v>0</v>
      </c>
      <c r="D96" s="47">
        <f t="shared" ca="1" si="27"/>
        <v>0</v>
      </c>
      <c r="E96" s="48">
        <f t="shared" ca="1" si="28"/>
        <v>0</v>
      </c>
      <c r="F96" s="49">
        <f t="shared" ca="1" si="29"/>
        <v>0</v>
      </c>
      <c r="G96" s="50">
        <f t="shared" ca="1" si="33"/>
        <v>0</v>
      </c>
      <c r="H96" s="47">
        <f t="shared" ca="1" si="30"/>
        <v>0</v>
      </c>
      <c r="I96" s="47">
        <f t="shared" ca="1" si="30"/>
        <v>0</v>
      </c>
      <c r="K96" s="51" t="str">
        <f t="shared" ca="1" si="34"/>
        <v/>
      </c>
      <c r="L96" s="51">
        <f t="shared" ca="1" si="40"/>
        <v>0</v>
      </c>
      <c r="M96" s="1" t="str">
        <f t="shared" ca="1" si="35"/>
        <v/>
      </c>
      <c r="N96" s="52"/>
      <c r="T96" s="1" t="str">
        <f t="shared" si="36"/>
        <v>5°TRANCE</v>
      </c>
      <c r="U96" s="1">
        <f t="shared" si="41"/>
        <v>3</v>
      </c>
      <c r="V96" s="1">
        <f t="shared" si="42"/>
        <v>5</v>
      </c>
      <c r="W96" s="1">
        <f t="shared" ca="1" si="44"/>
        <v>0</v>
      </c>
      <c r="X96" s="1">
        <f t="shared" ca="1" si="44"/>
        <v>0</v>
      </c>
      <c r="Y96" s="1">
        <f t="shared" ca="1" si="44"/>
        <v>2</v>
      </c>
      <c r="Z96" s="1" t="str">
        <f t="shared" ca="1" si="44"/>
        <v>loss</v>
      </c>
      <c r="AA96" s="1">
        <f t="shared" ca="1" si="44"/>
        <v>9.51</v>
      </c>
      <c r="AB96" s="1">
        <f t="shared" ca="1" si="38"/>
        <v>31</v>
      </c>
      <c r="AC96" s="1">
        <f t="shared" ca="1" si="39"/>
        <v>31</v>
      </c>
      <c r="AD96" s="1">
        <f t="shared" si="43"/>
        <v>96</v>
      </c>
      <c r="AH96" s="53">
        <f t="shared" si="31"/>
        <v>84</v>
      </c>
      <c r="AI96" s="1">
        <f t="shared" ca="1" si="32"/>
        <v>13</v>
      </c>
    </row>
    <row r="97" spans="2:35" ht="15.75">
      <c r="B97" s="4">
        <f t="shared" si="37"/>
        <v>85</v>
      </c>
      <c r="C97" s="4">
        <f t="shared" ca="1" si="26"/>
        <v>0</v>
      </c>
      <c r="D97" s="47">
        <f t="shared" ca="1" si="27"/>
        <v>0</v>
      </c>
      <c r="E97" s="48">
        <f t="shared" ca="1" si="28"/>
        <v>0</v>
      </c>
      <c r="F97" s="49">
        <f t="shared" ca="1" si="29"/>
        <v>0</v>
      </c>
      <c r="G97" s="50">
        <f t="shared" ca="1" si="33"/>
        <v>0</v>
      </c>
      <c r="H97" s="47">
        <f t="shared" ca="1" si="30"/>
        <v>0</v>
      </c>
      <c r="I97" s="47">
        <f t="shared" ca="1" si="30"/>
        <v>0</v>
      </c>
      <c r="K97" s="51" t="str">
        <f t="shared" ca="1" si="34"/>
        <v/>
      </c>
      <c r="L97" s="51">
        <f t="shared" ca="1" si="40"/>
        <v>0</v>
      </c>
      <c r="M97" s="1" t="str">
        <f t="shared" ca="1" si="35"/>
        <v/>
      </c>
      <c r="N97" s="52"/>
      <c r="T97" s="1" t="str">
        <f t="shared" si="36"/>
        <v>5°TRANCE</v>
      </c>
      <c r="U97" s="1">
        <f t="shared" si="41"/>
        <v>4</v>
      </c>
      <c r="V97" s="1">
        <f t="shared" si="42"/>
        <v>5</v>
      </c>
      <c r="W97" s="1">
        <f t="shared" ca="1" si="44"/>
        <v>0</v>
      </c>
      <c r="X97" s="1">
        <f t="shared" ca="1" si="44"/>
        <v>0</v>
      </c>
      <c r="Y97" s="1">
        <f t="shared" ca="1" si="44"/>
        <v>2</v>
      </c>
      <c r="Z97" s="1" t="str">
        <f t="shared" ca="1" si="44"/>
        <v>loss</v>
      </c>
      <c r="AA97" s="1">
        <f t="shared" ca="1" si="44"/>
        <v>9.51</v>
      </c>
      <c r="AB97" s="1">
        <f t="shared" ca="1" si="38"/>
        <v>32</v>
      </c>
      <c r="AC97" s="1">
        <f t="shared" ca="1" si="39"/>
        <v>32</v>
      </c>
      <c r="AD97" s="1">
        <f t="shared" si="43"/>
        <v>97</v>
      </c>
      <c r="AH97" s="53">
        <f t="shared" si="31"/>
        <v>85</v>
      </c>
      <c r="AI97" s="1">
        <f t="shared" ca="1" si="32"/>
        <v>13</v>
      </c>
    </row>
    <row r="98" spans="2:35" ht="15.75">
      <c r="B98" s="4">
        <f t="shared" si="37"/>
        <v>86</v>
      </c>
      <c r="C98" s="4">
        <f t="shared" ca="1" si="26"/>
        <v>0</v>
      </c>
      <c r="D98" s="47">
        <f t="shared" ca="1" si="27"/>
        <v>0</v>
      </c>
      <c r="E98" s="48">
        <f t="shared" ca="1" si="28"/>
        <v>0</v>
      </c>
      <c r="F98" s="49">
        <f t="shared" ca="1" si="29"/>
        <v>0</v>
      </c>
      <c r="G98" s="50">
        <f t="shared" ca="1" si="33"/>
        <v>0</v>
      </c>
      <c r="H98" s="47">
        <f t="shared" ca="1" si="30"/>
        <v>0</v>
      </c>
      <c r="I98" s="47">
        <f t="shared" ca="1" si="30"/>
        <v>0</v>
      </c>
      <c r="K98" s="51" t="str">
        <f t="shared" ca="1" si="34"/>
        <v/>
      </c>
      <c r="L98" s="51">
        <f t="shared" ca="1" si="40"/>
        <v>0</v>
      </c>
      <c r="M98" s="1" t="str">
        <f t="shared" ca="1" si="35"/>
        <v/>
      </c>
      <c r="N98" s="52"/>
      <c r="T98" s="1" t="str">
        <f t="shared" si="36"/>
        <v>5°TRANCE</v>
      </c>
      <c r="U98" s="1">
        <f t="shared" si="41"/>
        <v>5</v>
      </c>
      <c r="V98" s="1">
        <f t="shared" si="42"/>
        <v>5</v>
      </c>
      <c r="W98" s="1">
        <f t="shared" ca="1" si="44"/>
        <v>0</v>
      </c>
      <c r="X98" s="1">
        <f t="shared" ca="1" si="44"/>
        <v>0</v>
      </c>
      <c r="Y98" s="1">
        <f t="shared" ca="1" si="44"/>
        <v>2</v>
      </c>
      <c r="Z98" s="1" t="str">
        <f t="shared" ca="1" si="44"/>
        <v>loss</v>
      </c>
      <c r="AA98" s="1">
        <f t="shared" ca="1" si="44"/>
        <v>9.51</v>
      </c>
      <c r="AB98" s="1">
        <f t="shared" ca="1" si="38"/>
        <v>33</v>
      </c>
      <c r="AC98" s="1">
        <f t="shared" ca="1" si="39"/>
        <v>33</v>
      </c>
      <c r="AD98" s="1">
        <f t="shared" si="43"/>
        <v>98</v>
      </c>
      <c r="AH98" s="53">
        <f t="shared" si="31"/>
        <v>86</v>
      </c>
      <c r="AI98" s="1">
        <f t="shared" ca="1" si="32"/>
        <v>13</v>
      </c>
    </row>
    <row r="99" spans="2:35" ht="15.75">
      <c r="B99" s="4">
        <f t="shared" si="37"/>
        <v>87</v>
      </c>
      <c r="C99" s="4">
        <f t="shared" ca="1" si="26"/>
        <v>0</v>
      </c>
      <c r="D99" s="47">
        <f t="shared" ca="1" si="27"/>
        <v>0</v>
      </c>
      <c r="E99" s="48">
        <f t="shared" ca="1" si="28"/>
        <v>0</v>
      </c>
      <c r="F99" s="49">
        <f t="shared" ca="1" si="29"/>
        <v>0</v>
      </c>
      <c r="G99" s="50">
        <f t="shared" ca="1" si="33"/>
        <v>0</v>
      </c>
      <c r="H99" s="47">
        <f t="shared" ca="1" si="30"/>
        <v>0</v>
      </c>
      <c r="I99" s="47">
        <f t="shared" ca="1" si="30"/>
        <v>0</v>
      </c>
      <c r="K99" s="51" t="str">
        <f t="shared" ca="1" si="34"/>
        <v/>
      </c>
      <c r="L99" s="51">
        <f t="shared" ca="1" si="40"/>
        <v>0</v>
      </c>
      <c r="M99" s="1" t="str">
        <f t="shared" ca="1" si="35"/>
        <v/>
      </c>
      <c r="N99" s="52"/>
      <c r="T99" s="1" t="str">
        <f t="shared" si="36"/>
        <v>5°TRANCE</v>
      </c>
      <c r="U99" s="1">
        <f t="shared" si="41"/>
        <v>6</v>
      </c>
      <c r="V99" s="1">
        <f t="shared" si="42"/>
        <v>5</v>
      </c>
      <c r="W99" s="1">
        <f t="shared" ca="1" si="44"/>
        <v>0</v>
      </c>
      <c r="X99" s="1">
        <f t="shared" ca="1" si="44"/>
        <v>0</v>
      </c>
      <c r="Y99" s="1">
        <f t="shared" ca="1" si="44"/>
        <v>2</v>
      </c>
      <c r="Z99" s="1" t="str">
        <f t="shared" ca="1" si="44"/>
        <v>loss</v>
      </c>
      <c r="AA99" s="1">
        <f t="shared" ca="1" si="44"/>
        <v>9.51</v>
      </c>
      <c r="AB99" s="1">
        <f t="shared" ca="1" si="38"/>
        <v>34</v>
      </c>
      <c r="AC99" s="1">
        <f t="shared" ca="1" si="39"/>
        <v>34</v>
      </c>
      <c r="AD99" s="1">
        <f t="shared" si="43"/>
        <v>99</v>
      </c>
      <c r="AH99" s="53">
        <f t="shared" si="31"/>
        <v>87</v>
      </c>
      <c r="AI99" s="1">
        <f t="shared" ca="1" si="32"/>
        <v>13</v>
      </c>
    </row>
    <row r="100" spans="2:35" ht="15.75">
      <c r="B100" s="4">
        <f t="shared" si="37"/>
        <v>88</v>
      </c>
      <c r="C100" s="4">
        <f t="shared" ca="1" si="26"/>
        <v>0</v>
      </c>
      <c r="D100" s="47">
        <f t="shared" ca="1" si="27"/>
        <v>0</v>
      </c>
      <c r="E100" s="48">
        <f t="shared" ca="1" si="28"/>
        <v>0</v>
      </c>
      <c r="F100" s="49">
        <f t="shared" ca="1" si="29"/>
        <v>0</v>
      </c>
      <c r="G100" s="50">
        <f t="shared" ca="1" si="33"/>
        <v>0</v>
      </c>
      <c r="H100" s="47">
        <f t="shared" ca="1" si="30"/>
        <v>0</v>
      </c>
      <c r="I100" s="47">
        <f t="shared" ca="1" si="30"/>
        <v>0</v>
      </c>
      <c r="K100" s="51" t="str">
        <f t="shared" ca="1" si="34"/>
        <v/>
      </c>
      <c r="L100" s="51">
        <f t="shared" ca="1" si="40"/>
        <v>0</v>
      </c>
      <c r="M100" s="1" t="str">
        <f t="shared" ca="1" si="35"/>
        <v/>
      </c>
      <c r="N100" s="52"/>
      <c r="T100" s="1" t="str">
        <f t="shared" si="36"/>
        <v>5°TRANCE</v>
      </c>
      <c r="U100" s="1">
        <f t="shared" si="41"/>
        <v>7</v>
      </c>
      <c r="V100" s="1">
        <f t="shared" si="42"/>
        <v>5</v>
      </c>
      <c r="W100" s="1">
        <f t="shared" ca="1" si="44"/>
        <v>0</v>
      </c>
      <c r="X100" s="1">
        <f t="shared" ca="1" si="44"/>
        <v>0</v>
      </c>
      <c r="Y100" s="1">
        <f t="shared" ca="1" si="44"/>
        <v>2</v>
      </c>
      <c r="Z100" s="1" t="str">
        <f t="shared" ca="1" si="44"/>
        <v>loss</v>
      </c>
      <c r="AA100" s="1">
        <f t="shared" ca="1" si="44"/>
        <v>9.51</v>
      </c>
      <c r="AB100" s="1">
        <f t="shared" ca="1" si="38"/>
        <v>35</v>
      </c>
      <c r="AC100" s="1">
        <f t="shared" ca="1" si="39"/>
        <v>35</v>
      </c>
      <c r="AD100" s="1">
        <f t="shared" si="43"/>
        <v>100</v>
      </c>
      <c r="AH100" s="53">
        <f t="shared" si="31"/>
        <v>88</v>
      </c>
      <c r="AI100" s="1">
        <f t="shared" ca="1" si="32"/>
        <v>13</v>
      </c>
    </row>
    <row r="101" spans="2:35" ht="15.75">
      <c r="B101" s="4">
        <f t="shared" si="37"/>
        <v>89</v>
      </c>
      <c r="C101" s="4">
        <f t="shared" ca="1" si="26"/>
        <v>0</v>
      </c>
      <c r="D101" s="47">
        <f t="shared" ca="1" si="27"/>
        <v>0</v>
      </c>
      <c r="E101" s="48">
        <f t="shared" ca="1" si="28"/>
        <v>0</v>
      </c>
      <c r="F101" s="49">
        <f t="shared" ca="1" si="29"/>
        <v>0</v>
      </c>
      <c r="G101" s="50">
        <f t="shared" ca="1" si="33"/>
        <v>0</v>
      </c>
      <c r="H101" s="47">
        <f t="shared" ca="1" si="30"/>
        <v>0</v>
      </c>
      <c r="I101" s="47">
        <f t="shared" ca="1" si="30"/>
        <v>0</v>
      </c>
      <c r="K101" s="51" t="str">
        <f t="shared" ca="1" si="34"/>
        <v/>
      </c>
      <c r="L101" s="51">
        <f t="shared" ca="1" si="40"/>
        <v>0</v>
      </c>
      <c r="M101" s="1" t="str">
        <f t="shared" ca="1" si="35"/>
        <v/>
      </c>
      <c r="N101" s="52"/>
      <c r="T101" s="1" t="str">
        <f t="shared" si="36"/>
        <v>5°TRANCE</v>
      </c>
      <c r="U101" s="1">
        <f t="shared" si="41"/>
        <v>8</v>
      </c>
      <c r="V101" s="1">
        <f t="shared" si="42"/>
        <v>5</v>
      </c>
      <c r="W101" s="1">
        <f t="shared" ca="1" si="44"/>
        <v>0</v>
      </c>
      <c r="X101" s="1">
        <f t="shared" ca="1" si="44"/>
        <v>0</v>
      </c>
      <c r="Y101" s="1">
        <f t="shared" ca="1" si="44"/>
        <v>0</v>
      </c>
      <c r="Z101" s="1">
        <f t="shared" ca="1" si="44"/>
        <v>0</v>
      </c>
      <c r="AA101" s="1">
        <f t="shared" ca="1" si="44"/>
        <v>9.51</v>
      </c>
      <c r="AB101" s="1">
        <f t="shared" ca="1" si="38"/>
        <v>35</v>
      </c>
      <c r="AC101" s="1" t="str">
        <f t="shared" ca="1" si="39"/>
        <v/>
      </c>
      <c r="AD101" s="1">
        <f t="shared" si="43"/>
        <v>101</v>
      </c>
      <c r="AH101" s="53">
        <f t="shared" si="31"/>
        <v>89</v>
      </c>
      <c r="AI101" s="1">
        <f t="shared" ca="1" si="32"/>
        <v>13</v>
      </c>
    </row>
    <row r="102" spans="2:35" ht="15.75">
      <c r="B102" s="4">
        <f t="shared" si="37"/>
        <v>90</v>
      </c>
      <c r="C102" s="4">
        <f t="shared" ca="1" si="26"/>
        <v>0</v>
      </c>
      <c r="D102" s="47">
        <f t="shared" ca="1" si="27"/>
        <v>0</v>
      </c>
      <c r="E102" s="48">
        <f t="shared" ca="1" si="28"/>
        <v>0</v>
      </c>
      <c r="F102" s="49">
        <f t="shared" ca="1" si="29"/>
        <v>0</v>
      </c>
      <c r="G102" s="50">
        <f t="shared" ca="1" si="33"/>
        <v>0</v>
      </c>
      <c r="H102" s="47">
        <f t="shared" ca="1" si="30"/>
        <v>0</v>
      </c>
      <c r="I102" s="47">
        <f t="shared" ca="1" si="30"/>
        <v>0</v>
      </c>
      <c r="K102" s="51" t="str">
        <f t="shared" ca="1" si="34"/>
        <v/>
      </c>
      <c r="L102" s="51">
        <f t="shared" ca="1" si="40"/>
        <v>0</v>
      </c>
      <c r="M102" s="1" t="str">
        <f t="shared" ca="1" si="35"/>
        <v/>
      </c>
      <c r="N102" s="52"/>
      <c r="T102" s="1" t="str">
        <f t="shared" si="36"/>
        <v>5°TRANCE</v>
      </c>
      <c r="U102" s="1">
        <f t="shared" si="41"/>
        <v>9</v>
      </c>
      <c r="V102" s="1">
        <f t="shared" si="42"/>
        <v>5</v>
      </c>
      <c r="W102" s="1">
        <f t="shared" ca="1" si="44"/>
        <v>0</v>
      </c>
      <c r="X102" s="1">
        <f t="shared" ca="1" si="44"/>
        <v>0</v>
      </c>
      <c r="Y102" s="1">
        <f t="shared" ca="1" si="44"/>
        <v>0</v>
      </c>
      <c r="Z102" s="1">
        <f t="shared" ca="1" si="44"/>
        <v>0</v>
      </c>
      <c r="AA102" s="1">
        <f t="shared" ca="1" si="44"/>
        <v>9.51</v>
      </c>
      <c r="AB102" s="1">
        <f t="shared" ca="1" si="38"/>
        <v>35</v>
      </c>
      <c r="AC102" s="1" t="str">
        <f t="shared" ca="1" si="39"/>
        <v/>
      </c>
      <c r="AD102" s="1">
        <f t="shared" si="43"/>
        <v>102</v>
      </c>
      <c r="AH102" s="53">
        <f t="shared" si="31"/>
        <v>90</v>
      </c>
      <c r="AI102" s="1">
        <f t="shared" ca="1" si="32"/>
        <v>13</v>
      </c>
    </row>
    <row r="103" spans="2:35" ht="15.75">
      <c r="B103" s="4">
        <f t="shared" si="37"/>
        <v>91</v>
      </c>
      <c r="C103" s="4">
        <f t="shared" ca="1" si="26"/>
        <v>0</v>
      </c>
      <c r="D103" s="47">
        <f t="shared" ca="1" si="27"/>
        <v>0</v>
      </c>
      <c r="E103" s="48">
        <f t="shared" ca="1" si="28"/>
        <v>0</v>
      </c>
      <c r="F103" s="49">
        <f t="shared" ca="1" si="29"/>
        <v>0</v>
      </c>
      <c r="G103" s="50">
        <f t="shared" ca="1" si="33"/>
        <v>0</v>
      </c>
      <c r="H103" s="47">
        <f t="shared" ca="1" si="30"/>
        <v>0</v>
      </c>
      <c r="I103" s="47">
        <f t="shared" ca="1" si="30"/>
        <v>0</v>
      </c>
      <c r="K103" s="51" t="str">
        <f t="shared" ca="1" si="34"/>
        <v/>
      </c>
      <c r="L103" s="51">
        <f t="shared" ca="1" si="40"/>
        <v>0</v>
      </c>
      <c r="M103" s="1" t="str">
        <f t="shared" ca="1" si="35"/>
        <v/>
      </c>
      <c r="N103" s="52"/>
      <c r="T103" s="1" t="str">
        <f t="shared" si="36"/>
        <v>5°TRANCE</v>
      </c>
      <c r="U103" s="1">
        <f t="shared" si="41"/>
        <v>10</v>
      </c>
      <c r="V103" s="1">
        <f t="shared" si="42"/>
        <v>5</v>
      </c>
      <c r="W103" s="1">
        <f t="shared" ca="1" si="44"/>
        <v>0</v>
      </c>
      <c r="X103" s="1">
        <f t="shared" ca="1" si="44"/>
        <v>0</v>
      </c>
      <c r="Y103" s="1">
        <f t="shared" ca="1" si="44"/>
        <v>0</v>
      </c>
      <c r="Z103" s="1">
        <f t="shared" ca="1" si="44"/>
        <v>0</v>
      </c>
      <c r="AA103" s="1">
        <f t="shared" ca="1" si="44"/>
        <v>9.51</v>
      </c>
      <c r="AB103" s="1">
        <f t="shared" ca="1" si="38"/>
        <v>35</v>
      </c>
      <c r="AC103" s="1" t="str">
        <f t="shared" ca="1" si="39"/>
        <v/>
      </c>
      <c r="AD103" s="1">
        <f t="shared" si="43"/>
        <v>103</v>
      </c>
      <c r="AH103" s="53">
        <f t="shared" si="31"/>
        <v>91</v>
      </c>
      <c r="AI103" s="1">
        <f t="shared" ca="1" si="32"/>
        <v>13</v>
      </c>
    </row>
    <row r="104" spans="2:35" ht="15.75">
      <c r="B104" s="4">
        <f t="shared" si="37"/>
        <v>92</v>
      </c>
      <c r="C104" s="4">
        <f t="shared" ca="1" si="26"/>
        <v>0</v>
      </c>
      <c r="D104" s="47">
        <f t="shared" ca="1" si="27"/>
        <v>0</v>
      </c>
      <c r="E104" s="48">
        <f t="shared" ca="1" si="28"/>
        <v>0</v>
      </c>
      <c r="F104" s="49">
        <f t="shared" ca="1" si="29"/>
        <v>0</v>
      </c>
      <c r="G104" s="50">
        <f t="shared" ca="1" si="33"/>
        <v>0</v>
      </c>
      <c r="H104" s="47">
        <f t="shared" ca="1" si="30"/>
        <v>0</v>
      </c>
      <c r="I104" s="47">
        <f t="shared" ca="1" si="30"/>
        <v>0</v>
      </c>
      <c r="K104" s="51" t="str">
        <f t="shared" ca="1" si="34"/>
        <v/>
      </c>
      <c r="L104" s="51">
        <f t="shared" ca="1" si="40"/>
        <v>0</v>
      </c>
      <c r="M104" s="1" t="str">
        <f t="shared" ca="1" si="35"/>
        <v/>
      </c>
      <c r="N104" s="52"/>
      <c r="T104" s="1" t="str">
        <f t="shared" si="36"/>
        <v>5°TRANCE</v>
      </c>
      <c r="U104" s="1">
        <f t="shared" si="41"/>
        <v>11</v>
      </c>
      <c r="V104" s="1">
        <f t="shared" si="42"/>
        <v>5</v>
      </c>
      <c r="W104" s="1">
        <f t="shared" ca="1" si="44"/>
        <v>0</v>
      </c>
      <c r="X104" s="1">
        <f t="shared" ca="1" si="44"/>
        <v>0</v>
      </c>
      <c r="Y104" s="1">
        <f t="shared" ca="1" si="44"/>
        <v>0</v>
      </c>
      <c r="Z104" s="1">
        <f t="shared" ca="1" si="44"/>
        <v>0</v>
      </c>
      <c r="AA104" s="1">
        <f t="shared" ca="1" si="44"/>
        <v>9.51</v>
      </c>
      <c r="AB104" s="1">
        <f t="shared" ca="1" si="38"/>
        <v>35</v>
      </c>
      <c r="AC104" s="1" t="str">
        <f t="shared" ca="1" si="39"/>
        <v/>
      </c>
      <c r="AD104" s="1">
        <f t="shared" si="43"/>
        <v>104</v>
      </c>
      <c r="AH104" s="53">
        <f t="shared" si="31"/>
        <v>92</v>
      </c>
      <c r="AI104" s="1">
        <f t="shared" ca="1" si="32"/>
        <v>13</v>
      </c>
    </row>
    <row r="105" spans="2:35" ht="15.75">
      <c r="B105" s="4">
        <f t="shared" si="37"/>
        <v>93</v>
      </c>
      <c r="C105" s="4">
        <f t="shared" ca="1" si="26"/>
        <v>0</v>
      </c>
      <c r="D105" s="47">
        <f t="shared" ca="1" si="27"/>
        <v>0</v>
      </c>
      <c r="E105" s="48">
        <f t="shared" ca="1" si="28"/>
        <v>0</v>
      </c>
      <c r="F105" s="49">
        <f t="shared" ca="1" si="29"/>
        <v>0</v>
      </c>
      <c r="G105" s="50">
        <f t="shared" ca="1" si="33"/>
        <v>0</v>
      </c>
      <c r="H105" s="47">
        <f t="shared" ca="1" si="30"/>
        <v>0</v>
      </c>
      <c r="I105" s="47">
        <f t="shared" ca="1" si="30"/>
        <v>0</v>
      </c>
      <c r="K105" s="51" t="str">
        <f t="shared" ca="1" si="34"/>
        <v/>
      </c>
      <c r="L105" s="51">
        <f t="shared" ca="1" si="40"/>
        <v>0</v>
      </c>
      <c r="M105" s="1" t="str">
        <f t="shared" ca="1" si="35"/>
        <v/>
      </c>
      <c r="N105" s="52"/>
      <c r="T105" s="1" t="str">
        <f t="shared" si="36"/>
        <v>5°TRANCE</v>
      </c>
      <c r="U105" s="1">
        <f t="shared" si="41"/>
        <v>12</v>
      </c>
      <c r="V105" s="1">
        <f t="shared" si="42"/>
        <v>5</v>
      </c>
      <c r="W105" s="1">
        <f t="shared" ca="1" si="44"/>
        <v>0</v>
      </c>
      <c r="X105" s="1">
        <f t="shared" ca="1" si="44"/>
        <v>0</v>
      </c>
      <c r="Y105" s="1">
        <f t="shared" ca="1" si="44"/>
        <v>0</v>
      </c>
      <c r="Z105" s="1">
        <f t="shared" ca="1" si="44"/>
        <v>0</v>
      </c>
      <c r="AA105" s="1">
        <f t="shared" ca="1" si="44"/>
        <v>9.51</v>
      </c>
      <c r="AB105" s="1">
        <f t="shared" ca="1" si="38"/>
        <v>35</v>
      </c>
      <c r="AC105" s="1" t="str">
        <f t="shared" ca="1" si="39"/>
        <v/>
      </c>
      <c r="AD105" s="1">
        <f t="shared" si="43"/>
        <v>105</v>
      </c>
      <c r="AH105" s="53">
        <f t="shared" si="31"/>
        <v>93</v>
      </c>
      <c r="AI105" s="1">
        <f t="shared" ca="1" si="32"/>
        <v>13</v>
      </c>
    </row>
    <row r="106" spans="2:35" ht="15.75">
      <c r="B106" s="4">
        <f t="shared" si="37"/>
        <v>94</v>
      </c>
      <c r="C106" s="4">
        <f t="shared" ca="1" si="26"/>
        <v>0</v>
      </c>
      <c r="D106" s="47">
        <f t="shared" ca="1" si="27"/>
        <v>0</v>
      </c>
      <c r="E106" s="48">
        <f t="shared" ca="1" si="28"/>
        <v>0</v>
      </c>
      <c r="F106" s="49">
        <f t="shared" ca="1" si="29"/>
        <v>0</v>
      </c>
      <c r="G106" s="50">
        <f t="shared" ca="1" si="33"/>
        <v>0</v>
      </c>
      <c r="H106" s="47">
        <f t="shared" ca="1" si="30"/>
        <v>0</v>
      </c>
      <c r="I106" s="47">
        <f t="shared" ca="1" si="30"/>
        <v>0</v>
      </c>
      <c r="K106" s="51" t="str">
        <f t="shared" ca="1" si="34"/>
        <v/>
      </c>
      <c r="L106" s="51">
        <f t="shared" ca="1" si="40"/>
        <v>0</v>
      </c>
      <c r="M106" s="1" t="str">
        <f t="shared" ca="1" si="35"/>
        <v/>
      </c>
      <c r="N106" s="52"/>
      <c r="T106" s="1" t="str">
        <f t="shared" si="36"/>
        <v>5°TRANCE</v>
      </c>
      <c r="U106" s="1">
        <f t="shared" si="41"/>
        <v>13</v>
      </c>
      <c r="V106" s="1">
        <f t="shared" si="42"/>
        <v>5</v>
      </c>
      <c r="W106" s="1">
        <f t="shared" ca="1" si="44"/>
        <v>0</v>
      </c>
      <c r="X106" s="1">
        <f t="shared" ca="1" si="44"/>
        <v>0</v>
      </c>
      <c r="Y106" s="1">
        <f t="shared" ca="1" si="44"/>
        <v>0</v>
      </c>
      <c r="Z106" s="1">
        <f t="shared" ca="1" si="44"/>
        <v>0</v>
      </c>
      <c r="AA106" s="1">
        <f t="shared" ca="1" si="44"/>
        <v>9.51</v>
      </c>
      <c r="AB106" s="1">
        <f t="shared" ca="1" si="38"/>
        <v>35</v>
      </c>
      <c r="AC106" s="1" t="str">
        <f t="shared" ca="1" si="39"/>
        <v/>
      </c>
      <c r="AD106" s="1">
        <f t="shared" si="43"/>
        <v>106</v>
      </c>
      <c r="AH106" s="53">
        <f t="shared" si="31"/>
        <v>94</v>
      </c>
      <c r="AI106" s="1">
        <f t="shared" ca="1" si="32"/>
        <v>13</v>
      </c>
    </row>
    <row r="107" spans="2:35" ht="15.75">
      <c r="B107" s="4">
        <f t="shared" si="37"/>
        <v>95</v>
      </c>
      <c r="C107" s="4">
        <f t="shared" ca="1" si="26"/>
        <v>0</v>
      </c>
      <c r="D107" s="47">
        <f t="shared" ca="1" si="27"/>
        <v>0</v>
      </c>
      <c r="E107" s="48">
        <f t="shared" ca="1" si="28"/>
        <v>0</v>
      </c>
      <c r="F107" s="49">
        <f t="shared" ca="1" si="29"/>
        <v>0</v>
      </c>
      <c r="G107" s="50">
        <f t="shared" ca="1" si="33"/>
        <v>0</v>
      </c>
      <c r="H107" s="47">
        <f t="shared" ca="1" si="30"/>
        <v>0</v>
      </c>
      <c r="I107" s="47">
        <f t="shared" ca="1" si="30"/>
        <v>0</v>
      </c>
      <c r="K107" s="51" t="str">
        <f t="shared" ca="1" si="34"/>
        <v/>
      </c>
      <c r="L107" s="51">
        <f t="shared" ca="1" si="40"/>
        <v>0</v>
      </c>
      <c r="M107" s="1" t="str">
        <f t="shared" ca="1" si="35"/>
        <v/>
      </c>
      <c r="N107" s="52"/>
      <c r="T107" s="1" t="str">
        <f t="shared" si="36"/>
        <v>5°TRANCE</v>
      </c>
      <c r="U107" s="1">
        <f t="shared" si="41"/>
        <v>14</v>
      </c>
      <c r="V107" s="1">
        <f t="shared" si="42"/>
        <v>5</v>
      </c>
      <c r="W107" s="1">
        <f t="shared" ca="1" si="44"/>
        <v>0</v>
      </c>
      <c r="X107" s="1">
        <f t="shared" ca="1" si="44"/>
        <v>0</v>
      </c>
      <c r="Y107" s="1">
        <f t="shared" ca="1" si="44"/>
        <v>0</v>
      </c>
      <c r="Z107" s="1">
        <f t="shared" ca="1" si="44"/>
        <v>0</v>
      </c>
      <c r="AA107" s="1">
        <f t="shared" ca="1" si="44"/>
        <v>9.51</v>
      </c>
      <c r="AB107" s="1">
        <f t="shared" ca="1" si="38"/>
        <v>35</v>
      </c>
      <c r="AC107" s="1" t="str">
        <f t="shared" ca="1" si="39"/>
        <v/>
      </c>
      <c r="AD107" s="1">
        <f t="shared" si="43"/>
        <v>107</v>
      </c>
      <c r="AH107" s="53">
        <f t="shared" si="31"/>
        <v>95</v>
      </c>
      <c r="AI107" s="1">
        <f t="shared" ca="1" si="32"/>
        <v>13</v>
      </c>
    </row>
    <row r="108" spans="2:35" ht="15.75">
      <c r="B108" s="4">
        <f t="shared" si="37"/>
        <v>96</v>
      </c>
      <c r="C108" s="4">
        <f t="shared" ca="1" si="26"/>
        <v>0</v>
      </c>
      <c r="D108" s="47">
        <f t="shared" ca="1" si="27"/>
        <v>0</v>
      </c>
      <c r="E108" s="48">
        <f t="shared" ca="1" si="28"/>
        <v>0</v>
      </c>
      <c r="F108" s="49">
        <f t="shared" ca="1" si="29"/>
        <v>0</v>
      </c>
      <c r="G108" s="50">
        <f t="shared" ca="1" si="33"/>
        <v>0</v>
      </c>
      <c r="H108" s="47">
        <f t="shared" ca="1" si="30"/>
        <v>0</v>
      </c>
      <c r="I108" s="47">
        <f t="shared" ca="1" si="30"/>
        <v>0</v>
      </c>
      <c r="K108" s="51" t="str">
        <f t="shared" ca="1" si="34"/>
        <v/>
      </c>
      <c r="L108" s="51">
        <f t="shared" ca="1" si="40"/>
        <v>0</v>
      </c>
      <c r="M108" s="1" t="str">
        <f t="shared" ca="1" si="35"/>
        <v/>
      </c>
      <c r="N108" s="52"/>
      <c r="T108" s="1" t="str">
        <f t="shared" si="36"/>
        <v>5°TRANCE</v>
      </c>
      <c r="U108" s="1">
        <f t="shared" si="41"/>
        <v>15</v>
      </c>
      <c r="V108" s="1">
        <f t="shared" si="42"/>
        <v>5</v>
      </c>
      <c r="W108" s="1">
        <f t="shared" ca="1" si="44"/>
        <v>0</v>
      </c>
      <c r="X108" s="1">
        <f t="shared" ca="1" si="44"/>
        <v>0</v>
      </c>
      <c r="Y108" s="1">
        <f t="shared" ca="1" si="44"/>
        <v>0</v>
      </c>
      <c r="Z108" s="1">
        <f t="shared" ca="1" si="44"/>
        <v>0</v>
      </c>
      <c r="AA108" s="1">
        <f t="shared" ca="1" si="44"/>
        <v>9.51</v>
      </c>
      <c r="AB108" s="1">
        <f t="shared" ca="1" si="38"/>
        <v>35</v>
      </c>
      <c r="AC108" s="1" t="str">
        <f t="shared" ca="1" si="39"/>
        <v/>
      </c>
      <c r="AD108" s="1">
        <f t="shared" si="43"/>
        <v>108</v>
      </c>
      <c r="AH108" s="53">
        <f t="shared" si="31"/>
        <v>96</v>
      </c>
      <c r="AI108" s="1">
        <f t="shared" ca="1" si="32"/>
        <v>13</v>
      </c>
    </row>
    <row r="109" spans="2:35" ht="15.75">
      <c r="B109" s="4">
        <f t="shared" si="37"/>
        <v>97</v>
      </c>
      <c r="C109" s="4">
        <f t="shared" ref="C109:C140" ca="1" si="45">INDIRECT(ADDRESS($AI109,V$11))</f>
        <v>0</v>
      </c>
      <c r="D109" s="47">
        <f t="shared" ref="D109:D140" ca="1" si="46">INDIRECT(ADDRESS($AI109,W$11))</f>
        <v>0</v>
      </c>
      <c r="E109" s="48">
        <f t="shared" ref="E109:E140" ca="1" si="47">INDIRECT(ADDRESS($AI109,X$11))</f>
        <v>0</v>
      </c>
      <c r="F109" s="49">
        <f t="shared" ref="F109:F140" ca="1" si="48">INDIRECT(ADDRESS($AI109,Y$11))</f>
        <v>0</v>
      </c>
      <c r="G109" s="50">
        <f t="shared" ca="1" si="33"/>
        <v>0</v>
      </c>
      <c r="H109" s="47">
        <f t="shared" ca="1" si="30"/>
        <v>0</v>
      </c>
      <c r="I109" s="47">
        <f t="shared" ca="1" si="30"/>
        <v>0</v>
      </c>
      <c r="K109" s="51" t="str">
        <f t="shared" ca="1" si="34"/>
        <v/>
      </c>
      <c r="L109" s="51">
        <f t="shared" ca="1" si="40"/>
        <v>0</v>
      </c>
      <c r="M109" s="1" t="str">
        <f t="shared" ca="1" si="35"/>
        <v/>
      </c>
      <c r="N109" s="52"/>
      <c r="T109" s="1" t="str">
        <f t="shared" si="36"/>
        <v>5°TRANCE</v>
      </c>
      <c r="U109" s="1">
        <f t="shared" si="41"/>
        <v>16</v>
      </c>
      <c r="V109" s="1">
        <f t="shared" si="42"/>
        <v>5</v>
      </c>
      <c r="W109" s="1">
        <f t="shared" ca="1" si="44"/>
        <v>0</v>
      </c>
      <c r="X109" s="1">
        <f t="shared" ca="1" si="44"/>
        <v>0</v>
      </c>
      <c r="Y109" s="1">
        <f t="shared" ca="1" si="44"/>
        <v>0</v>
      </c>
      <c r="Z109" s="1">
        <f t="shared" ca="1" si="44"/>
        <v>0</v>
      </c>
      <c r="AA109" s="1">
        <f t="shared" ca="1" si="44"/>
        <v>9.51</v>
      </c>
      <c r="AB109" s="1">
        <f t="shared" ca="1" si="38"/>
        <v>35</v>
      </c>
      <c r="AC109" s="1" t="str">
        <f t="shared" ca="1" si="39"/>
        <v/>
      </c>
      <c r="AD109" s="1">
        <f t="shared" si="43"/>
        <v>109</v>
      </c>
      <c r="AH109" s="53">
        <f t="shared" si="31"/>
        <v>97</v>
      </c>
      <c r="AI109" s="1">
        <f t="shared" ca="1" si="32"/>
        <v>13</v>
      </c>
    </row>
    <row r="110" spans="2:35" ht="15.75">
      <c r="B110" s="4">
        <f t="shared" si="37"/>
        <v>98</v>
      </c>
      <c r="C110" s="4">
        <f t="shared" ca="1" si="45"/>
        <v>0</v>
      </c>
      <c r="D110" s="47">
        <f t="shared" ca="1" si="46"/>
        <v>0</v>
      </c>
      <c r="E110" s="48">
        <f t="shared" ca="1" si="47"/>
        <v>0</v>
      </c>
      <c r="F110" s="49">
        <f t="shared" ca="1" si="48"/>
        <v>0</v>
      </c>
      <c r="G110" s="50">
        <f t="shared" ca="1" si="33"/>
        <v>0</v>
      </c>
      <c r="H110" s="47">
        <f t="shared" ca="1" si="30"/>
        <v>0</v>
      </c>
      <c r="I110" s="47">
        <f t="shared" ca="1" si="30"/>
        <v>0</v>
      </c>
      <c r="K110" s="51" t="str">
        <f t="shared" ca="1" si="34"/>
        <v/>
      </c>
      <c r="L110" s="51">
        <f t="shared" ca="1" si="40"/>
        <v>0</v>
      </c>
      <c r="M110" s="1" t="str">
        <f t="shared" ca="1" si="35"/>
        <v/>
      </c>
      <c r="N110" s="52"/>
      <c r="T110" s="1" t="str">
        <f t="shared" si="36"/>
        <v>5°TRANCE</v>
      </c>
      <c r="U110" s="1">
        <f t="shared" si="41"/>
        <v>17</v>
      </c>
      <c r="V110" s="1">
        <f t="shared" si="42"/>
        <v>5</v>
      </c>
      <c r="W110" s="1">
        <f t="shared" ca="1" si="44"/>
        <v>0</v>
      </c>
      <c r="X110" s="1">
        <f t="shared" ca="1" si="44"/>
        <v>0</v>
      </c>
      <c r="Y110" s="1">
        <f t="shared" ca="1" si="44"/>
        <v>0</v>
      </c>
      <c r="Z110" s="1">
        <f t="shared" ca="1" si="44"/>
        <v>0</v>
      </c>
      <c r="AA110" s="1">
        <f t="shared" ca="1" si="44"/>
        <v>9.51</v>
      </c>
      <c r="AB110" s="1">
        <f t="shared" ca="1" si="38"/>
        <v>35</v>
      </c>
      <c r="AC110" s="1" t="str">
        <f t="shared" ca="1" si="39"/>
        <v/>
      </c>
      <c r="AD110" s="1">
        <f t="shared" si="43"/>
        <v>110</v>
      </c>
      <c r="AH110" s="53">
        <f t="shared" si="31"/>
        <v>98</v>
      </c>
      <c r="AI110" s="1">
        <f t="shared" ca="1" si="32"/>
        <v>13</v>
      </c>
    </row>
    <row r="111" spans="2:35" ht="15.75">
      <c r="B111" s="4">
        <f t="shared" si="37"/>
        <v>99</v>
      </c>
      <c r="C111" s="4">
        <f t="shared" ca="1" si="45"/>
        <v>0</v>
      </c>
      <c r="D111" s="47">
        <f t="shared" ca="1" si="46"/>
        <v>0</v>
      </c>
      <c r="E111" s="48">
        <f t="shared" ca="1" si="47"/>
        <v>0</v>
      </c>
      <c r="F111" s="49">
        <f t="shared" ca="1" si="48"/>
        <v>0</v>
      </c>
      <c r="G111" s="50">
        <f t="shared" ca="1" si="33"/>
        <v>0</v>
      </c>
      <c r="H111" s="47">
        <f t="shared" ca="1" si="30"/>
        <v>0</v>
      </c>
      <c r="I111" s="47">
        <f t="shared" ca="1" si="30"/>
        <v>0</v>
      </c>
      <c r="K111" s="51" t="str">
        <f t="shared" ca="1" si="34"/>
        <v/>
      </c>
      <c r="L111" s="51">
        <f t="shared" ca="1" si="40"/>
        <v>0</v>
      </c>
      <c r="M111" s="1" t="str">
        <f t="shared" ca="1" si="35"/>
        <v/>
      </c>
      <c r="N111" s="52"/>
      <c r="T111" s="1" t="str">
        <f t="shared" si="36"/>
        <v>5°TRANCE</v>
      </c>
      <c r="U111" s="1">
        <f t="shared" si="41"/>
        <v>18</v>
      </c>
      <c r="V111" s="1">
        <f t="shared" si="42"/>
        <v>5</v>
      </c>
      <c r="W111" s="1">
        <f t="shared" ca="1" si="44"/>
        <v>0</v>
      </c>
      <c r="X111" s="1">
        <f t="shared" ca="1" si="44"/>
        <v>0</v>
      </c>
      <c r="Y111" s="1">
        <f t="shared" ca="1" si="44"/>
        <v>0</v>
      </c>
      <c r="Z111" s="1">
        <f t="shared" ca="1" si="44"/>
        <v>0</v>
      </c>
      <c r="AA111" s="1">
        <f t="shared" ca="1" si="44"/>
        <v>9.51</v>
      </c>
      <c r="AB111" s="1">
        <f t="shared" ca="1" si="38"/>
        <v>35</v>
      </c>
      <c r="AC111" s="1" t="str">
        <f t="shared" ca="1" si="39"/>
        <v/>
      </c>
      <c r="AD111" s="1">
        <f t="shared" si="43"/>
        <v>111</v>
      </c>
      <c r="AH111" s="53">
        <f t="shared" si="31"/>
        <v>99</v>
      </c>
      <c r="AI111" s="1">
        <f t="shared" ca="1" si="32"/>
        <v>13</v>
      </c>
    </row>
    <row r="112" spans="2:35" ht="15.75">
      <c r="B112" s="4">
        <f t="shared" si="37"/>
        <v>100</v>
      </c>
      <c r="C112" s="4">
        <f t="shared" ca="1" si="45"/>
        <v>0</v>
      </c>
      <c r="D112" s="47">
        <f t="shared" ca="1" si="46"/>
        <v>0</v>
      </c>
      <c r="E112" s="48">
        <f t="shared" ca="1" si="47"/>
        <v>0</v>
      </c>
      <c r="F112" s="49">
        <f t="shared" ca="1" si="48"/>
        <v>0</v>
      </c>
      <c r="G112" s="50">
        <f t="shared" ca="1" si="33"/>
        <v>0</v>
      </c>
      <c r="H112" s="47">
        <f t="shared" ca="1" si="30"/>
        <v>0</v>
      </c>
      <c r="I112" s="47">
        <f t="shared" ca="1" si="30"/>
        <v>0</v>
      </c>
      <c r="K112" s="51" t="str">
        <f t="shared" ca="1" si="34"/>
        <v/>
      </c>
      <c r="L112" s="51">
        <f t="shared" ca="1" si="40"/>
        <v>0</v>
      </c>
      <c r="M112" s="1" t="str">
        <f t="shared" ca="1" si="35"/>
        <v/>
      </c>
      <c r="N112" s="52"/>
      <c r="T112" s="1" t="str">
        <f t="shared" si="36"/>
        <v>5°TRANCE</v>
      </c>
      <c r="U112" s="1">
        <f t="shared" si="41"/>
        <v>19</v>
      </c>
      <c r="V112" s="1">
        <f t="shared" si="42"/>
        <v>5</v>
      </c>
      <c r="W112" s="1">
        <f t="shared" ca="1" si="44"/>
        <v>0</v>
      </c>
      <c r="X112" s="1">
        <f t="shared" ca="1" si="44"/>
        <v>0</v>
      </c>
      <c r="Y112" s="1">
        <f t="shared" ca="1" si="44"/>
        <v>0</v>
      </c>
      <c r="Z112" s="1">
        <f t="shared" ca="1" si="44"/>
        <v>0</v>
      </c>
      <c r="AA112" s="1">
        <f t="shared" ca="1" si="44"/>
        <v>9.51</v>
      </c>
      <c r="AB112" s="1">
        <f t="shared" ca="1" si="38"/>
        <v>35</v>
      </c>
      <c r="AC112" s="1" t="str">
        <f t="shared" ca="1" si="39"/>
        <v/>
      </c>
      <c r="AD112" s="1">
        <f t="shared" si="43"/>
        <v>112</v>
      </c>
      <c r="AH112" s="53">
        <f t="shared" si="31"/>
        <v>100</v>
      </c>
      <c r="AI112" s="1">
        <f t="shared" ca="1" si="32"/>
        <v>13</v>
      </c>
    </row>
    <row r="113" spans="2:35" ht="15.75">
      <c r="B113" s="4">
        <f t="shared" si="37"/>
        <v>101</v>
      </c>
      <c r="C113" s="4">
        <f t="shared" ca="1" si="45"/>
        <v>0</v>
      </c>
      <c r="D113" s="47">
        <f t="shared" ca="1" si="46"/>
        <v>0</v>
      </c>
      <c r="E113" s="48">
        <f t="shared" ca="1" si="47"/>
        <v>0</v>
      </c>
      <c r="F113" s="49">
        <f t="shared" ca="1" si="48"/>
        <v>0</v>
      </c>
      <c r="G113" s="50">
        <f t="shared" ca="1" si="33"/>
        <v>0</v>
      </c>
      <c r="H113" s="47">
        <f t="shared" ca="1" si="30"/>
        <v>0</v>
      </c>
      <c r="I113" s="47">
        <f t="shared" ca="1" si="30"/>
        <v>0</v>
      </c>
      <c r="K113" s="51" t="str">
        <f t="shared" ca="1" si="34"/>
        <v/>
      </c>
      <c r="L113" s="51">
        <f t="shared" ca="1" si="40"/>
        <v>0</v>
      </c>
      <c r="M113" s="1" t="str">
        <f t="shared" ca="1" si="35"/>
        <v/>
      </c>
      <c r="N113" s="52"/>
      <c r="T113" s="1" t="str">
        <f t="shared" si="36"/>
        <v>5°TRANCE</v>
      </c>
      <c r="U113" s="1">
        <f t="shared" si="41"/>
        <v>20</v>
      </c>
      <c r="V113" s="1">
        <f t="shared" si="42"/>
        <v>5</v>
      </c>
      <c r="W113" s="1">
        <f t="shared" ca="1" si="44"/>
        <v>0</v>
      </c>
      <c r="X113" s="1">
        <f t="shared" ca="1" si="44"/>
        <v>0</v>
      </c>
      <c r="Y113" s="1">
        <f t="shared" ca="1" si="44"/>
        <v>0</v>
      </c>
      <c r="Z113" s="1">
        <f t="shared" ca="1" si="44"/>
        <v>0</v>
      </c>
      <c r="AA113" s="1">
        <f t="shared" ca="1" si="44"/>
        <v>9.51</v>
      </c>
      <c r="AB113" s="1">
        <f t="shared" ca="1" si="38"/>
        <v>35</v>
      </c>
      <c r="AC113" s="1" t="str">
        <f t="shared" ca="1" si="39"/>
        <v/>
      </c>
      <c r="AD113" s="1">
        <f t="shared" si="43"/>
        <v>113</v>
      </c>
      <c r="AH113" s="53">
        <f t="shared" si="31"/>
        <v>101</v>
      </c>
      <c r="AI113" s="1">
        <f t="shared" ca="1" si="32"/>
        <v>13</v>
      </c>
    </row>
    <row r="114" spans="2:35" ht="15.75">
      <c r="B114" s="4">
        <f t="shared" si="37"/>
        <v>102</v>
      </c>
      <c r="C114" s="4">
        <f t="shared" ca="1" si="45"/>
        <v>0</v>
      </c>
      <c r="D114" s="47">
        <f t="shared" ca="1" si="46"/>
        <v>0</v>
      </c>
      <c r="E114" s="48">
        <f t="shared" ca="1" si="47"/>
        <v>0</v>
      </c>
      <c r="F114" s="49">
        <f t="shared" ca="1" si="48"/>
        <v>0</v>
      </c>
      <c r="G114" s="50">
        <f t="shared" ca="1" si="33"/>
        <v>0</v>
      </c>
      <c r="H114" s="47">
        <f t="shared" ca="1" si="30"/>
        <v>0</v>
      </c>
      <c r="I114" s="47">
        <f t="shared" ca="1" si="30"/>
        <v>0</v>
      </c>
      <c r="K114" s="51" t="str">
        <f t="shared" ca="1" si="34"/>
        <v/>
      </c>
      <c r="L114" s="51">
        <f t="shared" ca="1" si="40"/>
        <v>0</v>
      </c>
      <c r="M114" s="1" t="str">
        <f t="shared" ca="1" si="35"/>
        <v/>
      </c>
      <c r="N114" s="52"/>
      <c r="T114" s="1" t="str">
        <f t="shared" si="36"/>
        <v>6°TRANCE</v>
      </c>
      <c r="U114" s="1">
        <f t="shared" si="41"/>
        <v>1</v>
      </c>
      <c r="V114" s="1">
        <f t="shared" si="42"/>
        <v>6</v>
      </c>
      <c r="W114" s="1">
        <f t="shared" ref="W114:AA133" ca="1" si="49">INDIRECT(ADDRESS($W$5+$U114-1,W$4,,,$T114))</f>
        <v>0</v>
      </c>
      <c r="X114" s="1">
        <f t="shared" ca="1" si="49"/>
        <v>0</v>
      </c>
      <c r="Y114" s="1">
        <f t="shared" ca="1" si="49"/>
        <v>2</v>
      </c>
      <c r="Z114" s="1" t="str">
        <f t="shared" ca="1" si="49"/>
        <v>win</v>
      </c>
      <c r="AA114" s="1">
        <f t="shared" ca="1" si="49"/>
        <v>11.88</v>
      </c>
      <c r="AB114" s="1">
        <f t="shared" ca="1" si="38"/>
        <v>36</v>
      </c>
      <c r="AC114" s="1">
        <f t="shared" ca="1" si="39"/>
        <v>36</v>
      </c>
      <c r="AD114" s="1">
        <f t="shared" si="43"/>
        <v>114</v>
      </c>
      <c r="AH114" s="53">
        <f t="shared" si="31"/>
        <v>102</v>
      </c>
      <c r="AI114" s="1">
        <f t="shared" ca="1" si="32"/>
        <v>13</v>
      </c>
    </row>
    <row r="115" spans="2:35" ht="15.75">
      <c r="B115" s="4">
        <f t="shared" si="37"/>
        <v>103</v>
      </c>
      <c r="C115" s="4">
        <f t="shared" ca="1" si="45"/>
        <v>0</v>
      </c>
      <c r="D115" s="47">
        <f t="shared" ca="1" si="46"/>
        <v>0</v>
      </c>
      <c r="E115" s="48">
        <f t="shared" ca="1" si="47"/>
        <v>0</v>
      </c>
      <c r="F115" s="49">
        <f t="shared" ca="1" si="48"/>
        <v>0</v>
      </c>
      <c r="G115" s="50">
        <f t="shared" ca="1" si="33"/>
        <v>0</v>
      </c>
      <c r="H115" s="47">
        <f t="shared" ca="1" si="30"/>
        <v>0</v>
      </c>
      <c r="I115" s="47">
        <f t="shared" ca="1" si="30"/>
        <v>0</v>
      </c>
      <c r="K115" s="51" t="str">
        <f t="shared" ca="1" si="34"/>
        <v/>
      </c>
      <c r="L115" s="51">
        <f t="shared" ca="1" si="40"/>
        <v>0</v>
      </c>
      <c r="M115" s="1" t="str">
        <f t="shared" ca="1" si="35"/>
        <v/>
      </c>
      <c r="N115" s="52"/>
      <c r="T115" s="1" t="str">
        <f t="shared" si="36"/>
        <v>6°TRANCE</v>
      </c>
      <c r="U115" s="1">
        <f t="shared" si="41"/>
        <v>2</v>
      </c>
      <c r="V115" s="1">
        <f t="shared" si="42"/>
        <v>6</v>
      </c>
      <c r="W115" s="1">
        <f t="shared" ca="1" si="49"/>
        <v>0</v>
      </c>
      <c r="X115" s="1">
        <f t="shared" ca="1" si="49"/>
        <v>0</v>
      </c>
      <c r="Y115" s="1">
        <f t="shared" ca="1" si="49"/>
        <v>2</v>
      </c>
      <c r="Z115" s="1" t="str">
        <f t="shared" ca="1" si="49"/>
        <v>win</v>
      </c>
      <c r="AA115" s="1">
        <f t="shared" ca="1" si="49"/>
        <v>11.88</v>
      </c>
      <c r="AB115" s="1">
        <f t="shared" ca="1" si="38"/>
        <v>37</v>
      </c>
      <c r="AC115" s="1">
        <f t="shared" ca="1" si="39"/>
        <v>37</v>
      </c>
      <c r="AD115" s="1">
        <f t="shared" si="43"/>
        <v>115</v>
      </c>
      <c r="AH115" s="53">
        <f t="shared" si="31"/>
        <v>103</v>
      </c>
      <c r="AI115" s="1">
        <f t="shared" ca="1" si="32"/>
        <v>13</v>
      </c>
    </row>
    <row r="116" spans="2:35" ht="15.75">
      <c r="B116" s="4">
        <f t="shared" si="37"/>
        <v>104</v>
      </c>
      <c r="C116" s="4">
        <f t="shared" ca="1" si="45"/>
        <v>0</v>
      </c>
      <c r="D116" s="47">
        <f t="shared" ca="1" si="46"/>
        <v>0</v>
      </c>
      <c r="E116" s="48">
        <f t="shared" ca="1" si="47"/>
        <v>0</v>
      </c>
      <c r="F116" s="49">
        <f t="shared" ca="1" si="48"/>
        <v>0</v>
      </c>
      <c r="G116" s="50">
        <f t="shared" ca="1" si="33"/>
        <v>0</v>
      </c>
      <c r="H116" s="47">
        <f t="shared" ca="1" si="30"/>
        <v>0</v>
      </c>
      <c r="I116" s="47">
        <f t="shared" ca="1" si="30"/>
        <v>0</v>
      </c>
      <c r="K116" s="51" t="str">
        <f t="shared" ca="1" si="34"/>
        <v/>
      </c>
      <c r="L116" s="51">
        <f t="shared" ca="1" si="40"/>
        <v>0</v>
      </c>
      <c r="M116" s="1" t="str">
        <f t="shared" ca="1" si="35"/>
        <v/>
      </c>
      <c r="N116" s="52"/>
      <c r="T116" s="1" t="str">
        <f t="shared" si="36"/>
        <v>6°TRANCE</v>
      </c>
      <c r="U116" s="1">
        <f t="shared" si="41"/>
        <v>3</v>
      </c>
      <c r="V116" s="1">
        <f t="shared" si="42"/>
        <v>6</v>
      </c>
      <c r="W116" s="1">
        <f t="shared" ca="1" si="49"/>
        <v>0</v>
      </c>
      <c r="X116" s="1">
        <f t="shared" ca="1" si="49"/>
        <v>0</v>
      </c>
      <c r="Y116" s="1">
        <f t="shared" ca="1" si="49"/>
        <v>2</v>
      </c>
      <c r="Z116" s="1" t="str">
        <f t="shared" ca="1" si="49"/>
        <v>win</v>
      </c>
      <c r="AA116" s="1">
        <f t="shared" ca="1" si="49"/>
        <v>11.88</v>
      </c>
      <c r="AB116" s="1">
        <f t="shared" ca="1" si="38"/>
        <v>38</v>
      </c>
      <c r="AC116" s="1">
        <f t="shared" ca="1" si="39"/>
        <v>38</v>
      </c>
      <c r="AD116" s="1">
        <f t="shared" si="43"/>
        <v>116</v>
      </c>
      <c r="AH116" s="53">
        <f t="shared" si="31"/>
        <v>104</v>
      </c>
      <c r="AI116" s="1">
        <f t="shared" ca="1" si="32"/>
        <v>13</v>
      </c>
    </row>
    <row r="117" spans="2:35" ht="15.75">
      <c r="B117" s="4">
        <f t="shared" si="37"/>
        <v>105</v>
      </c>
      <c r="C117" s="4">
        <f t="shared" ca="1" si="45"/>
        <v>0</v>
      </c>
      <c r="D117" s="47">
        <f t="shared" ca="1" si="46"/>
        <v>0</v>
      </c>
      <c r="E117" s="48">
        <f t="shared" ca="1" si="47"/>
        <v>0</v>
      </c>
      <c r="F117" s="49">
        <f t="shared" ca="1" si="48"/>
        <v>0</v>
      </c>
      <c r="G117" s="50">
        <f t="shared" ca="1" si="33"/>
        <v>0</v>
      </c>
      <c r="H117" s="47">
        <f t="shared" ca="1" si="30"/>
        <v>0</v>
      </c>
      <c r="I117" s="47">
        <f t="shared" ca="1" si="30"/>
        <v>0</v>
      </c>
      <c r="K117" s="51" t="str">
        <f t="shared" ca="1" si="34"/>
        <v/>
      </c>
      <c r="L117" s="51">
        <f t="shared" ca="1" si="40"/>
        <v>0</v>
      </c>
      <c r="M117" s="1" t="str">
        <f t="shared" ca="1" si="35"/>
        <v/>
      </c>
      <c r="N117" s="52"/>
      <c r="T117" s="1" t="str">
        <f t="shared" si="36"/>
        <v>6°TRANCE</v>
      </c>
      <c r="U117" s="1">
        <f t="shared" si="41"/>
        <v>4</v>
      </c>
      <c r="V117" s="1">
        <f t="shared" si="42"/>
        <v>6</v>
      </c>
      <c r="W117" s="1">
        <f t="shared" ca="1" si="49"/>
        <v>0</v>
      </c>
      <c r="X117" s="1">
        <f t="shared" ca="1" si="49"/>
        <v>0</v>
      </c>
      <c r="Y117" s="1">
        <f t="shared" ca="1" si="49"/>
        <v>2</v>
      </c>
      <c r="Z117" s="1" t="str">
        <f t="shared" ca="1" si="49"/>
        <v>win</v>
      </c>
      <c r="AA117" s="1">
        <f t="shared" ca="1" si="49"/>
        <v>11.88</v>
      </c>
      <c r="AB117" s="1">
        <f t="shared" ca="1" si="38"/>
        <v>39</v>
      </c>
      <c r="AC117" s="1">
        <f t="shared" ca="1" si="39"/>
        <v>39</v>
      </c>
      <c r="AD117" s="1">
        <f t="shared" si="43"/>
        <v>117</v>
      </c>
      <c r="AH117" s="53">
        <f t="shared" si="31"/>
        <v>105</v>
      </c>
      <c r="AI117" s="1">
        <f t="shared" ca="1" si="32"/>
        <v>13</v>
      </c>
    </row>
    <row r="118" spans="2:35" ht="15.75">
      <c r="B118" s="4">
        <f t="shared" si="37"/>
        <v>106</v>
      </c>
      <c r="C118" s="4">
        <f t="shared" ca="1" si="45"/>
        <v>0</v>
      </c>
      <c r="D118" s="47">
        <f t="shared" ca="1" si="46"/>
        <v>0</v>
      </c>
      <c r="E118" s="48">
        <f t="shared" ca="1" si="47"/>
        <v>0</v>
      </c>
      <c r="F118" s="49">
        <f t="shared" ca="1" si="48"/>
        <v>0</v>
      </c>
      <c r="G118" s="50">
        <f t="shared" ca="1" si="33"/>
        <v>0</v>
      </c>
      <c r="H118" s="47">
        <f t="shared" ca="1" si="30"/>
        <v>0</v>
      </c>
      <c r="I118" s="47">
        <f t="shared" ca="1" si="30"/>
        <v>0</v>
      </c>
      <c r="K118" s="51" t="str">
        <f t="shared" ca="1" si="34"/>
        <v/>
      </c>
      <c r="L118" s="51">
        <f t="shared" ca="1" si="40"/>
        <v>0</v>
      </c>
      <c r="M118" s="1" t="str">
        <f t="shared" ca="1" si="35"/>
        <v/>
      </c>
      <c r="N118" s="52"/>
      <c r="T118" s="1" t="str">
        <f t="shared" si="36"/>
        <v>6°TRANCE</v>
      </c>
      <c r="U118" s="1">
        <f t="shared" si="41"/>
        <v>5</v>
      </c>
      <c r="V118" s="1">
        <f t="shared" si="42"/>
        <v>6</v>
      </c>
      <c r="W118" s="1">
        <f t="shared" ca="1" si="49"/>
        <v>0</v>
      </c>
      <c r="X118" s="1">
        <f t="shared" ca="1" si="49"/>
        <v>0</v>
      </c>
      <c r="Y118" s="1">
        <f t="shared" ca="1" si="49"/>
        <v>2</v>
      </c>
      <c r="Z118" s="1" t="str">
        <f t="shared" ca="1" si="49"/>
        <v>loss</v>
      </c>
      <c r="AA118" s="1">
        <f t="shared" ca="1" si="49"/>
        <v>11.88</v>
      </c>
      <c r="AB118" s="1">
        <f t="shared" ca="1" si="38"/>
        <v>40</v>
      </c>
      <c r="AC118" s="1">
        <f t="shared" ca="1" si="39"/>
        <v>40</v>
      </c>
      <c r="AD118" s="1">
        <f t="shared" si="43"/>
        <v>118</v>
      </c>
      <c r="AH118" s="53">
        <f t="shared" si="31"/>
        <v>106</v>
      </c>
      <c r="AI118" s="1">
        <f t="shared" ca="1" si="32"/>
        <v>13</v>
      </c>
    </row>
    <row r="119" spans="2:35" ht="15.75">
      <c r="B119" s="4">
        <f t="shared" si="37"/>
        <v>107</v>
      </c>
      <c r="C119" s="4">
        <f t="shared" ca="1" si="45"/>
        <v>0</v>
      </c>
      <c r="D119" s="47">
        <f t="shared" ca="1" si="46"/>
        <v>0</v>
      </c>
      <c r="E119" s="48">
        <f t="shared" ca="1" si="47"/>
        <v>0</v>
      </c>
      <c r="F119" s="49">
        <f t="shared" ca="1" si="48"/>
        <v>0</v>
      </c>
      <c r="G119" s="50">
        <f t="shared" ca="1" si="33"/>
        <v>0</v>
      </c>
      <c r="H119" s="47">
        <f t="shared" ca="1" si="30"/>
        <v>0</v>
      </c>
      <c r="I119" s="47">
        <f t="shared" ca="1" si="30"/>
        <v>0</v>
      </c>
      <c r="K119" s="51" t="str">
        <f t="shared" ca="1" si="34"/>
        <v/>
      </c>
      <c r="L119" s="51">
        <f t="shared" ca="1" si="40"/>
        <v>0</v>
      </c>
      <c r="M119" s="1" t="str">
        <f t="shared" ca="1" si="35"/>
        <v/>
      </c>
      <c r="N119" s="52"/>
      <c r="T119" s="1" t="str">
        <f t="shared" si="36"/>
        <v>6°TRANCE</v>
      </c>
      <c r="U119" s="1">
        <f t="shared" si="41"/>
        <v>6</v>
      </c>
      <c r="V119" s="1">
        <f t="shared" si="42"/>
        <v>6</v>
      </c>
      <c r="W119" s="1">
        <f t="shared" ca="1" si="49"/>
        <v>0</v>
      </c>
      <c r="X119" s="1">
        <f t="shared" ca="1" si="49"/>
        <v>0</v>
      </c>
      <c r="Y119" s="1">
        <f t="shared" ca="1" si="49"/>
        <v>2</v>
      </c>
      <c r="Z119" s="1" t="str">
        <f t="shared" ca="1" si="49"/>
        <v>loss</v>
      </c>
      <c r="AA119" s="1">
        <f t="shared" ca="1" si="49"/>
        <v>11.88</v>
      </c>
      <c r="AB119" s="1">
        <f t="shared" ca="1" si="38"/>
        <v>41</v>
      </c>
      <c r="AC119" s="1">
        <f t="shared" ca="1" si="39"/>
        <v>41</v>
      </c>
      <c r="AD119" s="1">
        <f t="shared" si="43"/>
        <v>119</v>
      </c>
      <c r="AH119" s="53">
        <f t="shared" si="31"/>
        <v>107</v>
      </c>
      <c r="AI119" s="1">
        <f t="shared" ca="1" si="32"/>
        <v>13</v>
      </c>
    </row>
    <row r="120" spans="2:35" ht="15.75">
      <c r="B120" s="4">
        <f t="shared" si="37"/>
        <v>108</v>
      </c>
      <c r="C120" s="4">
        <f t="shared" ca="1" si="45"/>
        <v>0</v>
      </c>
      <c r="D120" s="47">
        <f t="shared" ca="1" si="46"/>
        <v>0</v>
      </c>
      <c r="E120" s="48">
        <f t="shared" ca="1" si="47"/>
        <v>0</v>
      </c>
      <c r="F120" s="49">
        <f t="shared" ca="1" si="48"/>
        <v>0</v>
      </c>
      <c r="G120" s="50">
        <f t="shared" ca="1" si="33"/>
        <v>0</v>
      </c>
      <c r="H120" s="47">
        <f t="shared" ca="1" si="30"/>
        <v>0</v>
      </c>
      <c r="I120" s="47">
        <f t="shared" ca="1" si="30"/>
        <v>0</v>
      </c>
      <c r="K120" s="51" t="str">
        <f t="shared" ca="1" si="34"/>
        <v/>
      </c>
      <c r="L120" s="51">
        <f t="shared" ca="1" si="40"/>
        <v>0</v>
      </c>
      <c r="M120" s="1" t="str">
        <f t="shared" ca="1" si="35"/>
        <v/>
      </c>
      <c r="N120" s="52"/>
      <c r="T120" s="1" t="str">
        <f t="shared" si="36"/>
        <v>6°TRANCE</v>
      </c>
      <c r="U120" s="1">
        <f t="shared" si="41"/>
        <v>7</v>
      </c>
      <c r="V120" s="1">
        <f t="shared" si="42"/>
        <v>6</v>
      </c>
      <c r="W120" s="1">
        <f t="shared" ca="1" si="49"/>
        <v>0</v>
      </c>
      <c r="X120" s="1">
        <f t="shared" ca="1" si="49"/>
        <v>0</v>
      </c>
      <c r="Y120" s="1">
        <f t="shared" ca="1" si="49"/>
        <v>2</v>
      </c>
      <c r="Z120" s="1" t="str">
        <f t="shared" ca="1" si="49"/>
        <v>loss</v>
      </c>
      <c r="AA120" s="1">
        <f t="shared" ca="1" si="49"/>
        <v>11.88</v>
      </c>
      <c r="AB120" s="1">
        <f t="shared" ca="1" si="38"/>
        <v>42</v>
      </c>
      <c r="AC120" s="1">
        <f t="shared" ca="1" si="39"/>
        <v>42</v>
      </c>
      <c r="AD120" s="1">
        <f t="shared" si="43"/>
        <v>120</v>
      </c>
      <c r="AH120" s="53">
        <f t="shared" si="31"/>
        <v>108</v>
      </c>
      <c r="AI120" s="1">
        <f t="shared" ca="1" si="32"/>
        <v>13</v>
      </c>
    </row>
    <row r="121" spans="2:35" ht="15.75">
      <c r="B121" s="4">
        <f t="shared" si="37"/>
        <v>109</v>
      </c>
      <c r="C121" s="4">
        <f t="shared" ca="1" si="45"/>
        <v>0</v>
      </c>
      <c r="D121" s="47">
        <f t="shared" ca="1" si="46"/>
        <v>0</v>
      </c>
      <c r="E121" s="48">
        <f t="shared" ca="1" si="47"/>
        <v>0</v>
      </c>
      <c r="F121" s="49">
        <f t="shared" ca="1" si="48"/>
        <v>0</v>
      </c>
      <c r="G121" s="50">
        <f t="shared" ca="1" si="33"/>
        <v>0</v>
      </c>
      <c r="H121" s="47">
        <f t="shared" ca="1" si="30"/>
        <v>0</v>
      </c>
      <c r="I121" s="47">
        <f t="shared" ca="1" si="30"/>
        <v>0</v>
      </c>
      <c r="K121" s="51" t="str">
        <f t="shared" ca="1" si="34"/>
        <v/>
      </c>
      <c r="L121" s="51">
        <f t="shared" ca="1" si="40"/>
        <v>0</v>
      </c>
      <c r="M121" s="1" t="str">
        <f t="shared" ca="1" si="35"/>
        <v/>
      </c>
      <c r="N121" s="52"/>
      <c r="T121" s="1" t="str">
        <f t="shared" si="36"/>
        <v>6°TRANCE</v>
      </c>
      <c r="U121" s="1">
        <f t="shared" si="41"/>
        <v>8</v>
      </c>
      <c r="V121" s="1">
        <f t="shared" si="42"/>
        <v>6</v>
      </c>
      <c r="W121" s="1">
        <f t="shared" ca="1" si="49"/>
        <v>0</v>
      </c>
      <c r="X121" s="1">
        <f t="shared" ca="1" si="49"/>
        <v>0</v>
      </c>
      <c r="Y121" s="1">
        <f t="shared" ca="1" si="49"/>
        <v>0</v>
      </c>
      <c r="Z121" s="1">
        <f t="shared" ca="1" si="49"/>
        <v>0</v>
      </c>
      <c r="AA121" s="1">
        <f t="shared" ca="1" si="49"/>
        <v>11.88</v>
      </c>
      <c r="AB121" s="1">
        <f t="shared" ca="1" si="38"/>
        <v>42</v>
      </c>
      <c r="AC121" s="1" t="str">
        <f t="shared" ca="1" si="39"/>
        <v/>
      </c>
      <c r="AD121" s="1">
        <f t="shared" si="43"/>
        <v>121</v>
      </c>
      <c r="AH121" s="53">
        <f t="shared" si="31"/>
        <v>109</v>
      </c>
      <c r="AI121" s="1">
        <f t="shared" ca="1" si="32"/>
        <v>13</v>
      </c>
    </row>
    <row r="122" spans="2:35" ht="15.75">
      <c r="B122" s="4">
        <f t="shared" si="37"/>
        <v>110</v>
      </c>
      <c r="C122" s="4">
        <f t="shared" ca="1" si="45"/>
        <v>0</v>
      </c>
      <c r="D122" s="47">
        <f t="shared" ca="1" si="46"/>
        <v>0</v>
      </c>
      <c r="E122" s="48">
        <f t="shared" ca="1" si="47"/>
        <v>0</v>
      </c>
      <c r="F122" s="49">
        <f t="shared" ca="1" si="48"/>
        <v>0</v>
      </c>
      <c r="G122" s="50">
        <f t="shared" ca="1" si="33"/>
        <v>0</v>
      </c>
      <c r="H122" s="47">
        <f t="shared" ca="1" si="30"/>
        <v>0</v>
      </c>
      <c r="I122" s="47">
        <f t="shared" ca="1" si="30"/>
        <v>0</v>
      </c>
      <c r="K122" s="51" t="str">
        <f t="shared" ca="1" si="34"/>
        <v/>
      </c>
      <c r="L122" s="51">
        <f t="shared" ca="1" si="40"/>
        <v>0</v>
      </c>
      <c r="M122" s="1" t="str">
        <f t="shared" ca="1" si="35"/>
        <v/>
      </c>
      <c r="N122" s="52"/>
      <c r="T122" s="1" t="str">
        <f t="shared" si="36"/>
        <v>6°TRANCE</v>
      </c>
      <c r="U122" s="1">
        <f t="shared" si="41"/>
        <v>9</v>
      </c>
      <c r="V122" s="1">
        <f t="shared" si="42"/>
        <v>6</v>
      </c>
      <c r="W122" s="1">
        <f t="shared" ca="1" si="49"/>
        <v>0</v>
      </c>
      <c r="X122" s="1">
        <f t="shared" ca="1" si="49"/>
        <v>0</v>
      </c>
      <c r="Y122" s="1">
        <f t="shared" ca="1" si="49"/>
        <v>0</v>
      </c>
      <c r="Z122" s="1">
        <f t="shared" ca="1" si="49"/>
        <v>0</v>
      </c>
      <c r="AA122" s="1">
        <f t="shared" ca="1" si="49"/>
        <v>11.88</v>
      </c>
      <c r="AB122" s="1">
        <f t="shared" ca="1" si="38"/>
        <v>42</v>
      </c>
      <c r="AC122" s="1" t="str">
        <f t="shared" ca="1" si="39"/>
        <v/>
      </c>
      <c r="AD122" s="1">
        <f t="shared" si="43"/>
        <v>122</v>
      </c>
      <c r="AH122" s="53">
        <f t="shared" si="31"/>
        <v>110</v>
      </c>
      <c r="AI122" s="1">
        <f t="shared" ca="1" si="32"/>
        <v>13</v>
      </c>
    </row>
    <row r="123" spans="2:35" ht="15.75">
      <c r="B123" s="4">
        <f t="shared" si="37"/>
        <v>111</v>
      </c>
      <c r="C123" s="4">
        <f t="shared" ca="1" si="45"/>
        <v>0</v>
      </c>
      <c r="D123" s="47">
        <f t="shared" ca="1" si="46"/>
        <v>0</v>
      </c>
      <c r="E123" s="48">
        <f t="shared" ca="1" si="47"/>
        <v>0</v>
      </c>
      <c r="F123" s="49">
        <f t="shared" ca="1" si="48"/>
        <v>0</v>
      </c>
      <c r="G123" s="50">
        <f t="shared" ca="1" si="33"/>
        <v>0</v>
      </c>
      <c r="H123" s="47">
        <f t="shared" ca="1" si="30"/>
        <v>0</v>
      </c>
      <c r="I123" s="47">
        <f t="shared" ca="1" si="30"/>
        <v>0</v>
      </c>
      <c r="K123" s="51" t="str">
        <f t="shared" ca="1" si="34"/>
        <v/>
      </c>
      <c r="L123" s="51">
        <f t="shared" ca="1" si="40"/>
        <v>0</v>
      </c>
      <c r="M123" s="1" t="str">
        <f t="shared" ca="1" si="35"/>
        <v/>
      </c>
      <c r="N123" s="52"/>
      <c r="T123" s="1" t="str">
        <f t="shared" si="36"/>
        <v>6°TRANCE</v>
      </c>
      <c r="U123" s="1">
        <f t="shared" si="41"/>
        <v>10</v>
      </c>
      <c r="V123" s="1">
        <f t="shared" si="42"/>
        <v>6</v>
      </c>
      <c r="W123" s="1">
        <f t="shared" ca="1" si="49"/>
        <v>0</v>
      </c>
      <c r="X123" s="1">
        <f t="shared" ca="1" si="49"/>
        <v>0</v>
      </c>
      <c r="Y123" s="1">
        <f t="shared" ca="1" si="49"/>
        <v>0</v>
      </c>
      <c r="Z123" s="1">
        <f t="shared" ca="1" si="49"/>
        <v>0</v>
      </c>
      <c r="AA123" s="1">
        <f t="shared" ca="1" si="49"/>
        <v>11.88</v>
      </c>
      <c r="AB123" s="1">
        <f t="shared" ca="1" si="38"/>
        <v>42</v>
      </c>
      <c r="AC123" s="1" t="str">
        <f t="shared" ca="1" si="39"/>
        <v/>
      </c>
      <c r="AD123" s="1">
        <f t="shared" si="43"/>
        <v>123</v>
      </c>
      <c r="AH123" s="53">
        <f t="shared" si="31"/>
        <v>111</v>
      </c>
      <c r="AI123" s="1">
        <f t="shared" ca="1" si="32"/>
        <v>13</v>
      </c>
    </row>
    <row r="124" spans="2:35" ht="15.75">
      <c r="B124" s="4">
        <f t="shared" si="37"/>
        <v>112</v>
      </c>
      <c r="C124" s="4">
        <f t="shared" ca="1" si="45"/>
        <v>0</v>
      </c>
      <c r="D124" s="47">
        <f t="shared" ca="1" si="46"/>
        <v>0</v>
      </c>
      <c r="E124" s="48">
        <f t="shared" ca="1" si="47"/>
        <v>0</v>
      </c>
      <c r="F124" s="49">
        <f t="shared" ca="1" si="48"/>
        <v>0</v>
      </c>
      <c r="G124" s="50">
        <f t="shared" ca="1" si="33"/>
        <v>0</v>
      </c>
      <c r="H124" s="47">
        <f t="shared" ca="1" si="30"/>
        <v>0</v>
      </c>
      <c r="I124" s="47">
        <f t="shared" ca="1" si="30"/>
        <v>0</v>
      </c>
      <c r="K124" s="51" t="str">
        <f t="shared" ca="1" si="34"/>
        <v/>
      </c>
      <c r="L124" s="51">
        <f t="shared" ca="1" si="40"/>
        <v>0</v>
      </c>
      <c r="M124" s="1" t="str">
        <f t="shared" ca="1" si="35"/>
        <v/>
      </c>
      <c r="N124" s="52"/>
      <c r="T124" s="1" t="str">
        <f t="shared" si="36"/>
        <v>6°TRANCE</v>
      </c>
      <c r="U124" s="1">
        <f t="shared" si="41"/>
        <v>11</v>
      </c>
      <c r="V124" s="1">
        <f t="shared" si="42"/>
        <v>6</v>
      </c>
      <c r="W124" s="1">
        <f t="shared" ca="1" si="49"/>
        <v>0</v>
      </c>
      <c r="X124" s="1">
        <f t="shared" ca="1" si="49"/>
        <v>0</v>
      </c>
      <c r="Y124" s="1">
        <f t="shared" ca="1" si="49"/>
        <v>0</v>
      </c>
      <c r="Z124" s="1">
        <f t="shared" ca="1" si="49"/>
        <v>0</v>
      </c>
      <c r="AA124" s="1">
        <f t="shared" ca="1" si="49"/>
        <v>11.88</v>
      </c>
      <c r="AB124" s="1">
        <f t="shared" ca="1" si="38"/>
        <v>42</v>
      </c>
      <c r="AC124" s="1" t="str">
        <f t="shared" ca="1" si="39"/>
        <v/>
      </c>
      <c r="AD124" s="1">
        <f t="shared" si="43"/>
        <v>124</v>
      </c>
      <c r="AH124" s="53">
        <f t="shared" si="31"/>
        <v>112</v>
      </c>
      <c r="AI124" s="1">
        <f t="shared" ca="1" si="32"/>
        <v>13</v>
      </c>
    </row>
    <row r="125" spans="2:35" ht="15.75">
      <c r="B125" s="4">
        <f t="shared" si="37"/>
        <v>113</v>
      </c>
      <c r="C125" s="4">
        <f t="shared" ca="1" si="45"/>
        <v>0</v>
      </c>
      <c r="D125" s="47">
        <f t="shared" ca="1" si="46"/>
        <v>0</v>
      </c>
      <c r="E125" s="48">
        <f t="shared" ca="1" si="47"/>
        <v>0</v>
      </c>
      <c r="F125" s="49">
        <f t="shared" ca="1" si="48"/>
        <v>0</v>
      </c>
      <c r="G125" s="50">
        <f t="shared" ca="1" si="33"/>
        <v>0</v>
      </c>
      <c r="H125" s="47">
        <f t="shared" ca="1" si="30"/>
        <v>0</v>
      </c>
      <c r="I125" s="47">
        <f t="shared" ca="1" si="30"/>
        <v>0</v>
      </c>
      <c r="K125" s="51" t="str">
        <f t="shared" ca="1" si="34"/>
        <v/>
      </c>
      <c r="L125" s="51">
        <f t="shared" ca="1" si="40"/>
        <v>0</v>
      </c>
      <c r="M125" s="1" t="str">
        <f t="shared" ca="1" si="35"/>
        <v/>
      </c>
      <c r="N125" s="52"/>
      <c r="T125" s="1" t="str">
        <f t="shared" si="36"/>
        <v>6°TRANCE</v>
      </c>
      <c r="U125" s="1">
        <f t="shared" si="41"/>
        <v>12</v>
      </c>
      <c r="V125" s="1">
        <f t="shared" si="42"/>
        <v>6</v>
      </c>
      <c r="W125" s="1">
        <f t="shared" ca="1" si="49"/>
        <v>0</v>
      </c>
      <c r="X125" s="1">
        <f t="shared" ca="1" si="49"/>
        <v>0</v>
      </c>
      <c r="Y125" s="1">
        <f t="shared" ca="1" si="49"/>
        <v>0</v>
      </c>
      <c r="Z125" s="1">
        <f t="shared" ca="1" si="49"/>
        <v>0</v>
      </c>
      <c r="AA125" s="1">
        <f t="shared" ca="1" si="49"/>
        <v>11.88</v>
      </c>
      <c r="AB125" s="1">
        <f t="shared" ca="1" si="38"/>
        <v>42</v>
      </c>
      <c r="AC125" s="1" t="str">
        <f t="shared" ca="1" si="39"/>
        <v/>
      </c>
      <c r="AD125" s="1">
        <f t="shared" si="43"/>
        <v>125</v>
      </c>
      <c r="AH125" s="53">
        <f t="shared" si="31"/>
        <v>113</v>
      </c>
      <c r="AI125" s="1">
        <f t="shared" ca="1" si="32"/>
        <v>13</v>
      </c>
    </row>
    <row r="126" spans="2:35" ht="15.75">
      <c r="B126" s="4">
        <f t="shared" si="37"/>
        <v>114</v>
      </c>
      <c r="C126" s="4">
        <f t="shared" ca="1" si="45"/>
        <v>0</v>
      </c>
      <c r="D126" s="47">
        <f t="shared" ca="1" si="46"/>
        <v>0</v>
      </c>
      <c r="E126" s="48">
        <f t="shared" ca="1" si="47"/>
        <v>0</v>
      </c>
      <c r="F126" s="49">
        <f t="shared" ca="1" si="48"/>
        <v>0</v>
      </c>
      <c r="G126" s="50">
        <f t="shared" ca="1" si="33"/>
        <v>0</v>
      </c>
      <c r="H126" s="47">
        <f t="shared" ca="1" si="30"/>
        <v>0</v>
      </c>
      <c r="I126" s="47">
        <f t="shared" ca="1" si="30"/>
        <v>0</v>
      </c>
      <c r="K126" s="51" t="str">
        <f t="shared" ca="1" si="34"/>
        <v/>
      </c>
      <c r="L126" s="51">
        <f t="shared" ca="1" si="40"/>
        <v>0</v>
      </c>
      <c r="M126" s="1" t="str">
        <f t="shared" ca="1" si="35"/>
        <v/>
      </c>
      <c r="N126" s="52"/>
      <c r="T126" s="1" t="str">
        <f t="shared" si="36"/>
        <v>6°TRANCE</v>
      </c>
      <c r="U126" s="1">
        <f t="shared" si="41"/>
        <v>13</v>
      </c>
      <c r="V126" s="1">
        <f t="shared" si="42"/>
        <v>6</v>
      </c>
      <c r="W126" s="1">
        <f t="shared" ca="1" si="49"/>
        <v>0</v>
      </c>
      <c r="X126" s="1">
        <f t="shared" ca="1" si="49"/>
        <v>0</v>
      </c>
      <c r="Y126" s="1">
        <f t="shared" ca="1" si="49"/>
        <v>0</v>
      </c>
      <c r="Z126" s="1">
        <f t="shared" ca="1" si="49"/>
        <v>0</v>
      </c>
      <c r="AA126" s="1">
        <f t="shared" ca="1" si="49"/>
        <v>11.88</v>
      </c>
      <c r="AB126" s="1">
        <f t="shared" ca="1" si="38"/>
        <v>42</v>
      </c>
      <c r="AC126" s="1" t="str">
        <f t="shared" ca="1" si="39"/>
        <v/>
      </c>
      <c r="AD126" s="1">
        <f t="shared" si="43"/>
        <v>126</v>
      </c>
      <c r="AH126" s="53">
        <f t="shared" si="31"/>
        <v>114</v>
      </c>
      <c r="AI126" s="1">
        <f t="shared" ca="1" si="32"/>
        <v>13</v>
      </c>
    </row>
    <row r="127" spans="2:35" ht="15.75">
      <c r="B127" s="4">
        <f t="shared" si="37"/>
        <v>115</v>
      </c>
      <c r="C127" s="4">
        <f t="shared" ca="1" si="45"/>
        <v>0</v>
      </c>
      <c r="D127" s="47">
        <f t="shared" ca="1" si="46"/>
        <v>0</v>
      </c>
      <c r="E127" s="48">
        <f t="shared" ca="1" si="47"/>
        <v>0</v>
      </c>
      <c r="F127" s="49">
        <f t="shared" ca="1" si="48"/>
        <v>0</v>
      </c>
      <c r="G127" s="50">
        <f t="shared" ca="1" si="33"/>
        <v>0</v>
      </c>
      <c r="H127" s="47">
        <f t="shared" ca="1" si="30"/>
        <v>0</v>
      </c>
      <c r="I127" s="47">
        <f t="shared" ca="1" si="30"/>
        <v>0</v>
      </c>
      <c r="K127" s="51" t="str">
        <f t="shared" ca="1" si="34"/>
        <v/>
      </c>
      <c r="L127" s="51">
        <f t="shared" ca="1" si="40"/>
        <v>0</v>
      </c>
      <c r="M127" s="1" t="str">
        <f t="shared" ca="1" si="35"/>
        <v/>
      </c>
      <c r="N127" s="52"/>
      <c r="T127" s="1" t="str">
        <f t="shared" si="36"/>
        <v>6°TRANCE</v>
      </c>
      <c r="U127" s="1">
        <f t="shared" si="41"/>
        <v>14</v>
      </c>
      <c r="V127" s="1">
        <f t="shared" si="42"/>
        <v>6</v>
      </c>
      <c r="W127" s="1">
        <f t="shared" ca="1" si="49"/>
        <v>0</v>
      </c>
      <c r="X127" s="1">
        <f t="shared" ca="1" si="49"/>
        <v>0</v>
      </c>
      <c r="Y127" s="1">
        <f t="shared" ca="1" si="49"/>
        <v>0</v>
      </c>
      <c r="Z127" s="1">
        <f t="shared" ca="1" si="49"/>
        <v>0</v>
      </c>
      <c r="AA127" s="1">
        <f t="shared" ca="1" si="49"/>
        <v>11.88</v>
      </c>
      <c r="AB127" s="1">
        <f t="shared" ca="1" si="38"/>
        <v>42</v>
      </c>
      <c r="AC127" s="1" t="str">
        <f t="shared" ca="1" si="39"/>
        <v/>
      </c>
      <c r="AD127" s="1">
        <f t="shared" si="43"/>
        <v>127</v>
      </c>
      <c r="AH127" s="53">
        <f t="shared" si="31"/>
        <v>115</v>
      </c>
      <c r="AI127" s="1">
        <f t="shared" ca="1" si="32"/>
        <v>13</v>
      </c>
    </row>
    <row r="128" spans="2:35" ht="15.75">
      <c r="B128" s="4">
        <f t="shared" si="37"/>
        <v>116</v>
      </c>
      <c r="C128" s="4">
        <f t="shared" ca="1" si="45"/>
        <v>0</v>
      </c>
      <c r="D128" s="47">
        <f t="shared" ca="1" si="46"/>
        <v>0</v>
      </c>
      <c r="E128" s="48">
        <f t="shared" ca="1" si="47"/>
        <v>0</v>
      </c>
      <c r="F128" s="49">
        <f t="shared" ca="1" si="48"/>
        <v>0</v>
      </c>
      <c r="G128" s="50">
        <f t="shared" ca="1" si="33"/>
        <v>0</v>
      </c>
      <c r="H128" s="47">
        <f t="shared" ca="1" si="30"/>
        <v>0</v>
      </c>
      <c r="I128" s="47">
        <f t="shared" ca="1" si="30"/>
        <v>0</v>
      </c>
      <c r="K128" s="51" t="str">
        <f t="shared" ca="1" si="34"/>
        <v/>
      </c>
      <c r="L128" s="51">
        <f t="shared" ca="1" si="40"/>
        <v>0</v>
      </c>
      <c r="M128" s="1" t="str">
        <f t="shared" ca="1" si="35"/>
        <v/>
      </c>
      <c r="N128" s="52"/>
      <c r="T128" s="1" t="str">
        <f t="shared" si="36"/>
        <v>6°TRANCE</v>
      </c>
      <c r="U128" s="1">
        <f t="shared" si="41"/>
        <v>15</v>
      </c>
      <c r="V128" s="1">
        <f t="shared" si="42"/>
        <v>6</v>
      </c>
      <c r="W128" s="1">
        <f t="shared" ca="1" si="49"/>
        <v>0</v>
      </c>
      <c r="X128" s="1">
        <f t="shared" ca="1" si="49"/>
        <v>0</v>
      </c>
      <c r="Y128" s="1">
        <f t="shared" ca="1" si="49"/>
        <v>0</v>
      </c>
      <c r="Z128" s="1">
        <f t="shared" ca="1" si="49"/>
        <v>0</v>
      </c>
      <c r="AA128" s="1">
        <f t="shared" ca="1" si="49"/>
        <v>11.88</v>
      </c>
      <c r="AB128" s="1">
        <f t="shared" ca="1" si="38"/>
        <v>42</v>
      </c>
      <c r="AC128" s="1" t="str">
        <f t="shared" ca="1" si="39"/>
        <v/>
      </c>
      <c r="AD128" s="1">
        <f t="shared" si="43"/>
        <v>128</v>
      </c>
      <c r="AH128" s="53">
        <f t="shared" si="31"/>
        <v>116</v>
      </c>
      <c r="AI128" s="1">
        <f t="shared" ca="1" si="32"/>
        <v>13</v>
      </c>
    </row>
    <row r="129" spans="2:35" ht="15.75">
      <c r="B129" s="4">
        <f t="shared" si="37"/>
        <v>117</v>
      </c>
      <c r="C129" s="4">
        <f t="shared" ca="1" si="45"/>
        <v>0</v>
      </c>
      <c r="D129" s="47">
        <f t="shared" ca="1" si="46"/>
        <v>0</v>
      </c>
      <c r="E129" s="48">
        <f t="shared" ca="1" si="47"/>
        <v>0</v>
      </c>
      <c r="F129" s="49">
        <f t="shared" ca="1" si="48"/>
        <v>0</v>
      </c>
      <c r="G129" s="50">
        <f t="shared" ca="1" si="33"/>
        <v>0</v>
      </c>
      <c r="H129" s="47">
        <f t="shared" ca="1" si="30"/>
        <v>0</v>
      </c>
      <c r="I129" s="47">
        <f t="shared" ca="1" si="30"/>
        <v>0</v>
      </c>
      <c r="K129" s="51" t="str">
        <f t="shared" ca="1" si="34"/>
        <v/>
      </c>
      <c r="L129" s="51">
        <f t="shared" ca="1" si="40"/>
        <v>0</v>
      </c>
      <c r="M129" s="1" t="str">
        <f t="shared" ca="1" si="35"/>
        <v/>
      </c>
      <c r="N129" s="52"/>
      <c r="T129" s="1" t="str">
        <f t="shared" si="36"/>
        <v>6°TRANCE</v>
      </c>
      <c r="U129" s="1">
        <f t="shared" si="41"/>
        <v>16</v>
      </c>
      <c r="V129" s="1">
        <f t="shared" si="42"/>
        <v>6</v>
      </c>
      <c r="W129" s="1">
        <f t="shared" ca="1" si="49"/>
        <v>0</v>
      </c>
      <c r="X129" s="1">
        <f t="shared" ca="1" si="49"/>
        <v>0</v>
      </c>
      <c r="Y129" s="1">
        <f t="shared" ca="1" si="49"/>
        <v>0</v>
      </c>
      <c r="Z129" s="1">
        <f t="shared" ca="1" si="49"/>
        <v>0</v>
      </c>
      <c r="AA129" s="1">
        <f t="shared" ca="1" si="49"/>
        <v>11.88</v>
      </c>
      <c r="AB129" s="1">
        <f t="shared" ca="1" si="38"/>
        <v>42</v>
      </c>
      <c r="AC129" s="1" t="str">
        <f t="shared" ca="1" si="39"/>
        <v/>
      </c>
      <c r="AD129" s="1">
        <f t="shared" si="43"/>
        <v>129</v>
      </c>
      <c r="AH129" s="53">
        <f t="shared" si="31"/>
        <v>117</v>
      </c>
      <c r="AI129" s="1">
        <f t="shared" ca="1" si="32"/>
        <v>13</v>
      </c>
    </row>
    <row r="130" spans="2:35" ht="15.75">
      <c r="B130" s="4">
        <f t="shared" si="37"/>
        <v>118</v>
      </c>
      <c r="C130" s="4">
        <f t="shared" ca="1" si="45"/>
        <v>0</v>
      </c>
      <c r="D130" s="47">
        <f t="shared" ca="1" si="46"/>
        <v>0</v>
      </c>
      <c r="E130" s="48">
        <f t="shared" ca="1" si="47"/>
        <v>0</v>
      </c>
      <c r="F130" s="49">
        <f t="shared" ca="1" si="48"/>
        <v>0</v>
      </c>
      <c r="G130" s="50">
        <f t="shared" ca="1" si="33"/>
        <v>0</v>
      </c>
      <c r="H130" s="47">
        <f t="shared" ca="1" si="30"/>
        <v>0</v>
      </c>
      <c r="I130" s="47">
        <f t="shared" ca="1" si="30"/>
        <v>0</v>
      </c>
      <c r="K130" s="51" t="str">
        <f t="shared" ca="1" si="34"/>
        <v/>
      </c>
      <c r="L130" s="51">
        <f t="shared" ca="1" si="40"/>
        <v>0</v>
      </c>
      <c r="M130" s="1" t="str">
        <f t="shared" ca="1" si="35"/>
        <v/>
      </c>
      <c r="N130" s="52"/>
      <c r="T130" s="1" t="str">
        <f t="shared" si="36"/>
        <v>6°TRANCE</v>
      </c>
      <c r="U130" s="1">
        <f t="shared" si="41"/>
        <v>17</v>
      </c>
      <c r="V130" s="1">
        <f t="shared" si="42"/>
        <v>6</v>
      </c>
      <c r="W130" s="1">
        <f t="shared" ca="1" si="49"/>
        <v>0</v>
      </c>
      <c r="X130" s="1">
        <f t="shared" ca="1" si="49"/>
        <v>0</v>
      </c>
      <c r="Y130" s="1">
        <f t="shared" ca="1" si="49"/>
        <v>0</v>
      </c>
      <c r="Z130" s="1">
        <f t="shared" ca="1" si="49"/>
        <v>0</v>
      </c>
      <c r="AA130" s="1">
        <f t="shared" ca="1" si="49"/>
        <v>11.88</v>
      </c>
      <c r="AB130" s="1">
        <f t="shared" ca="1" si="38"/>
        <v>42</v>
      </c>
      <c r="AC130" s="1" t="str">
        <f t="shared" ca="1" si="39"/>
        <v/>
      </c>
      <c r="AD130" s="1">
        <f t="shared" si="43"/>
        <v>130</v>
      </c>
      <c r="AH130" s="53">
        <f t="shared" si="31"/>
        <v>118</v>
      </c>
      <c r="AI130" s="1">
        <f t="shared" ca="1" si="32"/>
        <v>13</v>
      </c>
    </row>
    <row r="131" spans="2:35" ht="15.75">
      <c r="B131" s="4">
        <f t="shared" si="37"/>
        <v>119</v>
      </c>
      <c r="C131" s="4">
        <f t="shared" ca="1" si="45"/>
        <v>0</v>
      </c>
      <c r="D131" s="47">
        <f t="shared" ca="1" si="46"/>
        <v>0</v>
      </c>
      <c r="E131" s="48">
        <f t="shared" ca="1" si="47"/>
        <v>0</v>
      </c>
      <c r="F131" s="49">
        <f t="shared" ca="1" si="48"/>
        <v>0</v>
      </c>
      <c r="G131" s="50">
        <f t="shared" ca="1" si="33"/>
        <v>0</v>
      </c>
      <c r="H131" s="47">
        <f t="shared" ca="1" si="30"/>
        <v>0</v>
      </c>
      <c r="I131" s="47">
        <f t="shared" ca="1" si="30"/>
        <v>0</v>
      </c>
      <c r="K131" s="51" t="str">
        <f t="shared" ca="1" si="34"/>
        <v/>
      </c>
      <c r="L131" s="51">
        <f t="shared" ca="1" si="40"/>
        <v>0</v>
      </c>
      <c r="M131" s="1" t="str">
        <f t="shared" ca="1" si="35"/>
        <v/>
      </c>
      <c r="N131" s="52"/>
      <c r="T131" s="1" t="str">
        <f t="shared" si="36"/>
        <v>6°TRANCE</v>
      </c>
      <c r="U131" s="1">
        <f t="shared" si="41"/>
        <v>18</v>
      </c>
      <c r="V131" s="1">
        <f t="shared" si="42"/>
        <v>6</v>
      </c>
      <c r="W131" s="1">
        <f t="shared" ca="1" si="49"/>
        <v>0</v>
      </c>
      <c r="X131" s="1">
        <f t="shared" ca="1" si="49"/>
        <v>0</v>
      </c>
      <c r="Y131" s="1">
        <f t="shared" ca="1" si="49"/>
        <v>0</v>
      </c>
      <c r="Z131" s="1">
        <f t="shared" ca="1" si="49"/>
        <v>0</v>
      </c>
      <c r="AA131" s="1">
        <f t="shared" ca="1" si="49"/>
        <v>11.88</v>
      </c>
      <c r="AB131" s="1">
        <f t="shared" ca="1" si="38"/>
        <v>42</v>
      </c>
      <c r="AC131" s="1" t="str">
        <f t="shared" ca="1" si="39"/>
        <v/>
      </c>
      <c r="AD131" s="1">
        <f t="shared" si="43"/>
        <v>131</v>
      </c>
      <c r="AH131" s="53">
        <f t="shared" si="31"/>
        <v>119</v>
      </c>
      <c r="AI131" s="1">
        <f t="shared" ca="1" si="32"/>
        <v>13</v>
      </c>
    </row>
    <row r="132" spans="2:35" ht="15.75">
      <c r="B132" s="4">
        <f t="shared" si="37"/>
        <v>120</v>
      </c>
      <c r="C132" s="4">
        <f t="shared" ca="1" si="45"/>
        <v>0</v>
      </c>
      <c r="D132" s="47">
        <f t="shared" ca="1" si="46"/>
        <v>0</v>
      </c>
      <c r="E132" s="48">
        <f t="shared" ca="1" si="47"/>
        <v>0</v>
      </c>
      <c r="F132" s="49">
        <f t="shared" ca="1" si="48"/>
        <v>0</v>
      </c>
      <c r="G132" s="50">
        <f t="shared" ca="1" si="33"/>
        <v>0</v>
      </c>
      <c r="H132" s="47">
        <f t="shared" ca="1" si="30"/>
        <v>0</v>
      </c>
      <c r="I132" s="47">
        <f t="shared" ca="1" si="30"/>
        <v>0</v>
      </c>
      <c r="K132" s="51" t="str">
        <f t="shared" ca="1" si="34"/>
        <v/>
      </c>
      <c r="L132" s="51">
        <f t="shared" ca="1" si="40"/>
        <v>0</v>
      </c>
      <c r="M132" s="1" t="str">
        <f t="shared" ca="1" si="35"/>
        <v/>
      </c>
      <c r="N132" s="52"/>
      <c r="T132" s="1" t="str">
        <f t="shared" si="36"/>
        <v>6°TRANCE</v>
      </c>
      <c r="U132" s="1">
        <f t="shared" si="41"/>
        <v>19</v>
      </c>
      <c r="V132" s="1">
        <f t="shared" si="42"/>
        <v>6</v>
      </c>
      <c r="W132" s="1">
        <f t="shared" ca="1" si="49"/>
        <v>0</v>
      </c>
      <c r="X132" s="1">
        <f t="shared" ca="1" si="49"/>
        <v>0</v>
      </c>
      <c r="Y132" s="1">
        <f t="shared" ca="1" si="49"/>
        <v>0</v>
      </c>
      <c r="Z132" s="1">
        <f t="shared" ca="1" si="49"/>
        <v>0</v>
      </c>
      <c r="AA132" s="1">
        <f t="shared" ca="1" si="49"/>
        <v>11.88</v>
      </c>
      <c r="AB132" s="1">
        <f t="shared" ca="1" si="38"/>
        <v>42</v>
      </c>
      <c r="AC132" s="1" t="str">
        <f t="shared" ca="1" si="39"/>
        <v/>
      </c>
      <c r="AD132" s="1">
        <f t="shared" si="43"/>
        <v>132</v>
      </c>
      <c r="AH132" s="53">
        <f t="shared" si="31"/>
        <v>120</v>
      </c>
      <c r="AI132" s="1">
        <f t="shared" ca="1" si="32"/>
        <v>13</v>
      </c>
    </row>
    <row r="133" spans="2:35" ht="15.75">
      <c r="B133" s="4">
        <f t="shared" si="37"/>
        <v>121</v>
      </c>
      <c r="C133" s="4">
        <f t="shared" ca="1" si="45"/>
        <v>0</v>
      </c>
      <c r="D133" s="47">
        <f t="shared" ca="1" si="46"/>
        <v>0</v>
      </c>
      <c r="E133" s="48">
        <f t="shared" ca="1" si="47"/>
        <v>0</v>
      </c>
      <c r="F133" s="49">
        <f t="shared" ca="1" si="48"/>
        <v>0</v>
      </c>
      <c r="G133" s="50">
        <f t="shared" ca="1" si="33"/>
        <v>0</v>
      </c>
      <c r="H133" s="47">
        <f t="shared" ca="1" si="30"/>
        <v>0</v>
      </c>
      <c r="I133" s="47">
        <f t="shared" ca="1" si="30"/>
        <v>0</v>
      </c>
      <c r="K133" s="51" t="str">
        <f t="shared" ca="1" si="34"/>
        <v/>
      </c>
      <c r="L133" s="51">
        <f t="shared" ca="1" si="40"/>
        <v>0</v>
      </c>
      <c r="M133" s="1" t="str">
        <f t="shared" ca="1" si="35"/>
        <v/>
      </c>
      <c r="N133" s="52"/>
      <c r="T133" s="1" t="str">
        <f t="shared" si="36"/>
        <v>6°TRANCE</v>
      </c>
      <c r="U133" s="1">
        <f t="shared" si="41"/>
        <v>20</v>
      </c>
      <c r="V133" s="1">
        <f t="shared" si="42"/>
        <v>6</v>
      </c>
      <c r="W133" s="1">
        <f t="shared" ca="1" si="49"/>
        <v>0</v>
      </c>
      <c r="X133" s="1">
        <f t="shared" ca="1" si="49"/>
        <v>0</v>
      </c>
      <c r="Y133" s="1">
        <f t="shared" ca="1" si="49"/>
        <v>0</v>
      </c>
      <c r="Z133" s="1">
        <f t="shared" ca="1" si="49"/>
        <v>0</v>
      </c>
      <c r="AA133" s="1">
        <f t="shared" ca="1" si="49"/>
        <v>11.88</v>
      </c>
      <c r="AB133" s="1">
        <f t="shared" ca="1" si="38"/>
        <v>42</v>
      </c>
      <c r="AC133" s="1" t="str">
        <f t="shared" ca="1" si="39"/>
        <v/>
      </c>
      <c r="AD133" s="1">
        <f t="shared" si="43"/>
        <v>133</v>
      </c>
      <c r="AH133" s="53">
        <f t="shared" si="31"/>
        <v>121</v>
      </c>
      <c r="AI133" s="1">
        <f t="shared" ca="1" si="32"/>
        <v>13</v>
      </c>
    </row>
    <row r="134" spans="2:35" ht="15.75">
      <c r="B134" s="4">
        <f t="shared" si="37"/>
        <v>122</v>
      </c>
      <c r="C134" s="4">
        <f t="shared" ca="1" si="45"/>
        <v>0</v>
      </c>
      <c r="D134" s="47">
        <f t="shared" ca="1" si="46"/>
        <v>0</v>
      </c>
      <c r="E134" s="48">
        <f t="shared" ca="1" si="47"/>
        <v>0</v>
      </c>
      <c r="F134" s="49">
        <f t="shared" ca="1" si="48"/>
        <v>0</v>
      </c>
      <c r="G134" s="50">
        <f t="shared" ca="1" si="33"/>
        <v>0</v>
      </c>
      <c r="H134" s="47">
        <f t="shared" ca="1" si="30"/>
        <v>0</v>
      </c>
      <c r="I134" s="47">
        <f t="shared" ca="1" si="30"/>
        <v>0</v>
      </c>
      <c r="K134" s="51" t="str">
        <f t="shared" ca="1" si="34"/>
        <v/>
      </c>
      <c r="L134" s="51">
        <f t="shared" ca="1" si="40"/>
        <v>0</v>
      </c>
      <c r="M134" s="1" t="str">
        <f t="shared" ca="1" si="35"/>
        <v/>
      </c>
      <c r="N134" s="52"/>
      <c r="T134" s="1" t="str">
        <f t="shared" si="36"/>
        <v>7°TRANCE</v>
      </c>
      <c r="U134" s="1">
        <f t="shared" si="41"/>
        <v>1</v>
      </c>
      <c r="V134" s="1">
        <f t="shared" si="42"/>
        <v>7</v>
      </c>
      <c r="W134" s="1">
        <f t="shared" ref="W134:AA153" ca="1" si="50">INDIRECT(ADDRESS($W$5+$U134-1,W$4,,,$T134))</f>
        <v>0</v>
      </c>
      <c r="X134" s="1">
        <f t="shared" ca="1" si="50"/>
        <v>0</v>
      </c>
      <c r="Y134" s="1">
        <f t="shared" ca="1" si="50"/>
        <v>2</v>
      </c>
      <c r="Z134" s="1" t="str">
        <f t="shared" ca="1" si="50"/>
        <v>win</v>
      </c>
      <c r="AA134" s="1">
        <f t="shared" ca="1" si="50"/>
        <v>15.53</v>
      </c>
      <c r="AB134" s="1">
        <f t="shared" ca="1" si="38"/>
        <v>43</v>
      </c>
      <c r="AC134" s="1">
        <f t="shared" ca="1" si="39"/>
        <v>43</v>
      </c>
      <c r="AD134" s="1">
        <f t="shared" si="43"/>
        <v>134</v>
      </c>
      <c r="AH134" s="53">
        <f t="shared" si="31"/>
        <v>122</v>
      </c>
      <c r="AI134" s="1">
        <f t="shared" ca="1" si="32"/>
        <v>13</v>
      </c>
    </row>
    <row r="135" spans="2:35" ht="15.75">
      <c r="B135" s="4">
        <f t="shared" si="37"/>
        <v>123</v>
      </c>
      <c r="C135" s="4">
        <f t="shared" ca="1" si="45"/>
        <v>0</v>
      </c>
      <c r="D135" s="47">
        <f t="shared" ca="1" si="46"/>
        <v>0</v>
      </c>
      <c r="E135" s="48">
        <f t="shared" ca="1" si="47"/>
        <v>0</v>
      </c>
      <c r="F135" s="49">
        <f t="shared" ca="1" si="48"/>
        <v>0</v>
      </c>
      <c r="G135" s="50">
        <f t="shared" ca="1" si="33"/>
        <v>0</v>
      </c>
      <c r="H135" s="47">
        <f t="shared" ca="1" si="30"/>
        <v>0</v>
      </c>
      <c r="I135" s="47">
        <f t="shared" ca="1" si="30"/>
        <v>0</v>
      </c>
      <c r="K135" s="51" t="str">
        <f t="shared" ca="1" si="34"/>
        <v/>
      </c>
      <c r="L135" s="51">
        <f t="shared" ca="1" si="40"/>
        <v>0</v>
      </c>
      <c r="M135" s="1" t="str">
        <f t="shared" ca="1" si="35"/>
        <v/>
      </c>
      <c r="N135" s="52"/>
      <c r="T135" s="1" t="str">
        <f t="shared" si="36"/>
        <v>7°TRANCE</v>
      </c>
      <c r="U135" s="1">
        <f t="shared" si="41"/>
        <v>2</v>
      </c>
      <c r="V135" s="1">
        <f t="shared" si="42"/>
        <v>7</v>
      </c>
      <c r="W135" s="1">
        <f t="shared" ca="1" si="50"/>
        <v>0</v>
      </c>
      <c r="X135" s="1">
        <f t="shared" ca="1" si="50"/>
        <v>0</v>
      </c>
      <c r="Y135" s="1">
        <f t="shared" ca="1" si="50"/>
        <v>2</v>
      </c>
      <c r="Z135" s="1" t="str">
        <f t="shared" ca="1" si="50"/>
        <v>win</v>
      </c>
      <c r="AA135" s="1">
        <f t="shared" ca="1" si="50"/>
        <v>15.53</v>
      </c>
      <c r="AB135" s="1">
        <f t="shared" ca="1" si="38"/>
        <v>44</v>
      </c>
      <c r="AC135" s="1">
        <f t="shared" ca="1" si="39"/>
        <v>44</v>
      </c>
      <c r="AD135" s="1">
        <f t="shared" si="43"/>
        <v>135</v>
      </c>
      <c r="AH135" s="53">
        <f t="shared" si="31"/>
        <v>123</v>
      </c>
      <c r="AI135" s="1">
        <f t="shared" ca="1" si="32"/>
        <v>13</v>
      </c>
    </row>
    <row r="136" spans="2:35" ht="15.75">
      <c r="B136" s="4">
        <f t="shared" si="37"/>
        <v>124</v>
      </c>
      <c r="C136" s="4">
        <f t="shared" ca="1" si="45"/>
        <v>0</v>
      </c>
      <c r="D136" s="47">
        <f t="shared" ca="1" si="46"/>
        <v>0</v>
      </c>
      <c r="E136" s="48">
        <f t="shared" ca="1" si="47"/>
        <v>0</v>
      </c>
      <c r="F136" s="49">
        <f t="shared" ca="1" si="48"/>
        <v>0</v>
      </c>
      <c r="G136" s="50">
        <f t="shared" ca="1" si="33"/>
        <v>0</v>
      </c>
      <c r="H136" s="47">
        <f t="shared" ca="1" si="30"/>
        <v>0</v>
      </c>
      <c r="I136" s="47">
        <f t="shared" ca="1" si="30"/>
        <v>0</v>
      </c>
      <c r="K136" s="51" t="str">
        <f t="shared" ca="1" si="34"/>
        <v/>
      </c>
      <c r="L136" s="51">
        <f t="shared" ca="1" si="40"/>
        <v>0</v>
      </c>
      <c r="M136" s="1" t="str">
        <f t="shared" ca="1" si="35"/>
        <v/>
      </c>
      <c r="N136" s="52"/>
      <c r="T136" s="1" t="str">
        <f t="shared" si="36"/>
        <v>7°TRANCE</v>
      </c>
      <c r="U136" s="1">
        <f t="shared" si="41"/>
        <v>3</v>
      </c>
      <c r="V136" s="1">
        <f t="shared" si="42"/>
        <v>7</v>
      </c>
      <c r="W136" s="1">
        <f t="shared" ca="1" si="50"/>
        <v>0</v>
      </c>
      <c r="X136" s="1">
        <f t="shared" ca="1" si="50"/>
        <v>0</v>
      </c>
      <c r="Y136" s="1">
        <f t="shared" ca="1" si="50"/>
        <v>2</v>
      </c>
      <c r="Z136" s="1" t="str">
        <f t="shared" ca="1" si="50"/>
        <v>win</v>
      </c>
      <c r="AA136" s="1">
        <f t="shared" ca="1" si="50"/>
        <v>15.53</v>
      </c>
      <c r="AB136" s="1">
        <f t="shared" ca="1" si="38"/>
        <v>45</v>
      </c>
      <c r="AC136" s="1">
        <f t="shared" ca="1" si="39"/>
        <v>45</v>
      </c>
      <c r="AD136" s="1">
        <f t="shared" si="43"/>
        <v>136</v>
      </c>
      <c r="AH136" s="53">
        <f t="shared" si="31"/>
        <v>124</v>
      </c>
      <c r="AI136" s="1">
        <f t="shared" ca="1" si="32"/>
        <v>13</v>
      </c>
    </row>
    <row r="137" spans="2:35" ht="15.75">
      <c r="B137" s="4">
        <f t="shared" si="37"/>
        <v>125</v>
      </c>
      <c r="C137" s="4">
        <f t="shared" ca="1" si="45"/>
        <v>0</v>
      </c>
      <c r="D137" s="47">
        <f t="shared" ca="1" si="46"/>
        <v>0</v>
      </c>
      <c r="E137" s="48">
        <f t="shared" ca="1" si="47"/>
        <v>0</v>
      </c>
      <c r="F137" s="49">
        <f t="shared" ca="1" si="48"/>
        <v>0</v>
      </c>
      <c r="G137" s="50">
        <f t="shared" ca="1" si="33"/>
        <v>0</v>
      </c>
      <c r="H137" s="47">
        <f t="shared" ca="1" si="30"/>
        <v>0</v>
      </c>
      <c r="I137" s="47">
        <f t="shared" ca="1" si="30"/>
        <v>0</v>
      </c>
      <c r="K137" s="51" t="str">
        <f t="shared" ca="1" si="34"/>
        <v/>
      </c>
      <c r="L137" s="51">
        <f t="shared" ca="1" si="40"/>
        <v>0</v>
      </c>
      <c r="M137" s="1" t="str">
        <f t="shared" ca="1" si="35"/>
        <v/>
      </c>
      <c r="N137" s="52"/>
      <c r="T137" s="1" t="str">
        <f t="shared" si="36"/>
        <v>7°TRANCE</v>
      </c>
      <c r="U137" s="1">
        <f t="shared" si="41"/>
        <v>4</v>
      </c>
      <c r="V137" s="1">
        <f t="shared" si="42"/>
        <v>7</v>
      </c>
      <c r="W137" s="1">
        <f t="shared" ca="1" si="50"/>
        <v>0</v>
      </c>
      <c r="X137" s="1">
        <f t="shared" ca="1" si="50"/>
        <v>0</v>
      </c>
      <c r="Y137" s="1">
        <f t="shared" ca="1" si="50"/>
        <v>2</v>
      </c>
      <c r="Z137" s="1" t="str">
        <f t="shared" ca="1" si="50"/>
        <v>win</v>
      </c>
      <c r="AA137" s="1">
        <f t="shared" ca="1" si="50"/>
        <v>15.53</v>
      </c>
      <c r="AB137" s="1">
        <f t="shared" ca="1" si="38"/>
        <v>46</v>
      </c>
      <c r="AC137" s="1">
        <f t="shared" ca="1" si="39"/>
        <v>46</v>
      </c>
      <c r="AD137" s="1">
        <f t="shared" si="43"/>
        <v>137</v>
      </c>
      <c r="AH137" s="53">
        <f t="shared" si="31"/>
        <v>125</v>
      </c>
      <c r="AI137" s="1">
        <f t="shared" ca="1" si="32"/>
        <v>13</v>
      </c>
    </row>
    <row r="138" spans="2:35" ht="15.75">
      <c r="B138" s="4">
        <f t="shared" si="37"/>
        <v>126</v>
      </c>
      <c r="C138" s="4">
        <f t="shared" ca="1" si="45"/>
        <v>0</v>
      </c>
      <c r="D138" s="47">
        <f t="shared" ca="1" si="46"/>
        <v>0</v>
      </c>
      <c r="E138" s="48">
        <f t="shared" ca="1" si="47"/>
        <v>0</v>
      </c>
      <c r="F138" s="49">
        <f t="shared" ca="1" si="48"/>
        <v>0</v>
      </c>
      <c r="G138" s="50">
        <f t="shared" ca="1" si="33"/>
        <v>0</v>
      </c>
      <c r="H138" s="47">
        <f t="shared" ca="1" si="30"/>
        <v>0</v>
      </c>
      <c r="I138" s="47">
        <f t="shared" ca="1" si="30"/>
        <v>0</v>
      </c>
      <c r="K138" s="51" t="str">
        <f t="shared" ca="1" si="34"/>
        <v/>
      </c>
      <c r="L138" s="51">
        <f t="shared" ca="1" si="40"/>
        <v>0</v>
      </c>
      <c r="M138" s="1" t="str">
        <f t="shared" ca="1" si="35"/>
        <v/>
      </c>
      <c r="N138" s="52"/>
      <c r="T138" s="1" t="str">
        <f t="shared" si="36"/>
        <v>7°TRANCE</v>
      </c>
      <c r="U138" s="1">
        <f t="shared" si="41"/>
        <v>5</v>
      </c>
      <c r="V138" s="1">
        <f t="shared" si="42"/>
        <v>7</v>
      </c>
      <c r="W138" s="1">
        <f t="shared" ca="1" si="50"/>
        <v>0</v>
      </c>
      <c r="X138" s="1">
        <f t="shared" ca="1" si="50"/>
        <v>0</v>
      </c>
      <c r="Y138" s="1">
        <f t="shared" ca="1" si="50"/>
        <v>2</v>
      </c>
      <c r="Z138" s="1" t="str">
        <f t="shared" ca="1" si="50"/>
        <v>win</v>
      </c>
      <c r="AA138" s="1">
        <f t="shared" ca="1" si="50"/>
        <v>15.53</v>
      </c>
      <c r="AB138" s="1">
        <f t="shared" ca="1" si="38"/>
        <v>47</v>
      </c>
      <c r="AC138" s="1">
        <f t="shared" ca="1" si="39"/>
        <v>47</v>
      </c>
      <c r="AD138" s="1">
        <f t="shared" si="43"/>
        <v>138</v>
      </c>
      <c r="AH138" s="53">
        <f t="shared" si="31"/>
        <v>126</v>
      </c>
      <c r="AI138" s="1">
        <f t="shared" ca="1" si="32"/>
        <v>13</v>
      </c>
    </row>
    <row r="139" spans="2:35" ht="15.75">
      <c r="B139" s="4">
        <f t="shared" si="37"/>
        <v>127</v>
      </c>
      <c r="C139" s="4">
        <f t="shared" ca="1" si="45"/>
        <v>0</v>
      </c>
      <c r="D139" s="47">
        <f t="shared" ca="1" si="46"/>
        <v>0</v>
      </c>
      <c r="E139" s="48">
        <f t="shared" ca="1" si="47"/>
        <v>0</v>
      </c>
      <c r="F139" s="49">
        <f t="shared" ca="1" si="48"/>
        <v>0</v>
      </c>
      <c r="G139" s="50">
        <f t="shared" ca="1" si="33"/>
        <v>0</v>
      </c>
      <c r="H139" s="47">
        <f t="shared" ca="1" si="30"/>
        <v>0</v>
      </c>
      <c r="I139" s="47">
        <f t="shared" ca="1" si="30"/>
        <v>0</v>
      </c>
      <c r="K139" s="51" t="str">
        <f t="shared" ca="1" si="34"/>
        <v/>
      </c>
      <c r="L139" s="51">
        <f t="shared" ca="1" si="40"/>
        <v>0</v>
      </c>
      <c r="M139" s="1" t="str">
        <f t="shared" ca="1" si="35"/>
        <v/>
      </c>
      <c r="N139" s="52"/>
      <c r="T139" s="1" t="str">
        <f t="shared" si="36"/>
        <v>7°TRANCE</v>
      </c>
      <c r="U139" s="1">
        <f t="shared" si="41"/>
        <v>6</v>
      </c>
      <c r="V139" s="1">
        <f t="shared" si="42"/>
        <v>7</v>
      </c>
      <c r="W139" s="1">
        <f t="shared" ca="1" si="50"/>
        <v>0</v>
      </c>
      <c r="X139" s="1">
        <f t="shared" ca="1" si="50"/>
        <v>0</v>
      </c>
      <c r="Y139" s="1">
        <f t="shared" ca="1" si="50"/>
        <v>2</v>
      </c>
      <c r="Z139" s="1" t="str">
        <f t="shared" ca="1" si="50"/>
        <v>loss</v>
      </c>
      <c r="AA139" s="1">
        <f t="shared" ca="1" si="50"/>
        <v>15.53</v>
      </c>
      <c r="AB139" s="1">
        <f t="shared" ca="1" si="38"/>
        <v>48</v>
      </c>
      <c r="AC139" s="1">
        <f t="shared" ca="1" si="39"/>
        <v>48</v>
      </c>
      <c r="AD139" s="1">
        <f t="shared" si="43"/>
        <v>139</v>
      </c>
      <c r="AH139" s="53">
        <f t="shared" si="31"/>
        <v>127</v>
      </c>
      <c r="AI139" s="1">
        <f t="shared" ca="1" si="32"/>
        <v>13</v>
      </c>
    </row>
    <row r="140" spans="2:35" ht="15.75">
      <c r="B140" s="4">
        <f t="shared" si="37"/>
        <v>128</v>
      </c>
      <c r="C140" s="4">
        <f t="shared" ca="1" si="45"/>
        <v>0</v>
      </c>
      <c r="D140" s="47">
        <f t="shared" ca="1" si="46"/>
        <v>0</v>
      </c>
      <c r="E140" s="48">
        <f t="shared" ca="1" si="47"/>
        <v>0</v>
      </c>
      <c r="F140" s="49">
        <f t="shared" ca="1" si="48"/>
        <v>0</v>
      </c>
      <c r="G140" s="50">
        <f t="shared" ca="1" si="33"/>
        <v>0</v>
      </c>
      <c r="H140" s="47">
        <f t="shared" ca="1" si="30"/>
        <v>0</v>
      </c>
      <c r="I140" s="47">
        <f t="shared" ca="1" si="30"/>
        <v>0</v>
      </c>
      <c r="K140" s="51" t="str">
        <f t="shared" ca="1" si="34"/>
        <v/>
      </c>
      <c r="L140" s="51">
        <f t="shared" ca="1" si="40"/>
        <v>0</v>
      </c>
      <c r="M140" s="1" t="str">
        <f t="shared" ca="1" si="35"/>
        <v/>
      </c>
      <c r="N140" s="52"/>
      <c r="T140" s="1" t="str">
        <f t="shared" si="36"/>
        <v>7°TRANCE</v>
      </c>
      <c r="U140" s="1">
        <f t="shared" si="41"/>
        <v>7</v>
      </c>
      <c r="V140" s="1">
        <f t="shared" si="42"/>
        <v>7</v>
      </c>
      <c r="W140" s="1">
        <f t="shared" ca="1" si="50"/>
        <v>0</v>
      </c>
      <c r="X140" s="1">
        <f t="shared" ca="1" si="50"/>
        <v>0</v>
      </c>
      <c r="Y140" s="1">
        <f t="shared" ca="1" si="50"/>
        <v>2</v>
      </c>
      <c r="Z140" s="1" t="str">
        <f t="shared" ca="1" si="50"/>
        <v>loss</v>
      </c>
      <c r="AA140" s="1">
        <f t="shared" ca="1" si="50"/>
        <v>15.53</v>
      </c>
      <c r="AB140" s="1">
        <f t="shared" ca="1" si="38"/>
        <v>49</v>
      </c>
      <c r="AC140" s="1">
        <f t="shared" ca="1" si="39"/>
        <v>49</v>
      </c>
      <c r="AD140" s="1">
        <f t="shared" si="43"/>
        <v>140</v>
      </c>
      <c r="AH140" s="53">
        <f t="shared" si="31"/>
        <v>128</v>
      </c>
      <c r="AI140" s="1">
        <f t="shared" ca="1" si="32"/>
        <v>13</v>
      </c>
    </row>
    <row r="141" spans="2:35" ht="15.75">
      <c r="B141" s="4">
        <f t="shared" si="37"/>
        <v>129</v>
      </c>
      <c r="C141" s="4">
        <f t="shared" ref="C141:C172" ca="1" si="51">INDIRECT(ADDRESS($AI141,V$11))</f>
        <v>0</v>
      </c>
      <c r="D141" s="47">
        <f t="shared" ref="D141:D172" ca="1" si="52">INDIRECT(ADDRESS($AI141,W$11))</f>
        <v>0</v>
      </c>
      <c r="E141" s="48">
        <f t="shared" ref="E141:E172" ca="1" si="53">INDIRECT(ADDRESS($AI141,X$11))</f>
        <v>0</v>
      </c>
      <c r="F141" s="49">
        <f t="shared" ref="F141:F172" ca="1" si="54">INDIRECT(ADDRESS($AI141,Y$11))</f>
        <v>0</v>
      </c>
      <c r="G141" s="50">
        <f t="shared" ca="1" si="33"/>
        <v>0</v>
      </c>
      <c r="H141" s="47">
        <f t="shared" ref="H141:I204" ca="1" si="55">INDIRECT(ADDRESS($AI141,Z$11))</f>
        <v>0</v>
      </c>
      <c r="I141" s="47">
        <f t="shared" ca="1" si="55"/>
        <v>0</v>
      </c>
      <c r="K141" s="51" t="str">
        <f t="shared" ca="1" si="34"/>
        <v/>
      </c>
      <c r="L141" s="51">
        <f t="shared" ca="1" si="40"/>
        <v>0</v>
      </c>
      <c r="M141" s="1" t="str">
        <f t="shared" ca="1" si="35"/>
        <v/>
      </c>
      <c r="N141" s="52"/>
      <c r="T141" s="1" t="str">
        <f t="shared" si="36"/>
        <v>7°TRANCE</v>
      </c>
      <c r="U141" s="1">
        <f t="shared" si="41"/>
        <v>8</v>
      </c>
      <c r="V141" s="1">
        <f t="shared" si="42"/>
        <v>7</v>
      </c>
      <c r="W141" s="1">
        <f t="shared" ca="1" si="50"/>
        <v>0</v>
      </c>
      <c r="X141" s="1">
        <f t="shared" ca="1" si="50"/>
        <v>0</v>
      </c>
      <c r="Y141" s="1">
        <f t="shared" ca="1" si="50"/>
        <v>0</v>
      </c>
      <c r="Z141" s="1">
        <f t="shared" ca="1" si="50"/>
        <v>0</v>
      </c>
      <c r="AA141" s="1">
        <f t="shared" ca="1" si="50"/>
        <v>15.53</v>
      </c>
      <c r="AB141" s="1">
        <f t="shared" ca="1" si="38"/>
        <v>49</v>
      </c>
      <c r="AC141" s="1" t="str">
        <f t="shared" ca="1" si="39"/>
        <v/>
      </c>
      <c r="AD141" s="1">
        <f t="shared" si="43"/>
        <v>141</v>
      </c>
      <c r="AH141" s="53">
        <f t="shared" ref="AH141:AH204" si="56">B141</f>
        <v>129</v>
      </c>
      <c r="AI141" s="1">
        <f t="shared" ref="AI141:AI204" ca="1" si="57">IFERROR(VLOOKUP(B141,AC141:AD340,2,FALSE),ROW(U$13))</f>
        <v>13</v>
      </c>
    </row>
    <row r="142" spans="2:35" ht="15.75">
      <c r="B142" s="4">
        <f t="shared" si="37"/>
        <v>130</v>
      </c>
      <c r="C142" s="4">
        <f t="shared" ca="1" si="51"/>
        <v>0</v>
      </c>
      <c r="D142" s="47">
        <f t="shared" ca="1" si="52"/>
        <v>0</v>
      </c>
      <c r="E142" s="48">
        <f t="shared" ca="1" si="53"/>
        <v>0</v>
      </c>
      <c r="F142" s="49">
        <f t="shared" ca="1" si="54"/>
        <v>0</v>
      </c>
      <c r="G142" s="50">
        <f t="shared" ref="G142:G205" ca="1" si="58">F142/(F142-1)</f>
        <v>0</v>
      </c>
      <c r="H142" s="47">
        <f t="shared" ca="1" si="55"/>
        <v>0</v>
      </c>
      <c r="I142" s="47">
        <f t="shared" ca="1" si="55"/>
        <v>0</v>
      </c>
      <c r="K142" s="51" t="str">
        <f t="shared" ref="K142:K205" ca="1" si="59">IFERROR(IF(H142="WIN",+(100/G142),-(100/F142)),"")</f>
        <v/>
      </c>
      <c r="L142" s="51">
        <f t="shared" ca="1" si="40"/>
        <v>0</v>
      </c>
      <c r="M142" s="1" t="str">
        <f t="shared" ref="M142:M205" ca="1" si="60">IF(C142&lt;&gt;C143,L142,"")</f>
        <v/>
      </c>
      <c r="N142" s="52"/>
      <c r="T142" s="1" t="str">
        <f t="shared" ref="T142:T205" si="61">CONCATENATE(V142,"°TRANCE")</f>
        <v>7°TRANCE</v>
      </c>
      <c r="U142" s="1">
        <f t="shared" si="41"/>
        <v>9</v>
      </c>
      <c r="V142" s="1">
        <f t="shared" si="42"/>
        <v>7</v>
      </c>
      <c r="W142" s="1">
        <f t="shared" ca="1" si="50"/>
        <v>0</v>
      </c>
      <c r="X142" s="1">
        <f t="shared" ca="1" si="50"/>
        <v>0</v>
      </c>
      <c r="Y142" s="1">
        <f t="shared" ca="1" si="50"/>
        <v>0</v>
      </c>
      <c r="Z142" s="1">
        <f t="shared" ca="1" si="50"/>
        <v>0</v>
      </c>
      <c r="AA142" s="1">
        <f t="shared" ca="1" si="50"/>
        <v>15.53</v>
      </c>
      <c r="AB142" s="1">
        <f t="shared" ca="1" si="38"/>
        <v>49</v>
      </c>
      <c r="AC142" s="1" t="str">
        <f t="shared" ca="1" si="39"/>
        <v/>
      </c>
      <c r="AD142" s="1">
        <f t="shared" si="43"/>
        <v>142</v>
      </c>
      <c r="AH142" s="53">
        <f t="shared" si="56"/>
        <v>130</v>
      </c>
      <c r="AI142" s="1">
        <f t="shared" ca="1" si="57"/>
        <v>13</v>
      </c>
    </row>
    <row r="143" spans="2:35" ht="15.75">
      <c r="B143" s="4">
        <f t="shared" ref="B143:B206" si="62">B142+1</f>
        <v>131</v>
      </c>
      <c r="C143" s="4">
        <f t="shared" ca="1" si="51"/>
        <v>0</v>
      </c>
      <c r="D143" s="47">
        <f t="shared" ca="1" si="52"/>
        <v>0</v>
      </c>
      <c r="E143" s="48">
        <f t="shared" ca="1" si="53"/>
        <v>0</v>
      </c>
      <c r="F143" s="49">
        <f t="shared" ca="1" si="54"/>
        <v>0</v>
      </c>
      <c r="G143" s="50">
        <f t="shared" ca="1" si="58"/>
        <v>0</v>
      </c>
      <c r="H143" s="47">
        <f t="shared" ca="1" si="55"/>
        <v>0</v>
      </c>
      <c r="I143" s="47">
        <f t="shared" ca="1" si="55"/>
        <v>0</v>
      </c>
      <c r="K143" s="51" t="str">
        <f t="shared" ca="1" si="59"/>
        <v/>
      </c>
      <c r="L143" s="51">
        <f t="shared" ca="1" si="40"/>
        <v>0</v>
      </c>
      <c r="M143" s="1" t="str">
        <f t="shared" ca="1" si="60"/>
        <v/>
      </c>
      <c r="N143" s="52"/>
      <c r="T143" s="1" t="str">
        <f t="shared" si="61"/>
        <v>7°TRANCE</v>
      </c>
      <c r="U143" s="1">
        <f t="shared" si="41"/>
        <v>10</v>
      </c>
      <c r="V143" s="1">
        <f t="shared" si="42"/>
        <v>7</v>
      </c>
      <c r="W143" s="1">
        <f t="shared" ca="1" si="50"/>
        <v>0</v>
      </c>
      <c r="X143" s="1">
        <f t="shared" ca="1" si="50"/>
        <v>0</v>
      </c>
      <c r="Y143" s="1">
        <f t="shared" ca="1" si="50"/>
        <v>0</v>
      </c>
      <c r="Z143" s="1">
        <f t="shared" ca="1" si="50"/>
        <v>0</v>
      </c>
      <c r="AA143" s="1">
        <f t="shared" ca="1" si="50"/>
        <v>15.53</v>
      </c>
      <c r="AB143" s="1">
        <f t="shared" ref="AB143:AB206" ca="1" si="63">IF(Y143=0,AB142,AB142+1)</f>
        <v>49</v>
      </c>
      <c r="AC143" s="1" t="str">
        <f t="shared" ref="AC143:AC206" ca="1" si="64">IF(AB143&lt;&gt;AB142,AB143,"")</f>
        <v/>
      </c>
      <c r="AD143" s="1">
        <f t="shared" si="43"/>
        <v>143</v>
      </c>
      <c r="AH143" s="53">
        <f t="shared" si="56"/>
        <v>131</v>
      </c>
      <c r="AI143" s="1">
        <f t="shared" ca="1" si="57"/>
        <v>13</v>
      </c>
    </row>
    <row r="144" spans="2:35" ht="15.75">
      <c r="B144" s="4">
        <f t="shared" si="62"/>
        <v>132</v>
      </c>
      <c r="C144" s="4">
        <f t="shared" ca="1" si="51"/>
        <v>0</v>
      </c>
      <c r="D144" s="47">
        <f t="shared" ca="1" si="52"/>
        <v>0</v>
      </c>
      <c r="E144" s="48">
        <f t="shared" ca="1" si="53"/>
        <v>0</v>
      </c>
      <c r="F144" s="49">
        <f t="shared" ca="1" si="54"/>
        <v>0</v>
      </c>
      <c r="G144" s="50">
        <f t="shared" ca="1" si="58"/>
        <v>0</v>
      </c>
      <c r="H144" s="47">
        <f t="shared" ca="1" si="55"/>
        <v>0</v>
      </c>
      <c r="I144" s="47">
        <f t="shared" ca="1" si="55"/>
        <v>0</v>
      </c>
      <c r="K144" s="51" t="str">
        <f t="shared" ca="1" si="59"/>
        <v/>
      </c>
      <c r="L144" s="51">
        <f t="shared" ref="L144:L207" ca="1" si="65">IFERROR(L143+K144,0)</f>
        <v>0</v>
      </c>
      <c r="M144" s="1" t="str">
        <f t="shared" ca="1" si="60"/>
        <v/>
      </c>
      <c r="N144" s="52"/>
      <c r="T144" s="1" t="str">
        <f t="shared" si="61"/>
        <v>7°TRANCE</v>
      </c>
      <c r="U144" s="1">
        <f t="shared" ref="U144:U207" si="66">IF(U143=20,1,U143+1)</f>
        <v>11</v>
      </c>
      <c r="V144" s="1">
        <f t="shared" ref="V144:V207" si="67">IF(U143=20,V143+1,V143)</f>
        <v>7</v>
      </c>
      <c r="W144" s="1">
        <f t="shared" ca="1" si="50"/>
        <v>0</v>
      </c>
      <c r="X144" s="1">
        <f t="shared" ca="1" si="50"/>
        <v>0</v>
      </c>
      <c r="Y144" s="1">
        <f t="shared" ca="1" si="50"/>
        <v>0</v>
      </c>
      <c r="Z144" s="1">
        <f t="shared" ca="1" si="50"/>
        <v>0</v>
      </c>
      <c r="AA144" s="1">
        <f t="shared" ca="1" si="50"/>
        <v>15.53</v>
      </c>
      <c r="AB144" s="1">
        <f t="shared" ca="1" si="63"/>
        <v>49</v>
      </c>
      <c r="AC144" s="1" t="str">
        <f t="shared" ca="1" si="64"/>
        <v/>
      </c>
      <c r="AD144" s="1">
        <f t="shared" ref="AD144:AD207" si="68">AD143+1</f>
        <v>144</v>
      </c>
      <c r="AH144" s="53">
        <f t="shared" si="56"/>
        <v>132</v>
      </c>
      <c r="AI144" s="1">
        <f t="shared" ca="1" si="57"/>
        <v>13</v>
      </c>
    </row>
    <row r="145" spans="2:35" ht="15.75">
      <c r="B145" s="4">
        <f t="shared" si="62"/>
        <v>133</v>
      </c>
      <c r="C145" s="4">
        <f t="shared" ca="1" si="51"/>
        <v>0</v>
      </c>
      <c r="D145" s="47">
        <f t="shared" ca="1" si="52"/>
        <v>0</v>
      </c>
      <c r="E145" s="48">
        <f t="shared" ca="1" si="53"/>
        <v>0</v>
      </c>
      <c r="F145" s="49">
        <f t="shared" ca="1" si="54"/>
        <v>0</v>
      </c>
      <c r="G145" s="50">
        <f t="shared" ca="1" si="58"/>
        <v>0</v>
      </c>
      <c r="H145" s="47">
        <f t="shared" ca="1" si="55"/>
        <v>0</v>
      </c>
      <c r="I145" s="47">
        <f t="shared" ca="1" si="55"/>
        <v>0</v>
      </c>
      <c r="K145" s="51" t="str">
        <f t="shared" ca="1" si="59"/>
        <v/>
      </c>
      <c r="L145" s="51">
        <f t="shared" ca="1" si="65"/>
        <v>0</v>
      </c>
      <c r="M145" s="1" t="str">
        <f t="shared" ca="1" si="60"/>
        <v/>
      </c>
      <c r="N145" s="52"/>
      <c r="T145" s="1" t="str">
        <f t="shared" si="61"/>
        <v>7°TRANCE</v>
      </c>
      <c r="U145" s="1">
        <f t="shared" si="66"/>
        <v>12</v>
      </c>
      <c r="V145" s="1">
        <f t="shared" si="67"/>
        <v>7</v>
      </c>
      <c r="W145" s="1">
        <f t="shared" ca="1" si="50"/>
        <v>0</v>
      </c>
      <c r="X145" s="1">
        <f t="shared" ca="1" si="50"/>
        <v>0</v>
      </c>
      <c r="Y145" s="1">
        <f t="shared" ca="1" si="50"/>
        <v>0</v>
      </c>
      <c r="Z145" s="1">
        <f t="shared" ca="1" si="50"/>
        <v>0</v>
      </c>
      <c r="AA145" s="1">
        <f t="shared" ca="1" si="50"/>
        <v>15.53</v>
      </c>
      <c r="AB145" s="1">
        <f t="shared" ca="1" si="63"/>
        <v>49</v>
      </c>
      <c r="AC145" s="1" t="str">
        <f t="shared" ca="1" si="64"/>
        <v/>
      </c>
      <c r="AD145" s="1">
        <f t="shared" si="68"/>
        <v>145</v>
      </c>
      <c r="AH145" s="53">
        <f t="shared" si="56"/>
        <v>133</v>
      </c>
      <c r="AI145" s="1">
        <f t="shared" ca="1" si="57"/>
        <v>13</v>
      </c>
    </row>
    <row r="146" spans="2:35" ht="15.75">
      <c r="B146" s="4">
        <f t="shared" si="62"/>
        <v>134</v>
      </c>
      <c r="C146" s="4">
        <f t="shared" ca="1" si="51"/>
        <v>0</v>
      </c>
      <c r="D146" s="47">
        <f t="shared" ca="1" si="52"/>
        <v>0</v>
      </c>
      <c r="E146" s="48">
        <f t="shared" ca="1" si="53"/>
        <v>0</v>
      </c>
      <c r="F146" s="49">
        <f t="shared" ca="1" si="54"/>
        <v>0</v>
      </c>
      <c r="G146" s="50">
        <f t="shared" ca="1" si="58"/>
        <v>0</v>
      </c>
      <c r="H146" s="47">
        <f t="shared" ca="1" si="55"/>
        <v>0</v>
      </c>
      <c r="I146" s="47">
        <f t="shared" ca="1" si="55"/>
        <v>0</v>
      </c>
      <c r="K146" s="51" t="str">
        <f t="shared" ca="1" si="59"/>
        <v/>
      </c>
      <c r="L146" s="51">
        <f t="shared" ca="1" si="65"/>
        <v>0</v>
      </c>
      <c r="M146" s="1" t="str">
        <f t="shared" ca="1" si="60"/>
        <v/>
      </c>
      <c r="N146" s="52"/>
      <c r="T146" s="1" t="str">
        <f t="shared" si="61"/>
        <v>7°TRANCE</v>
      </c>
      <c r="U146" s="1">
        <f t="shared" si="66"/>
        <v>13</v>
      </c>
      <c r="V146" s="1">
        <f t="shared" si="67"/>
        <v>7</v>
      </c>
      <c r="W146" s="1">
        <f t="shared" ca="1" si="50"/>
        <v>0</v>
      </c>
      <c r="X146" s="1">
        <f t="shared" ca="1" si="50"/>
        <v>0</v>
      </c>
      <c r="Y146" s="1">
        <f t="shared" ca="1" si="50"/>
        <v>0</v>
      </c>
      <c r="Z146" s="1">
        <f t="shared" ca="1" si="50"/>
        <v>0</v>
      </c>
      <c r="AA146" s="1">
        <f t="shared" ca="1" si="50"/>
        <v>15.53</v>
      </c>
      <c r="AB146" s="1">
        <f t="shared" ca="1" si="63"/>
        <v>49</v>
      </c>
      <c r="AC146" s="1" t="str">
        <f t="shared" ca="1" si="64"/>
        <v/>
      </c>
      <c r="AD146" s="1">
        <f t="shared" si="68"/>
        <v>146</v>
      </c>
      <c r="AH146" s="53">
        <f t="shared" si="56"/>
        <v>134</v>
      </c>
      <c r="AI146" s="1">
        <f t="shared" ca="1" si="57"/>
        <v>13</v>
      </c>
    </row>
    <row r="147" spans="2:35" ht="15.75">
      <c r="B147" s="4">
        <f t="shared" si="62"/>
        <v>135</v>
      </c>
      <c r="C147" s="4">
        <f t="shared" ca="1" si="51"/>
        <v>0</v>
      </c>
      <c r="D147" s="47">
        <f t="shared" ca="1" si="52"/>
        <v>0</v>
      </c>
      <c r="E147" s="48">
        <f t="shared" ca="1" si="53"/>
        <v>0</v>
      </c>
      <c r="F147" s="49">
        <f t="shared" ca="1" si="54"/>
        <v>0</v>
      </c>
      <c r="G147" s="50">
        <f t="shared" ca="1" si="58"/>
        <v>0</v>
      </c>
      <c r="H147" s="47">
        <f t="shared" ca="1" si="55"/>
        <v>0</v>
      </c>
      <c r="I147" s="47">
        <f t="shared" ca="1" si="55"/>
        <v>0</v>
      </c>
      <c r="K147" s="51" t="str">
        <f t="shared" ca="1" si="59"/>
        <v/>
      </c>
      <c r="L147" s="51">
        <f t="shared" ca="1" si="65"/>
        <v>0</v>
      </c>
      <c r="M147" s="1" t="str">
        <f t="shared" ca="1" si="60"/>
        <v/>
      </c>
      <c r="N147" s="52"/>
      <c r="T147" s="1" t="str">
        <f t="shared" si="61"/>
        <v>7°TRANCE</v>
      </c>
      <c r="U147" s="1">
        <f t="shared" si="66"/>
        <v>14</v>
      </c>
      <c r="V147" s="1">
        <f t="shared" si="67"/>
        <v>7</v>
      </c>
      <c r="W147" s="1">
        <f t="shared" ca="1" si="50"/>
        <v>0</v>
      </c>
      <c r="X147" s="1">
        <f t="shared" ca="1" si="50"/>
        <v>0</v>
      </c>
      <c r="Y147" s="1">
        <f t="shared" ca="1" si="50"/>
        <v>0</v>
      </c>
      <c r="Z147" s="1">
        <f t="shared" ca="1" si="50"/>
        <v>0</v>
      </c>
      <c r="AA147" s="1">
        <f t="shared" ca="1" si="50"/>
        <v>15.53</v>
      </c>
      <c r="AB147" s="1">
        <f t="shared" ca="1" si="63"/>
        <v>49</v>
      </c>
      <c r="AC147" s="1" t="str">
        <f t="shared" ca="1" si="64"/>
        <v/>
      </c>
      <c r="AD147" s="1">
        <f t="shared" si="68"/>
        <v>147</v>
      </c>
      <c r="AH147" s="53">
        <f t="shared" si="56"/>
        <v>135</v>
      </c>
      <c r="AI147" s="1">
        <f t="shared" ca="1" si="57"/>
        <v>13</v>
      </c>
    </row>
    <row r="148" spans="2:35" ht="15.75">
      <c r="B148" s="4">
        <f t="shared" si="62"/>
        <v>136</v>
      </c>
      <c r="C148" s="4">
        <f t="shared" ca="1" si="51"/>
        <v>0</v>
      </c>
      <c r="D148" s="47">
        <f t="shared" ca="1" si="52"/>
        <v>0</v>
      </c>
      <c r="E148" s="48">
        <f t="shared" ca="1" si="53"/>
        <v>0</v>
      </c>
      <c r="F148" s="49">
        <f t="shared" ca="1" si="54"/>
        <v>0</v>
      </c>
      <c r="G148" s="50">
        <f t="shared" ca="1" si="58"/>
        <v>0</v>
      </c>
      <c r="H148" s="47">
        <f t="shared" ca="1" si="55"/>
        <v>0</v>
      </c>
      <c r="I148" s="47">
        <f t="shared" ca="1" si="55"/>
        <v>0</v>
      </c>
      <c r="K148" s="51" t="str">
        <f t="shared" ca="1" si="59"/>
        <v/>
      </c>
      <c r="L148" s="51">
        <f t="shared" ca="1" si="65"/>
        <v>0</v>
      </c>
      <c r="M148" s="1" t="str">
        <f t="shared" ca="1" si="60"/>
        <v/>
      </c>
      <c r="N148" s="52"/>
      <c r="T148" s="1" t="str">
        <f t="shared" si="61"/>
        <v>7°TRANCE</v>
      </c>
      <c r="U148" s="1">
        <f t="shared" si="66"/>
        <v>15</v>
      </c>
      <c r="V148" s="1">
        <f t="shared" si="67"/>
        <v>7</v>
      </c>
      <c r="W148" s="1">
        <f t="shared" ca="1" si="50"/>
        <v>0</v>
      </c>
      <c r="X148" s="1">
        <f t="shared" ca="1" si="50"/>
        <v>0</v>
      </c>
      <c r="Y148" s="1">
        <f t="shared" ca="1" si="50"/>
        <v>0</v>
      </c>
      <c r="Z148" s="1">
        <f t="shared" ca="1" si="50"/>
        <v>0</v>
      </c>
      <c r="AA148" s="1">
        <f t="shared" ca="1" si="50"/>
        <v>15.53</v>
      </c>
      <c r="AB148" s="1">
        <f t="shared" ca="1" si="63"/>
        <v>49</v>
      </c>
      <c r="AC148" s="1" t="str">
        <f t="shared" ca="1" si="64"/>
        <v/>
      </c>
      <c r="AD148" s="1">
        <f t="shared" si="68"/>
        <v>148</v>
      </c>
      <c r="AH148" s="53">
        <f t="shared" si="56"/>
        <v>136</v>
      </c>
      <c r="AI148" s="1">
        <f t="shared" ca="1" si="57"/>
        <v>13</v>
      </c>
    </row>
    <row r="149" spans="2:35" ht="15.75">
      <c r="B149" s="4">
        <f t="shared" si="62"/>
        <v>137</v>
      </c>
      <c r="C149" s="4">
        <f t="shared" ca="1" si="51"/>
        <v>0</v>
      </c>
      <c r="D149" s="47">
        <f t="shared" ca="1" si="52"/>
        <v>0</v>
      </c>
      <c r="E149" s="48">
        <f t="shared" ca="1" si="53"/>
        <v>0</v>
      </c>
      <c r="F149" s="49">
        <f t="shared" ca="1" si="54"/>
        <v>0</v>
      </c>
      <c r="G149" s="50">
        <f t="shared" ca="1" si="58"/>
        <v>0</v>
      </c>
      <c r="H149" s="47">
        <f t="shared" ca="1" si="55"/>
        <v>0</v>
      </c>
      <c r="I149" s="47">
        <f t="shared" ca="1" si="55"/>
        <v>0</v>
      </c>
      <c r="K149" s="51" t="str">
        <f t="shared" ca="1" si="59"/>
        <v/>
      </c>
      <c r="L149" s="51">
        <f t="shared" ca="1" si="65"/>
        <v>0</v>
      </c>
      <c r="M149" s="1" t="str">
        <f t="shared" ca="1" si="60"/>
        <v/>
      </c>
      <c r="N149" s="52"/>
      <c r="T149" s="1" t="str">
        <f t="shared" si="61"/>
        <v>7°TRANCE</v>
      </c>
      <c r="U149" s="1">
        <f t="shared" si="66"/>
        <v>16</v>
      </c>
      <c r="V149" s="1">
        <f t="shared" si="67"/>
        <v>7</v>
      </c>
      <c r="W149" s="1">
        <f t="shared" ca="1" si="50"/>
        <v>0</v>
      </c>
      <c r="X149" s="1">
        <f t="shared" ca="1" si="50"/>
        <v>0</v>
      </c>
      <c r="Y149" s="1">
        <f t="shared" ca="1" si="50"/>
        <v>0</v>
      </c>
      <c r="Z149" s="1">
        <f t="shared" ca="1" si="50"/>
        <v>0</v>
      </c>
      <c r="AA149" s="1">
        <f t="shared" ca="1" si="50"/>
        <v>15.53</v>
      </c>
      <c r="AB149" s="1">
        <f t="shared" ca="1" si="63"/>
        <v>49</v>
      </c>
      <c r="AC149" s="1" t="str">
        <f t="shared" ca="1" si="64"/>
        <v/>
      </c>
      <c r="AD149" s="1">
        <f t="shared" si="68"/>
        <v>149</v>
      </c>
      <c r="AH149" s="53">
        <f t="shared" si="56"/>
        <v>137</v>
      </c>
      <c r="AI149" s="1">
        <f t="shared" ca="1" si="57"/>
        <v>13</v>
      </c>
    </row>
    <row r="150" spans="2:35" ht="15.75">
      <c r="B150" s="4">
        <f t="shared" si="62"/>
        <v>138</v>
      </c>
      <c r="C150" s="4">
        <f t="shared" ca="1" si="51"/>
        <v>0</v>
      </c>
      <c r="D150" s="47">
        <f t="shared" ca="1" si="52"/>
        <v>0</v>
      </c>
      <c r="E150" s="48">
        <f t="shared" ca="1" si="53"/>
        <v>0</v>
      </c>
      <c r="F150" s="49">
        <f t="shared" ca="1" si="54"/>
        <v>0</v>
      </c>
      <c r="G150" s="50">
        <f t="shared" ca="1" si="58"/>
        <v>0</v>
      </c>
      <c r="H150" s="47">
        <f t="shared" ca="1" si="55"/>
        <v>0</v>
      </c>
      <c r="I150" s="47">
        <f t="shared" ca="1" si="55"/>
        <v>0</v>
      </c>
      <c r="K150" s="51" t="str">
        <f t="shared" ca="1" si="59"/>
        <v/>
      </c>
      <c r="L150" s="51">
        <f t="shared" ca="1" si="65"/>
        <v>0</v>
      </c>
      <c r="M150" s="1" t="str">
        <f t="shared" ca="1" si="60"/>
        <v/>
      </c>
      <c r="N150" s="52"/>
      <c r="T150" s="1" t="str">
        <f t="shared" si="61"/>
        <v>7°TRANCE</v>
      </c>
      <c r="U150" s="1">
        <f t="shared" si="66"/>
        <v>17</v>
      </c>
      <c r="V150" s="1">
        <f t="shared" si="67"/>
        <v>7</v>
      </c>
      <c r="W150" s="1">
        <f t="shared" ca="1" si="50"/>
        <v>0</v>
      </c>
      <c r="X150" s="1">
        <f t="shared" ca="1" si="50"/>
        <v>0</v>
      </c>
      <c r="Y150" s="1">
        <f t="shared" ca="1" si="50"/>
        <v>0</v>
      </c>
      <c r="Z150" s="1">
        <f t="shared" ca="1" si="50"/>
        <v>0</v>
      </c>
      <c r="AA150" s="1">
        <f t="shared" ca="1" si="50"/>
        <v>15.53</v>
      </c>
      <c r="AB150" s="1">
        <f t="shared" ca="1" si="63"/>
        <v>49</v>
      </c>
      <c r="AC150" s="1" t="str">
        <f t="shared" ca="1" si="64"/>
        <v/>
      </c>
      <c r="AD150" s="1">
        <f t="shared" si="68"/>
        <v>150</v>
      </c>
      <c r="AH150" s="53">
        <f t="shared" si="56"/>
        <v>138</v>
      </c>
      <c r="AI150" s="1">
        <f t="shared" ca="1" si="57"/>
        <v>13</v>
      </c>
    </row>
    <row r="151" spans="2:35" ht="15.75">
      <c r="B151" s="4">
        <f t="shared" si="62"/>
        <v>139</v>
      </c>
      <c r="C151" s="4">
        <f t="shared" ca="1" si="51"/>
        <v>0</v>
      </c>
      <c r="D151" s="47">
        <f t="shared" ca="1" si="52"/>
        <v>0</v>
      </c>
      <c r="E151" s="48">
        <f t="shared" ca="1" si="53"/>
        <v>0</v>
      </c>
      <c r="F151" s="49">
        <f t="shared" ca="1" si="54"/>
        <v>0</v>
      </c>
      <c r="G151" s="50">
        <f t="shared" ca="1" si="58"/>
        <v>0</v>
      </c>
      <c r="H151" s="47">
        <f t="shared" ca="1" si="55"/>
        <v>0</v>
      </c>
      <c r="I151" s="47">
        <f t="shared" ca="1" si="55"/>
        <v>0</v>
      </c>
      <c r="K151" s="51" t="str">
        <f t="shared" ca="1" si="59"/>
        <v/>
      </c>
      <c r="L151" s="51">
        <f t="shared" ca="1" si="65"/>
        <v>0</v>
      </c>
      <c r="M151" s="1" t="str">
        <f t="shared" ca="1" si="60"/>
        <v/>
      </c>
      <c r="N151" s="52"/>
      <c r="T151" s="1" t="str">
        <f t="shared" si="61"/>
        <v>7°TRANCE</v>
      </c>
      <c r="U151" s="1">
        <f t="shared" si="66"/>
        <v>18</v>
      </c>
      <c r="V151" s="1">
        <f t="shared" si="67"/>
        <v>7</v>
      </c>
      <c r="W151" s="1">
        <f t="shared" ca="1" si="50"/>
        <v>0</v>
      </c>
      <c r="X151" s="1">
        <f t="shared" ca="1" si="50"/>
        <v>0</v>
      </c>
      <c r="Y151" s="1">
        <f t="shared" ca="1" si="50"/>
        <v>0</v>
      </c>
      <c r="Z151" s="1">
        <f t="shared" ca="1" si="50"/>
        <v>0</v>
      </c>
      <c r="AA151" s="1">
        <f t="shared" ca="1" si="50"/>
        <v>15.53</v>
      </c>
      <c r="AB151" s="1">
        <f t="shared" ca="1" si="63"/>
        <v>49</v>
      </c>
      <c r="AC151" s="1" t="str">
        <f t="shared" ca="1" si="64"/>
        <v/>
      </c>
      <c r="AD151" s="1">
        <f t="shared" si="68"/>
        <v>151</v>
      </c>
      <c r="AH151" s="53">
        <f t="shared" si="56"/>
        <v>139</v>
      </c>
      <c r="AI151" s="1">
        <f t="shared" ca="1" si="57"/>
        <v>13</v>
      </c>
    </row>
    <row r="152" spans="2:35" ht="15.75">
      <c r="B152" s="4">
        <f t="shared" si="62"/>
        <v>140</v>
      </c>
      <c r="C152" s="4">
        <f t="shared" ca="1" si="51"/>
        <v>0</v>
      </c>
      <c r="D152" s="47">
        <f t="shared" ca="1" si="52"/>
        <v>0</v>
      </c>
      <c r="E152" s="48">
        <f t="shared" ca="1" si="53"/>
        <v>0</v>
      </c>
      <c r="F152" s="49">
        <f t="shared" ca="1" si="54"/>
        <v>0</v>
      </c>
      <c r="G152" s="50">
        <f t="shared" ca="1" si="58"/>
        <v>0</v>
      </c>
      <c r="H152" s="47">
        <f t="shared" ca="1" si="55"/>
        <v>0</v>
      </c>
      <c r="I152" s="47">
        <f t="shared" ca="1" si="55"/>
        <v>0</v>
      </c>
      <c r="K152" s="51" t="str">
        <f t="shared" ca="1" si="59"/>
        <v/>
      </c>
      <c r="L152" s="51">
        <f t="shared" ca="1" si="65"/>
        <v>0</v>
      </c>
      <c r="M152" s="1" t="str">
        <f t="shared" ca="1" si="60"/>
        <v/>
      </c>
      <c r="N152" s="52"/>
      <c r="T152" s="1" t="str">
        <f t="shared" si="61"/>
        <v>7°TRANCE</v>
      </c>
      <c r="U152" s="1">
        <f t="shared" si="66"/>
        <v>19</v>
      </c>
      <c r="V152" s="1">
        <f t="shared" si="67"/>
        <v>7</v>
      </c>
      <c r="W152" s="1">
        <f t="shared" ca="1" si="50"/>
        <v>0</v>
      </c>
      <c r="X152" s="1">
        <f t="shared" ca="1" si="50"/>
        <v>0</v>
      </c>
      <c r="Y152" s="1">
        <f t="shared" ca="1" si="50"/>
        <v>0</v>
      </c>
      <c r="Z152" s="1">
        <f t="shared" ca="1" si="50"/>
        <v>0</v>
      </c>
      <c r="AA152" s="1">
        <f t="shared" ca="1" si="50"/>
        <v>15.53</v>
      </c>
      <c r="AB152" s="1">
        <f t="shared" ca="1" si="63"/>
        <v>49</v>
      </c>
      <c r="AC152" s="1" t="str">
        <f t="shared" ca="1" si="64"/>
        <v/>
      </c>
      <c r="AD152" s="1">
        <f t="shared" si="68"/>
        <v>152</v>
      </c>
      <c r="AH152" s="53">
        <f t="shared" si="56"/>
        <v>140</v>
      </c>
      <c r="AI152" s="1">
        <f t="shared" ca="1" si="57"/>
        <v>13</v>
      </c>
    </row>
    <row r="153" spans="2:35" ht="15.75">
      <c r="B153" s="4">
        <f t="shared" si="62"/>
        <v>141</v>
      </c>
      <c r="C153" s="4">
        <f t="shared" ca="1" si="51"/>
        <v>0</v>
      </c>
      <c r="D153" s="47">
        <f t="shared" ca="1" si="52"/>
        <v>0</v>
      </c>
      <c r="E153" s="48">
        <f t="shared" ca="1" si="53"/>
        <v>0</v>
      </c>
      <c r="F153" s="49">
        <f t="shared" ca="1" si="54"/>
        <v>0</v>
      </c>
      <c r="G153" s="50">
        <f t="shared" ca="1" si="58"/>
        <v>0</v>
      </c>
      <c r="H153" s="47">
        <f t="shared" ca="1" si="55"/>
        <v>0</v>
      </c>
      <c r="I153" s="47">
        <f t="shared" ca="1" si="55"/>
        <v>0</v>
      </c>
      <c r="K153" s="51" t="str">
        <f t="shared" ca="1" si="59"/>
        <v/>
      </c>
      <c r="L153" s="51">
        <f t="shared" ca="1" si="65"/>
        <v>0</v>
      </c>
      <c r="M153" s="1" t="str">
        <f t="shared" ca="1" si="60"/>
        <v/>
      </c>
      <c r="N153" s="52"/>
      <c r="T153" s="1" t="str">
        <f t="shared" si="61"/>
        <v>7°TRANCE</v>
      </c>
      <c r="U153" s="1">
        <f t="shared" si="66"/>
        <v>20</v>
      </c>
      <c r="V153" s="1">
        <f t="shared" si="67"/>
        <v>7</v>
      </c>
      <c r="W153" s="1">
        <f t="shared" ca="1" si="50"/>
        <v>0</v>
      </c>
      <c r="X153" s="1">
        <f t="shared" ca="1" si="50"/>
        <v>0</v>
      </c>
      <c r="Y153" s="1">
        <f t="shared" ca="1" si="50"/>
        <v>0</v>
      </c>
      <c r="Z153" s="1">
        <f t="shared" ca="1" si="50"/>
        <v>0</v>
      </c>
      <c r="AA153" s="1">
        <f t="shared" ca="1" si="50"/>
        <v>15.53</v>
      </c>
      <c r="AB153" s="1">
        <f t="shared" ca="1" si="63"/>
        <v>49</v>
      </c>
      <c r="AC153" s="1" t="str">
        <f t="shared" ca="1" si="64"/>
        <v/>
      </c>
      <c r="AD153" s="1">
        <f t="shared" si="68"/>
        <v>153</v>
      </c>
      <c r="AH153" s="53">
        <f t="shared" si="56"/>
        <v>141</v>
      </c>
      <c r="AI153" s="1">
        <f t="shared" ca="1" si="57"/>
        <v>13</v>
      </c>
    </row>
    <row r="154" spans="2:35" ht="15.75">
      <c r="B154" s="4">
        <f t="shared" si="62"/>
        <v>142</v>
      </c>
      <c r="C154" s="4">
        <f t="shared" ca="1" si="51"/>
        <v>0</v>
      </c>
      <c r="D154" s="47">
        <f t="shared" ca="1" si="52"/>
        <v>0</v>
      </c>
      <c r="E154" s="48">
        <f t="shared" ca="1" si="53"/>
        <v>0</v>
      </c>
      <c r="F154" s="49">
        <f t="shared" ca="1" si="54"/>
        <v>0</v>
      </c>
      <c r="G154" s="50">
        <f t="shared" ca="1" si="58"/>
        <v>0</v>
      </c>
      <c r="H154" s="47">
        <f t="shared" ca="1" si="55"/>
        <v>0</v>
      </c>
      <c r="I154" s="47">
        <f t="shared" ca="1" si="55"/>
        <v>0</v>
      </c>
      <c r="K154" s="51" t="str">
        <f t="shared" ca="1" si="59"/>
        <v/>
      </c>
      <c r="L154" s="51">
        <f t="shared" ca="1" si="65"/>
        <v>0</v>
      </c>
      <c r="M154" s="1" t="str">
        <f t="shared" ca="1" si="60"/>
        <v/>
      </c>
      <c r="N154" s="52"/>
      <c r="T154" s="1" t="str">
        <f t="shared" si="61"/>
        <v>8°TRANCE</v>
      </c>
      <c r="U154" s="1">
        <f t="shared" si="66"/>
        <v>1</v>
      </c>
      <c r="V154" s="1">
        <f t="shared" si="67"/>
        <v>8</v>
      </c>
      <c r="W154" s="1">
        <f t="shared" ref="W154:AA173" ca="1" si="69">INDIRECT(ADDRESS($W$5+$U154-1,W$4,,,$T154))</f>
        <v>0</v>
      </c>
      <c r="X154" s="1">
        <f t="shared" ca="1" si="69"/>
        <v>0</v>
      </c>
      <c r="Y154" s="1">
        <f t="shared" ca="1" si="69"/>
        <v>2</v>
      </c>
      <c r="Z154" s="1" t="str">
        <f t="shared" ca="1" si="69"/>
        <v>win</v>
      </c>
      <c r="AA154" s="1">
        <f t="shared" ca="1" si="69"/>
        <v>14.36</v>
      </c>
      <c r="AB154" s="1">
        <f t="shared" ca="1" si="63"/>
        <v>50</v>
      </c>
      <c r="AC154" s="1">
        <f t="shared" ca="1" si="64"/>
        <v>50</v>
      </c>
      <c r="AD154" s="1">
        <f t="shared" si="68"/>
        <v>154</v>
      </c>
      <c r="AH154" s="53">
        <f t="shared" si="56"/>
        <v>142</v>
      </c>
      <c r="AI154" s="1">
        <f t="shared" ca="1" si="57"/>
        <v>13</v>
      </c>
    </row>
    <row r="155" spans="2:35" ht="15.75">
      <c r="B155" s="4">
        <f t="shared" si="62"/>
        <v>143</v>
      </c>
      <c r="C155" s="4">
        <f t="shared" ca="1" si="51"/>
        <v>0</v>
      </c>
      <c r="D155" s="47">
        <f t="shared" ca="1" si="52"/>
        <v>0</v>
      </c>
      <c r="E155" s="48">
        <f t="shared" ca="1" si="53"/>
        <v>0</v>
      </c>
      <c r="F155" s="49">
        <f t="shared" ca="1" si="54"/>
        <v>0</v>
      </c>
      <c r="G155" s="50">
        <f t="shared" ca="1" si="58"/>
        <v>0</v>
      </c>
      <c r="H155" s="47">
        <f t="shared" ca="1" si="55"/>
        <v>0</v>
      </c>
      <c r="I155" s="47">
        <f t="shared" ca="1" si="55"/>
        <v>0</v>
      </c>
      <c r="K155" s="51" t="str">
        <f t="shared" ca="1" si="59"/>
        <v/>
      </c>
      <c r="L155" s="51">
        <f t="shared" ca="1" si="65"/>
        <v>0</v>
      </c>
      <c r="M155" s="1" t="str">
        <f t="shared" ca="1" si="60"/>
        <v/>
      </c>
      <c r="N155" s="52"/>
      <c r="T155" s="1" t="str">
        <f t="shared" si="61"/>
        <v>8°TRANCE</v>
      </c>
      <c r="U155" s="1">
        <f t="shared" si="66"/>
        <v>2</v>
      </c>
      <c r="V155" s="1">
        <f t="shared" si="67"/>
        <v>8</v>
      </c>
      <c r="W155" s="1">
        <f t="shared" ca="1" si="69"/>
        <v>0</v>
      </c>
      <c r="X155" s="1">
        <f t="shared" ca="1" si="69"/>
        <v>0</v>
      </c>
      <c r="Y155" s="1">
        <f t="shared" ca="1" si="69"/>
        <v>2</v>
      </c>
      <c r="Z155" s="1" t="str">
        <f t="shared" ca="1" si="69"/>
        <v>win</v>
      </c>
      <c r="AA155" s="1">
        <f t="shared" ca="1" si="69"/>
        <v>14.36</v>
      </c>
      <c r="AB155" s="1">
        <f t="shared" ca="1" si="63"/>
        <v>51</v>
      </c>
      <c r="AC155" s="1">
        <f t="shared" ca="1" si="64"/>
        <v>51</v>
      </c>
      <c r="AD155" s="1">
        <f t="shared" si="68"/>
        <v>155</v>
      </c>
      <c r="AH155" s="53">
        <f t="shared" si="56"/>
        <v>143</v>
      </c>
      <c r="AI155" s="1">
        <f t="shared" ca="1" si="57"/>
        <v>13</v>
      </c>
    </row>
    <row r="156" spans="2:35" ht="15.75">
      <c r="B156" s="4">
        <f t="shared" si="62"/>
        <v>144</v>
      </c>
      <c r="C156" s="4">
        <f t="shared" ca="1" si="51"/>
        <v>0</v>
      </c>
      <c r="D156" s="47">
        <f t="shared" ca="1" si="52"/>
        <v>0</v>
      </c>
      <c r="E156" s="48">
        <f t="shared" ca="1" si="53"/>
        <v>0</v>
      </c>
      <c r="F156" s="49">
        <f t="shared" ca="1" si="54"/>
        <v>0</v>
      </c>
      <c r="G156" s="50">
        <f t="shared" ca="1" si="58"/>
        <v>0</v>
      </c>
      <c r="H156" s="47">
        <f t="shared" ca="1" si="55"/>
        <v>0</v>
      </c>
      <c r="I156" s="47">
        <f t="shared" ca="1" si="55"/>
        <v>0</v>
      </c>
      <c r="K156" s="51" t="str">
        <f t="shared" ca="1" si="59"/>
        <v/>
      </c>
      <c r="L156" s="51">
        <f t="shared" ca="1" si="65"/>
        <v>0</v>
      </c>
      <c r="M156" s="1" t="str">
        <f t="shared" ca="1" si="60"/>
        <v/>
      </c>
      <c r="N156" s="52"/>
      <c r="T156" s="1" t="str">
        <f t="shared" si="61"/>
        <v>8°TRANCE</v>
      </c>
      <c r="U156" s="1">
        <f t="shared" si="66"/>
        <v>3</v>
      </c>
      <c r="V156" s="1">
        <f t="shared" si="67"/>
        <v>8</v>
      </c>
      <c r="W156" s="1">
        <f t="shared" ca="1" si="69"/>
        <v>0</v>
      </c>
      <c r="X156" s="1">
        <f t="shared" ca="1" si="69"/>
        <v>0</v>
      </c>
      <c r="Y156" s="1">
        <f t="shared" ca="1" si="69"/>
        <v>2</v>
      </c>
      <c r="Z156" s="1" t="str">
        <f t="shared" ca="1" si="69"/>
        <v>win</v>
      </c>
      <c r="AA156" s="1">
        <f t="shared" ca="1" si="69"/>
        <v>14.36</v>
      </c>
      <c r="AB156" s="1">
        <f t="shared" ca="1" si="63"/>
        <v>52</v>
      </c>
      <c r="AC156" s="1">
        <f t="shared" ca="1" si="64"/>
        <v>52</v>
      </c>
      <c r="AD156" s="1">
        <f t="shared" si="68"/>
        <v>156</v>
      </c>
      <c r="AH156" s="53">
        <f t="shared" si="56"/>
        <v>144</v>
      </c>
      <c r="AI156" s="1">
        <f t="shared" ca="1" si="57"/>
        <v>13</v>
      </c>
    </row>
    <row r="157" spans="2:35" ht="15.75">
      <c r="B157" s="4">
        <f t="shared" si="62"/>
        <v>145</v>
      </c>
      <c r="C157" s="4">
        <f t="shared" ca="1" si="51"/>
        <v>0</v>
      </c>
      <c r="D157" s="47">
        <f t="shared" ca="1" si="52"/>
        <v>0</v>
      </c>
      <c r="E157" s="48">
        <f t="shared" ca="1" si="53"/>
        <v>0</v>
      </c>
      <c r="F157" s="49">
        <f t="shared" ca="1" si="54"/>
        <v>0</v>
      </c>
      <c r="G157" s="50">
        <f t="shared" ca="1" si="58"/>
        <v>0</v>
      </c>
      <c r="H157" s="47">
        <f t="shared" ca="1" si="55"/>
        <v>0</v>
      </c>
      <c r="I157" s="47">
        <f t="shared" ca="1" si="55"/>
        <v>0</v>
      </c>
      <c r="K157" s="51" t="str">
        <f t="shared" ca="1" si="59"/>
        <v/>
      </c>
      <c r="L157" s="51">
        <f t="shared" ca="1" si="65"/>
        <v>0</v>
      </c>
      <c r="M157" s="1" t="str">
        <f t="shared" ca="1" si="60"/>
        <v/>
      </c>
      <c r="N157" s="52"/>
      <c r="T157" s="1" t="str">
        <f t="shared" si="61"/>
        <v>8°TRANCE</v>
      </c>
      <c r="U157" s="1">
        <f t="shared" si="66"/>
        <v>4</v>
      </c>
      <c r="V157" s="1">
        <f t="shared" si="67"/>
        <v>8</v>
      </c>
      <c r="W157" s="1">
        <f t="shared" ca="1" si="69"/>
        <v>0</v>
      </c>
      <c r="X157" s="1">
        <f t="shared" ca="1" si="69"/>
        <v>0</v>
      </c>
      <c r="Y157" s="1">
        <f t="shared" ca="1" si="69"/>
        <v>2</v>
      </c>
      <c r="Z157" s="1" t="str">
        <f t="shared" ca="1" si="69"/>
        <v>win</v>
      </c>
      <c r="AA157" s="1">
        <f t="shared" ca="1" si="69"/>
        <v>14.36</v>
      </c>
      <c r="AB157" s="1">
        <f t="shared" ca="1" si="63"/>
        <v>53</v>
      </c>
      <c r="AC157" s="1">
        <f t="shared" ca="1" si="64"/>
        <v>53</v>
      </c>
      <c r="AD157" s="1">
        <f t="shared" si="68"/>
        <v>157</v>
      </c>
      <c r="AH157" s="53">
        <f t="shared" si="56"/>
        <v>145</v>
      </c>
      <c r="AI157" s="1">
        <f t="shared" ca="1" si="57"/>
        <v>13</v>
      </c>
    </row>
    <row r="158" spans="2:35" ht="15.75">
      <c r="B158" s="4">
        <f t="shared" si="62"/>
        <v>146</v>
      </c>
      <c r="C158" s="4">
        <f t="shared" ca="1" si="51"/>
        <v>0</v>
      </c>
      <c r="D158" s="47">
        <f t="shared" ca="1" si="52"/>
        <v>0</v>
      </c>
      <c r="E158" s="48">
        <f t="shared" ca="1" si="53"/>
        <v>0</v>
      </c>
      <c r="F158" s="49">
        <f t="shared" ca="1" si="54"/>
        <v>0</v>
      </c>
      <c r="G158" s="50">
        <f t="shared" ca="1" si="58"/>
        <v>0</v>
      </c>
      <c r="H158" s="47">
        <f t="shared" ca="1" si="55"/>
        <v>0</v>
      </c>
      <c r="I158" s="47">
        <f t="shared" ca="1" si="55"/>
        <v>0</v>
      </c>
      <c r="K158" s="51" t="str">
        <f t="shared" ca="1" si="59"/>
        <v/>
      </c>
      <c r="L158" s="51">
        <f t="shared" ca="1" si="65"/>
        <v>0</v>
      </c>
      <c r="M158" s="1" t="str">
        <f t="shared" ca="1" si="60"/>
        <v/>
      </c>
      <c r="N158" s="52"/>
      <c r="T158" s="1" t="str">
        <f t="shared" si="61"/>
        <v>8°TRANCE</v>
      </c>
      <c r="U158" s="1">
        <f t="shared" si="66"/>
        <v>5</v>
      </c>
      <c r="V158" s="1">
        <f t="shared" si="67"/>
        <v>8</v>
      </c>
      <c r="W158" s="1">
        <f t="shared" ca="1" si="69"/>
        <v>0</v>
      </c>
      <c r="X158" s="1">
        <f t="shared" ca="1" si="69"/>
        <v>0</v>
      </c>
      <c r="Y158" s="1">
        <f t="shared" ca="1" si="69"/>
        <v>2</v>
      </c>
      <c r="Z158" s="1" t="str">
        <f t="shared" ca="1" si="69"/>
        <v>loss</v>
      </c>
      <c r="AA158" s="1">
        <f t="shared" ca="1" si="69"/>
        <v>14.36</v>
      </c>
      <c r="AB158" s="1">
        <f t="shared" ca="1" si="63"/>
        <v>54</v>
      </c>
      <c r="AC158" s="1">
        <f t="shared" ca="1" si="64"/>
        <v>54</v>
      </c>
      <c r="AD158" s="1">
        <f t="shared" si="68"/>
        <v>158</v>
      </c>
      <c r="AH158" s="53">
        <f t="shared" si="56"/>
        <v>146</v>
      </c>
      <c r="AI158" s="1">
        <f t="shared" ca="1" si="57"/>
        <v>13</v>
      </c>
    </row>
    <row r="159" spans="2:35" ht="15.75">
      <c r="B159" s="4">
        <f t="shared" si="62"/>
        <v>147</v>
      </c>
      <c r="C159" s="4">
        <f t="shared" ca="1" si="51"/>
        <v>0</v>
      </c>
      <c r="D159" s="47">
        <f t="shared" ca="1" si="52"/>
        <v>0</v>
      </c>
      <c r="E159" s="48">
        <f t="shared" ca="1" si="53"/>
        <v>0</v>
      </c>
      <c r="F159" s="49">
        <f t="shared" ca="1" si="54"/>
        <v>0</v>
      </c>
      <c r="G159" s="50">
        <f t="shared" ca="1" si="58"/>
        <v>0</v>
      </c>
      <c r="H159" s="47">
        <f t="shared" ca="1" si="55"/>
        <v>0</v>
      </c>
      <c r="I159" s="47">
        <f t="shared" ca="1" si="55"/>
        <v>0</v>
      </c>
      <c r="K159" s="51" t="str">
        <f t="shared" ca="1" si="59"/>
        <v/>
      </c>
      <c r="L159" s="51">
        <f t="shared" ca="1" si="65"/>
        <v>0</v>
      </c>
      <c r="M159" s="1" t="str">
        <f t="shared" ca="1" si="60"/>
        <v/>
      </c>
      <c r="N159" s="52"/>
      <c r="T159" s="1" t="str">
        <f t="shared" si="61"/>
        <v>8°TRANCE</v>
      </c>
      <c r="U159" s="1">
        <f t="shared" si="66"/>
        <v>6</v>
      </c>
      <c r="V159" s="1">
        <f t="shared" si="67"/>
        <v>8</v>
      </c>
      <c r="W159" s="1">
        <f t="shared" ca="1" si="69"/>
        <v>0</v>
      </c>
      <c r="X159" s="1">
        <f t="shared" ca="1" si="69"/>
        <v>0</v>
      </c>
      <c r="Y159" s="1">
        <f t="shared" ca="1" si="69"/>
        <v>2</v>
      </c>
      <c r="Z159" s="1" t="str">
        <f t="shared" ca="1" si="69"/>
        <v>loss</v>
      </c>
      <c r="AA159" s="1">
        <f t="shared" ca="1" si="69"/>
        <v>14.36</v>
      </c>
      <c r="AB159" s="1">
        <f t="shared" ca="1" si="63"/>
        <v>55</v>
      </c>
      <c r="AC159" s="1">
        <f t="shared" ca="1" si="64"/>
        <v>55</v>
      </c>
      <c r="AD159" s="1">
        <f t="shared" si="68"/>
        <v>159</v>
      </c>
      <c r="AH159" s="53">
        <f t="shared" si="56"/>
        <v>147</v>
      </c>
      <c r="AI159" s="1">
        <f t="shared" ca="1" si="57"/>
        <v>13</v>
      </c>
    </row>
    <row r="160" spans="2:35" ht="15.75">
      <c r="B160" s="4">
        <f t="shared" si="62"/>
        <v>148</v>
      </c>
      <c r="C160" s="4">
        <f t="shared" ca="1" si="51"/>
        <v>0</v>
      </c>
      <c r="D160" s="47">
        <f t="shared" ca="1" si="52"/>
        <v>0</v>
      </c>
      <c r="E160" s="48">
        <f t="shared" ca="1" si="53"/>
        <v>0</v>
      </c>
      <c r="F160" s="49">
        <f t="shared" ca="1" si="54"/>
        <v>0</v>
      </c>
      <c r="G160" s="50">
        <f t="shared" ca="1" si="58"/>
        <v>0</v>
      </c>
      <c r="H160" s="47">
        <f t="shared" ca="1" si="55"/>
        <v>0</v>
      </c>
      <c r="I160" s="47">
        <f t="shared" ca="1" si="55"/>
        <v>0</v>
      </c>
      <c r="K160" s="51" t="str">
        <f t="shared" ca="1" si="59"/>
        <v/>
      </c>
      <c r="L160" s="51">
        <f t="shared" ca="1" si="65"/>
        <v>0</v>
      </c>
      <c r="M160" s="1" t="str">
        <f t="shared" ca="1" si="60"/>
        <v/>
      </c>
      <c r="N160" s="52"/>
      <c r="T160" s="1" t="str">
        <f t="shared" si="61"/>
        <v>8°TRANCE</v>
      </c>
      <c r="U160" s="1">
        <f t="shared" si="66"/>
        <v>7</v>
      </c>
      <c r="V160" s="1">
        <f t="shared" si="67"/>
        <v>8</v>
      </c>
      <c r="W160" s="1">
        <f t="shared" ca="1" si="69"/>
        <v>0</v>
      </c>
      <c r="X160" s="1">
        <f t="shared" ca="1" si="69"/>
        <v>0</v>
      </c>
      <c r="Y160" s="1">
        <f t="shared" ca="1" si="69"/>
        <v>2</v>
      </c>
      <c r="Z160" s="1" t="str">
        <f t="shared" ca="1" si="69"/>
        <v>loss</v>
      </c>
      <c r="AA160" s="1">
        <f t="shared" ca="1" si="69"/>
        <v>14.36</v>
      </c>
      <c r="AB160" s="1">
        <f t="shared" ca="1" si="63"/>
        <v>56</v>
      </c>
      <c r="AC160" s="1">
        <f t="shared" ca="1" si="64"/>
        <v>56</v>
      </c>
      <c r="AD160" s="1">
        <f t="shared" si="68"/>
        <v>160</v>
      </c>
      <c r="AH160" s="53">
        <f t="shared" si="56"/>
        <v>148</v>
      </c>
      <c r="AI160" s="1">
        <f t="shared" ca="1" si="57"/>
        <v>13</v>
      </c>
    </row>
    <row r="161" spans="2:35" ht="15.75">
      <c r="B161" s="4">
        <f t="shared" si="62"/>
        <v>149</v>
      </c>
      <c r="C161" s="4">
        <f t="shared" ca="1" si="51"/>
        <v>0</v>
      </c>
      <c r="D161" s="47">
        <f t="shared" ca="1" si="52"/>
        <v>0</v>
      </c>
      <c r="E161" s="48">
        <f t="shared" ca="1" si="53"/>
        <v>0</v>
      </c>
      <c r="F161" s="49">
        <f t="shared" ca="1" si="54"/>
        <v>0</v>
      </c>
      <c r="G161" s="50">
        <f t="shared" ca="1" si="58"/>
        <v>0</v>
      </c>
      <c r="H161" s="47">
        <f t="shared" ca="1" si="55"/>
        <v>0</v>
      </c>
      <c r="I161" s="47">
        <f t="shared" ca="1" si="55"/>
        <v>0</v>
      </c>
      <c r="K161" s="51" t="str">
        <f t="shared" ca="1" si="59"/>
        <v/>
      </c>
      <c r="L161" s="51">
        <f t="shared" ca="1" si="65"/>
        <v>0</v>
      </c>
      <c r="M161" s="1" t="str">
        <f t="shared" ca="1" si="60"/>
        <v/>
      </c>
      <c r="N161" s="52"/>
      <c r="T161" s="1" t="str">
        <f t="shared" si="61"/>
        <v>8°TRANCE</v>
      </c>
      <c r="U161" s="1">
        <f t="shared" si="66"/>
        <v>8</v>
      </c>
      <c r="V161" s="1">
        <f t="shared" si="67"/>
        <v>8</v>
      </c>
      <c r="W161" s="1">
        <f t="shared" ca="1" si="69"/>
        <v>0</v>
      </c>
      <c r="X161" s="1">
        <f t="shared" ca="1" si="69"/>
        <v>0</v>
      </c>
      <c r="Y161" s="1">
        <f t="shared" ca="1" si="69"/>
        <v>0</v>
      </c>
      <c r="Z161" s="1">
        <f t="shared" ca="1" si="69"/>
        <v>0</v>
      </c>
      <c r="AA161" s="1">
        <f t="shared" ca="1" si="69"/>
        <v>14.36</v>
      </c>
      <c r="AB161" s="1">
        <f t="shared" ca="1" si="63"/>
        <v>56</v>
      </c>
      <c r="AC161" s="1" t="str">
        <f t="shared" ca="1" si="64"/>
        <v/>
      </c>
      <c r="AD161" s="1">
        <f t="shared" si="68"/>
        <v>161</v>
      </c>
      <c r="AH161" s="53">
        <f t="shared" si="56"/>
        <v>149</v>
      </c>
      <c r="AI161" s="1">
        <f t="shared" ca="1" si="57"/>
        <v>13</v>
      </c>
    </row>
    <row r="162" spans="2:35" ht="15.75">
      <c r="B162" s="4">
        <f t="shared" si="62"/>
        <v>150</v>
      </c>
      <c r="C162" s="4">
        <f t="shared" ca="1" si="51"/>
        <v>0</v>
      </c>
      <c r="D162" s="47">
        <f t="shared" ca="1" si="52"/>
        <v>0</v>
      </c>
      <c r="E162" s="48">
        <f t="shared" ca="1" si="53"/>
        <v>0</v>
      </c>
      <c r="F162" s="49">
        <f t="shared" ca="1" si="54"/>
        <v>0</v>
      </c>
      <c r="G162" s="50">
        <f t="shared" ca="1" si="58"/>
        <v>0</v>
      </c>
      <c r="H162" s="47">
        <f t="shared" ca="1" si="55"/>
        <v>0</v>
      </c>
      <c r="I162" s="47">
        <f t="shared" ca="1" si="55"/>
        <v>0</v>
      </c>
      <c r="K162" s="51" t="str">
        <f t="shared" ca="1" si="59"/>
        <v/>
      </c>
      <c r="L162" s="51">
        <f t="shared" ca="1" si="65"/>
        <v>0</v>
      </c>
      <c r="M162" s="1" t="str">
        <f t="shared" ca="1" si="60"/>
        <v/>
      </c>
      <c r="N162" s="52"/>
      <c r="T162" s="1" t="str">
        <f t="shared" si="61"/>
        <v>8°TRANCE</v>
      </c>
      <c r="U162" s="1">
        <f t="shared" si="66"/>
        <v>9</v>
      </c>
      <c r="V162" s="1">
        <f t="shared" si="67"/>
        <v>8</v>
      </c>
      <c r="W162" s="1">
        <f t="shared" ca="1" si="69"/>
        <v>0</v>
      </c>
      <c r="X162" s="1">
        <f t="shared" ca="1" si="69"/>
        <v>0</v>
      </c>
      <c r="Y162" s="1">
        <f t="shared" ca="1" si="69"/>
        <v>0</v>
      </c>
      <c r="Z162" s="1">
        <f t="shared" ca="1" si="69"/>
        <v>0</v>
      </c>
      <c r="AA162" s="1">
        <f t="shared" ca="1" si="69"/>
        <v>14.36</v>
      </c>
      <c r="AB162" s="1">
        <f t="shared" ca="1" si="63"/>
        <v>56</v>
      </c>
      <c r="AC162" s="1" t="str">
        <f t="shared" ca="1" si="64"/>
        <v/>
      </c>
      <c r="AD162" s="1">
        <f t="shared" si="68"/>
        <v>162</v>
      </c>
      <c r="AH162" s="53">
        <f t="shared" si="56"/>
        <v>150</v>
      </c>
      <c r="AI162" s="1">
        <f t="shared" ca="1" si="57"/>
        <v>13</v>
      </c>
    </row>
    <row r="163" spans="2:35" ht="15.75">
      <c r="B163" s="4">
        <f t="shared" si="62"/>
        <v>151</v>
      </c>
      <c r="C163" s="4">
        <f t="shared" ca="1" si="51"/>
        <v>0</v>
      </c>
      <c r="D163" s="47">
        <f t="shared" ca="1" si="52"/>
        <v>0</v>
      </c>
      <c r="E163" s="48">
        <f t="shared" ca="1" si="53"/>
        <v>0</v>
      </c>
      <c r="F163" s="49">
        <f t="shared" ca="1" si="54"/>
        <v>0</v>
      </c>
      <c r="G163" s="50">
        <f t="shared" ca="1" si="58"/>
        <v>0</v>
      </c>
      <c r="H163" s="47">
        <f t="shared" ca="1" si="55"/>
        <v>0</v>
      </c>
      <c r="I163" s="47">
        <f t="shared" ca="1" si="55"/>
        <v>0</v>
      </c>
      <c r="K163" s="51" t="str">
        <f t="shared" ca="1" si="59"/>
        <v/>
      </c>
      <c r="L163" s="51">
        <f t="shared" ca="1" si="65"/>
        <v>0</v>
      </c>
      <c r="M163" s="1" t="str">
        <f t="shared" ca="1" si="60"/>
        <v/>
      </c>
      <c r="N163" s="52"/>
      <c r="T163" s="1" t="str">
        <f t="shared" si="61"/>
        <v>8°TRANCE</v>
      </c>
      <c r="U163" s="1">
        <f t="shared" si="66"/>
        <v>10</v>
      </c>
      <c r="V163" s="1">
        <f t="shared" si="67"/>
        <v>8</v>
      </c>
      <c r="W163" s="1">
        <f t="shared" ca="1" si="69"/>
        <v>0</v>
      </c>
      <c r="X163" s="1">
        <f t="shared" ca="1" si="69"/>
        <v>0</v>
      </c>
      <c r="Y163" s="1">
        <f t="shared" ca="1" si="69"/>
        <v>0</v>
      </c>
      <c r="Z163" s="1">
        <f t="shared" ca="1" si="69"/>
        <v>0</v>
      </c>
      <c r="AA163" s="1">
        <f t="shared" ca="1" si="69"/>
        <v>14.36</v>
      </c>
      <c r="AB163" s="1">
        <f t="shared" ca="1" si="63"/>
        <v>56</v>
      </c>
      <c r="AC163" s="1" t="str">
        <f t="shared" ca="1" si="64"/>
        <v/>
      </c>
      <c r="AD163" s="1">
        <f t="shared" si="68"/>
        <v>163</v>
      </c>
      <c r="AH163" s="53">
        <f t="shared" si="56"/>
        <v>151</v>
      </c>
      <c r="AI163" s="1">
        <f t="shared" ca="1" si="57"/>
        <v>13</v>
      </c>
    </row>
    <row r="164" spans="2:35" ht="15.75">
      <c r="B164" s="4">
        <f t="shared" si="62"/>
        <v>152</v>
      </c>
      <c r="C164" s="4">
        <f t="shared" ca="1" si="51"/>
        <v>0</v>
      </c>
      <c r="D164" s="47">
        <f t="shared" ca="1" si="52"/>
        <v>0</v>
      </c>
      <c r="E164" s="48">
        <f t="shared" ca="1" si="53"/>
        <v>0</v>
      </c>
      <c r="F164" s="49">
        <f t="shared" ca="1" si="54"/>
        <v>0</v>
      </c>
      <c r="G164" s="50">
        <f t="shared" ca="1" si="58"/>
        <v>0</v>
      </c>
      <c r="H164" s="47">
        <f t="shared" ca="1" si="55"/>
        <v>0</v>
      </c>
      <c r="I164" s="47">
        <f t="shared" ca="1" si="55"/>
        <v>0</v>
      </c>
      <c r="K164" s="51" t="str">
        <f t="shared" ca="1" si="59"/>
        <v/>
      </c>
      <c r="L164" s="51">
        <f t="shared" ca="1" si="65"/>
        <v>0</v>
      </c>
      <c r="M164" s="1" t="str">
        <f t="shared" ca="1" si="60"/>
        <v/>
      </c>
      <c r="N164" s="52"/>
      <c r="T164" s="1" t="str">
        <f t="shared" si="61"/>
        <v>8°TRANCE</v>
      </c>
      <c r="U164" s="1">
        <f t="shared" si="66"/>
        <v>11</v>
      </c>
      <c r="V164" s="1">
        <f t="shared" si="67"/>
        <v>8</v>
      </c>
      <c r="W164" s="1">
        <f t="shared" ca="1" si="69"/>
        <v>0</v>
      </c>
      <c r="X164" s="1">
        <f t="shared" ca="1" si="69"/>
        <v>0</v>
      </c>
      <c r="Y164" s="1">
        <f t="shared" ca="1" si="69"/>
        <v>0</v>
      </c>
      <c r="Z164" s="1">
        <f t="shared" ca="1" si="69"/>
        <v>0</v>
      </c>
      <c r="AA164" s="1">
        <f t="shared" ca="1" si="69"/>
        <v>14.36</v>
      </c>
      <c r="AB164" s="1">
        <f t="shared" ca="1" si="63"/>
        <v>56</v>
      </c>
      <c r="AC164" s="1" t="str">
        <f t="shared" ca="1" si="64"/>
        <v/>
      </c>
      <c r="AD164" s="1">
        <f t="shared" si="68"/>
        <v>164</v>
      </c>
      <c r="AH164" s="53">
        <f t="shared" si="56"/>
        <v>152</v>
      </c>
      <c r="AI164" s="1">
        <f t="shared" ca="1" si="57"/>
        <v>13</v>
      </c>
    </row>
    <row r="165" spans="2:35" ht="15.75">
      <c r="B165" s="4">
        <f t="shared" si="62"/>
        <v>153</v>
      </c>
      <c r="C165" s="4">
        <f t="shared" ca="1" si="51"/>
        <v>0</v>
      </c>
      <c r="D165" s="47">
        <f t="shared" ca="1" si="52"/>
        <v>0</v>
      </c>
      <c r="E165" s="48">
        <f t="shared" ca="1" si="53"/>
        <v>0</v>
      </c>
      <c r="F165" s="49">
        <f t="shared" ca="1" si="54"/>
        <v>0</v>
      </c>
      <c r="G165" s="50">
        <f t="shared" ca="1" si="58"/>
        <v>0</v>
      </c>
      <c r="H165" s="47">
        <f t="shared" ca="1" si="55"/>
        <v>0</v>
      </c>
      <c r="I165" s="47">
        <f t="shared" ca="1" si="55"/>
        <v>0</v>
      </c>
      <c r="K165" s="51" t="str">
        <f t="shared" ca="1" si="59"/>
        <v/>
      </c>
      <c r="L165" s="51">
        <f t="shared" ca="1" si="65"/>
        <v>0</v>
      </c>
      <c r="M165" s="1" t="str">
        <f t="shared" ca="1" si="60"/>
        <v/>
      </c>
      <c r="N165" s="52"/>
      <c r="T165" s="1" t="str">
        <f t="shared" si="61"/>
        <v>8°TRANCE</v>
      </c>
      <c r="U165" s="1">
        <f t="shared" si="66"/>
        <v>12</v>
      </c>
      <c r="V165" s="1">
        <f t="shared" si="67"/>
        <v>8</v>
      </c>
      <c r="W165" s="1">
        <f t="shared" ca="1" si="69"/>
        <v>0</v>
      </c>
      <c r="X165" s="1">
        <f t="shared" ca="1" si="69"/>
        <v>0</v>
      </c>
      <c r="Y165" s="1">
        <f t="shared" ca="1" si="69"/>
        <v>0</v>
      </c>
      <c r="Z165" s="1">
        <f t="shared" ca="1" si="69"/>
        <v>0</v>
      </c>
      <c r="AA165" s="1">
        <f t="shared" ca="1" si="69"/>
        <v>14.36</v>
      </c>
      <c r="AB165" s="1">
        <f t="shared" ca="1" si="63"/>
        <v>56</v>
      </c>
      <c r="AC165" s="1" t="str">
        <f t="shared" ca="1" si="64"/>
        <v/>
      </c>
      <c r="AD165" s="1">
        <f t="shared" si="68"/>
        <v>165</v>
      </c>
      <c r="AH165" s="53">
        <f t="shared" si="56"/>
        <v>153</v>
      </c>
      <c r="AI165" s="1">
        <f t="shared" ca="1" si="57"/>
        <v>13</v>
      </c>
    </row>
    <row r="166" spans="2:35" ht="15.75">
      <c r="B166" s="4">
        <f t="shared" si="62"/>
        <v>154</v>
      </c>
      <c r="C166" s="4">
        <f t="shared" ca="1" si="51"/>
        <v>0</v>
      </c>
      <c r="D166" s="47">
        <f t="shared" ca="1" si="52"/>
        <v>0</v>
      </c>
      <c r="E166" s="48">
        <f t="shared" ca="1" si="53"/>
        <v>0</v>
      </c>
      <c r="F166" s="49">
        <f t="shared" ca="1" si="54"/>
        <v>0</v>
      </c>
      <c r="G166" s="50">
        <f t="shared" ca="1" si="58"/>
        <v>0</v>
      </c>
      <c r="H166" s="47">
        <f t="shared" ca="1" si="55"/>
        <v>0</v>
      </c>
      <c r="I166" s="47">
        <f t="shared" ca="1" si="55"/>
        <v>0</v>
      </c>
      <c r="K166" s="51" t="str">
        <f t="shared" ca="1" si="59"/>
        <v/>
      </c>
      <c r="L166" s="51">
        <f t="shared" ca="1" si="65"/>
        <v>0</v>
      </c>
      <c r="M166" s="1" t="str">
        <f t="shared" ca="1" si="60"/>
        <v/>
      </c>
      <c r="N166" s="52"/>
      <c r="T166" s="1" t="str">
        <f t="shared" si="61"/>
        <v>8°TRANCE</v>
      </c>
      <c r="U166" s="1">
        <f t="shared" si="66"/>
        <v>13</v>
      </c>
      <c r="V166" s="1">
        <f t="shared" si="67"/>
        <v>8</v>
      </c>
      <c r="W166" s="1">
        <f t="shared" ca="1" si="69"/>
        <v>0</v>
      </c>
      <c r="X166" s="1">
        <f t="shared" ca="1" si="69"/>
        <v>0</v>
      </c>
      <c r="Y166" s="1">
        <f t="shared" ca="1" si="69"/>
        <v>0</v>
      </c>
      <c r="Z166" s="1">
        <f t="shared" ca="1" si="69"/>
        <v>0</v>
      </c>
      <c r="AA166" s="1">
        <f t="shared" ca="1" si="69"/>
        <v>14.36</v>
      </c>
      <c r="AB166" s="1">
        <f t="shared" ca="1" si="63"/>
        <v>56</v>
      </c>
      <c r="AC166" s="1" t="str">
        <f t="shared" ca="1" si="64"/>
        <v/>
      </c>
      <c r="AD166" s="1">
        <f t="shared" si="68"/>
        <v>166</v>
      </c>
      <c r="AH166" s="53">
        <f t="shared" si="56"/>
        <v>154</v>
      </c>
      <c r="AI166" s="1">
        <f t="shared" ca="1" si="57"/>
        <v>13</v>
      </c>
    </row>
    <row r="167" spans="2:35" ht="15.75">
      <c r="B167" s="4">
        <f t="shared" si="62"/>
        <v>155</v>
      </c>
      <c r="C167" s="4">
        <f t="shared" ca="1" si="51"/>
        <v>0</v>
      </c>
      <c r="D167" s="47">
        <f t="shared" ca="1" si="52"/>
        <v>0</v>
      </c>
      <c r="E167" s="48">
        <f t="shared" ca="1" si="53"/>
        <v>0</v>
      </c>
      <c r="F167" s="49">
        <f t="shared" ca="1" si="54"/>
        <v>0</v>
      </c>
      <c r="G167" s="50">
        <f t="shared" ca="1" si="58"/>
        <v>0</v>
      </c>
      <c r="H167" s="47">
        <f t="shared" ca="1" si="55"/>
        <v>0</v>
      </c>
      <c r="I167" s="47">
        <f t="shared" ca="1" si="55"/>
        <v>0</v>
      </c>
      <c r="K167" s="51" t="str">
        <f t="shared" ca="1" si="59"/>
        <v/>
      </c>
      <c r="L167" s="51">
        <f t="shared" ca="1" si="65"/>
        <v>0</v>
      </c>
      <c r="M167" s="1" t="str">
        <f t="shared" ca="1" si="60"/>
        <v/>
      </c>
      <c r="N167" s="52"/>
      <c r="T167" s="1" t="str">
        <f t="shared" si="61"/>
        <v>8°TRANCE</v>
      </c>
      <c r="U167" s="1">
        <f t="shared" si="66"/>
        <v>14</v>
      </c>
      <c r="V167" s="1">
        <f t="shared" si="67"/>
        <v>8</v>
      </c>
      <c r="W167" s="1">
        <f t="shared" ca="1" si="69"/>
        <v>0</v>
      </c>
      <c r="X167" s="1">
        <f t="shared" ca="1" si="69"/>
        <v>0</v>
      </c>
      <c r="Y167" s="1">
        <f t="shared" ca="1" si="69"/>
        <v>0</v>
      </c>
      <c r="Z167" s="1">
        <f t="shared" ca="1" si="69"/>
        <v>0</v>
      </c>
      <c r="AA167" s="1">
        <f t="shared" ca="1" si="69"/>
        <v>14.36</v>
      </c>
      <c r="AB167" s="1">
        <f t="shared" ca="1" si="63"/>
        <v>56</v>
      </c>
      <c r="AC167" s="1" t="str">
        <f t="shared" ca="1" si="64"/>
        <v/>
      </c>
      <c r="AD167" s="1">
        <f t="shared" si="68"/>
        <v>167</v>
      </c>
      <c r="AH167" s="53">
        <f t="shared" si="56"/>
        <v>155</v>
      </c>
      <c r="AI167" s="1">
        <f t="shared" ca="1" si="57"/>
        <v>13</v>
      </c>
    </row>
    <row r="168" spans="2:35" ht="15.75">
      <c r="B168" s="4">
        <f t="shared" si="62"/>
        <v>156</v>
      </c>
      <c r="C168" s="4">
        <f t="shared" ca="1" si="51"/>
        <v>0</v>
      </c>
      <c r="D168" s="47">
        <f t="shared" ca="1" si="52"/>
        <v>0</v>
      </c>
      <c r="E168" s="48">
        <f t="shared" ca="1" si="53"/>
        <v>0</v>
      </c>
      <c r="F168" s="49">
        <f t="shared" ca="1" si="54"/>
        <v>0</v>
      </c>
      <c r="G168" s="50">
        <f t="shared" ca="1" si="58"/>
        <v>0</v>
      </c>
      <c r="H168" s="47">
        <f t="shared" ca="1" si="55"/>
        <v>0</v>
      </c>
      <c r="I168" s="47">
        <f t="shared" ca="1" si="55"/>
        <v>0</v>
      </c>
      <c r="K168" s="51" t="str">
        <f t="shared" ca="1" si="59"/>
        <v/>
      </c>
      <c r="L168" s="51">
        <f t="shared" ca="1" si="65"/>
        <v>0</v>
      </c>
      <c r="M168" s="1" t="str">
        <f t="shared" ca="1" si="60"/>
        <v/>
      </c>
      <c r="N168" s="52"/>
      <c r="T168" s="1" t="str">
        <f t="shared" si="61"/>
        <v>8°TRANCE</v>
      </c>
      <c r="U168" s="1">
        <f t="shared" si="66"/>
        <v>15</v>
      </c>
      <c r="V168" s="1">
        <f t="shared" si="67"/>
        <v>8</v>
      </c>
      <c r="W168" s="1">
        <f t="shared" ca="1" si="69"/>
        <v>0</v>
      </c>
      <c r="X168" s="1">
        <f t="shared" ca="1" si="69"/>
        <v>0</v>
      </c>
      <c r="Y168" s="1">
        <f t="shared" ca="1" si="69"/>
        <v>0</v>
      </c>
      <c r="Z168" s="1">
        <f t="shared" ca="1" si="69"/>
        <v>0</v>
      </c>
      <c r="AA168" s="1">
        <f t="shared" ca="1" si="69"/>
        <v>14.36</v>
      </c>
      <c r="AB168" s="1">
        <f t="shared" ca="1" si="63"/>
        <v>56</v>
      </c>
      <c r="AC168" s="1" t="str">
        <f t="shared" ca="1" si="64"/>
        <v/>
      </c>
      <c r="AD168" s="1">
        <f t="shared" si="68"/>
        <v>168</v>
      </c>
      <c r="AH168" s="53">
        <f t="shared" si="56"/>
        <v>156</v>
      </c>
      <c r="AI168" s="1">
        <f t="shared" ca="1" si="57"/>
        <v>13</v>
      </c>
    </row>
    <row r="169" spans="2:35" ht="15.75">
      <c r="B169" s="4">
        <f t="shared" si="62"/>
        <v>157</v>
      </c>
      <c r="C169" s="4">
        <f t="shared" ca="1" si="51"/>
        <v>0</v>
      </c>
      <c r="D169" s="47">
        <f t="shared" ca="1" si="52"/>
        <v>0</v>
      </c>
      <c r="E169" s="48">
        <f t="shared" ca="1" si="53"/>
        <v>0</v>
      </c>
      <c r="F169" s="49">
        <f t="shared" ca="1" si="54"/>
        <v>0</v>
      </c>
      <c r="G169" s="50">
        <f t="shared" ca="1" si="58"/>
        <v>0</v>
      </c>
      <c r="H169" s="47">
        <f t="shared" ca="1" si="55"/>
        <v>0</v>
      </c>
      <c r="I169" s="47">
        <f t="shared" ca="1" si="55"/>
        <v>0</v>
      </c>
      <c r="K169" s="51" t="str">
        <f t="shared" ca="1" si="59"/>
        <v/>
      </c>
      <c r="L169" s="51">
        <f t="shared" ca="1" si="65"/>
        <v>0</v>
      </c>
      <c r="M169" s="1" t="str">
        <f t="shared" ca="1" si="60"/>
        <v/>
      </c>
      <c r="N169" s="52"/>
      <c r="T169" s="1" t="str">
        <f t="shared" si="61"/>
        <v>8°TRANCE</v>
      </c>
      <c r="U169" s="1">
        <f t="shared" si="66"/>
        <v>16</v>
      </c>
      <c r="V169" s="1">
        <f t="shared" si="67"/>
        <v>8</v>
      </c>
      <c r="W169" s="1">
        <f t="shared" ca="1" si="69"/>
        <v>0</v>
      </c>
      <c r="X169" s="1">
        <f t="shared" ca="1" si="69"/>
        <v>0</v>
      </c>
      <c r="Y169" s="1">
        <f t="shared" ca="1" si="69"/>
        <v>0</v>
      </c>
      <c r="Z169" s="1">
        <f t="shared" ca="1" si="69"/>
        <v>0</v>
      </c>
      <c r="AA169" s="1">
        <f t="shared" ca="1" si="69"/>
        <v>14.36</v>
      </c>
      <c r="AB169" s="1">
        <f t="shared" ca="1" si="63"/>
        <v>56</v>
      </c>
      <c r="AC169" s="1" t="str">
        <f t="shared" ca="1" si="64"/>
        <v/>
      </c>
      <c r="AD169" s="1">
        <f t="shared" si="68"/>
        <v>169</v>
      </c>
      <c r="AH169" s="53">
        <f t="shared" si="56"/>
        <v>157</v>
      </c>
      <c r="AI169" s="1">
        <f t="shared" ca="1" si="57"/>
        <v>13</v>
      </c>
    </row>
    <row r="170" spans="2:35" ht="15.75">
      <c r="B170" s="4">
        <f t="shared" si="62"/>
        <v>158</v>
      </c>
      <c r="C170" s="4">
        <f t="shared" ca="1" si="51"/>
        <v>0</v>
      </c>
      <c r="D170" s="47">
        <f t="shared" ca="1" si="52"/>
        <v>0</v>
      </c>
      <c r="E170" s="48">
        <f t="shared" ca="1" si="53"/>
        <v>0</v>
      </c>
      <c r="F170" s="49">
        <f t="shared" ca="1" si="54"/>
        <v>0</v>
      </c>
      <c r="G170" s="50">
        <f t="shared" ca="1" si="58"/>
        <v>0</v>
      </c>
      <c r="H170" s="47">
        <f t="shared" ca="1" si="55"/>
        <v>0</v>
      </c>
      <c r="I170" s="47">
        <f t="shared" ca="1" si="55"/>
        <v>0</v>
      </c>
      <c r="K170" s="51" t="str">
        <f t="shared" ca="1" si="59"/>
        <v/>
      </c>
      <c r="L170" s="51">
        <f t="shared" ca="1" si="65"/>
        <v>0</v>
      </c>
      <c r="M170" s="1" t="str">
        <f t="shared" ca="1" si="60"/>
        <v/>
      </c>
      <c r="N170" s="52"/>
      <c r="T170" s="1" t="str">
        <f t="shared" si="61"/>
        <v>8°TRANCE</v>
      </c>
      <c r="U170" s="1">
        <f t="shared" si="66"/>
        <v>17</v>
      </c>
      <c r="V170" s="1">
        <f t="shared" si="67"/>
        <v>8</v>
      </c>
      <c r="W170" s="1">
        <f t="shared" ca="1" si="69"/>
        <v>0</v>
      </c>
      <c r="X170" s="1">
        <f t="shared" ca="1" si="69"/>
        <v>0</v>
      </c>
      <c r="Y170" s="1">
        <f t="shared" ca="1" si="69"/>
        <v>0</v>
      </c>
      <c r="Z170" s="1">
        <f t="shared" ca="1" si="69"/>
        <v>0</v>
      </c>
      <c r="AA170" s="1">
        <f t="shared" ca="1" si="69"/>
        <v>14.36</v>
      </c>
      <c r="AB170" s="1">
        <f t="shared" ca="1" si="63"/>
        <v>56</v>
      </c>
      <c r="AC170" s="1" t="str">
        <f t="shared" ca="1" si="64"/>
        <v/>
      </c>
      <c r="AD170" s="1">
        <f t="shared" si="68"/>
        <v>170</v>
      </c>
      <c r="AH170" s="53">
        <f t="shared" si="56"/>
        <v>158</v>
      </c>
      <c r="AI170" s="1">
        <f t="shared" ca="1" si="57"/>
        <v>13</v>
      </c>
    </row>
    <row r="171" spans="2:35" ht="15.75">
      <c r="B171" s="4">
        <f t="shared" si="62"/>
        <v>159</v>
      </c>
      <c r="C171" s="4">
        <f t="shared" ca="1" si="51"/>
        <v>0</v>
      </c>
      <c r="D171" s="47">
        <f t="shared" ca="1" si="52"/>
        <v>0</v>
      </c>
      <c r="E171" s="48">
        <f t="shared" ca="1" si="53"/>
        <v>0</v>
      </c>
      <c r="F171" s="49">
        <f t="shared" ca="1" si="54"/>
        <v>0</v>
      </c>
      <c r="G171" s="50">
        <f t="shared" ca="1" si="58"/>
        <v>0</v>
      </c>
      <c r="H171" s="47">
        <f t="shared" ca="1" si="55"/>
        <v>0</v>
      </c>
      <c r="I171" s="47">
        <f t="shared" ca="1" si="55"/>
        <v>0</v>
      </c>
      <c r="K171" s="51" t="str">
        <f t="shared" ca="1" si="59"/>
        <v/>
      </c>
      <c r="L171" s="51">
        <f t="shared" ca="1" si="65"/>
        <v>0</v>
      </c>
      <c r="M171" s="1" t="str">
        <f t="shared" ca="1" si="60"/>
        <v/>
      </c>
      <c r="N171" s="52"/>
      <c r="T171" s="1" t="str">
        <f t="shared" si="61"/>
        <v>8°TRANCE</v>
      </c>
      <c r="U171" s="1">
        <f t="shared" si="66"/>
        <v>18</v>
      </c>
      <c r="V171" s="1">
        <f t="shared" si="67"/>
        <v>8</v>
      </c>
      <c r="W171" s="1">
        <f t="shared" ca="1" si="69"/>
        <v>0</v>
      </c>
      <c r="X171" s="1">
        <f t="shared" ca="1" si="69"/>
        <v>0</v>
      </c>
      <c r="Y171" s="1">
        <f t="shared" ca="1" si="69"/>
        <v>0</v>
      </c>
      <c r="Z171" s="1">
        <f t="shared" ca="1" si="69"/>
        <v>0</v>
      </c>
      <c r="AA171" s="1">
        <f t="shared" ca="1" si="69"/>
        <v>14.36</v>
      </c>
      <c r="AB171" s="1">
        <f t="shared" ca="1" si="63"/>
        <v>56</v>
      </c>
      <c r="AC171" s="1" t="str">
        <f t="shared" ca="1" si="64"/>
        <v/>
      </c>
      <c r="AD171" s="1">
        <f t="shared" si="68"/>
        <v>171</v>
      </c>
      <c r="AH171" s="53">
        <f t="shared" si="56"/>
        <v>159</v>
      </c>
      <c r="AI171" s="1">
        <f t="shared" ca="1" si="57"/>
        <v>13</v>
      </c>
    </row>
    <row r="172" spans="2:35" ht="15.75">
      <c r="B172" s="4">
        <f t="shared" si="62"/>
        <v>160</v>
      </c>
      <c r="C172" s="4">
        <f t="shared" ca="1" si="51"/>
        <v>0</v>
      </c>
      <c r="D172" s="47">
        <f t="shared" ca="1" si="52"/>
        <v>0</v>
      </c>
      <c r="E172" s="48">
        <f t="shared" ca="1" si="53"/>
        <v>0</v>
      </c>
      <c r="F172" s="49">
        <f t="shared" ca="1" si="54"/>
        <v>0</v>
      </c>
      <c r="G172" s="50">
        <f t="shared" ca="1" si="58"/>
        <v>0</v>
      </c>
      <c r="H172" s="47">
        <f t="shared" ca="1" si="55"/>
        <v>0</v>
      </c>
      <c r="I172" s="47">
        <f t="shared" ca="1" si="55"/>
        <v>0</v>
      </c>
      <c r="K172" s="51" t="str">
        <f t="shared" ca="1" si="59"/>
        <v/>
      </c>
      <c r="L172" s="51">
        <f t="shared" ca="1" si="65"/>
        <v>0</v>
      </c>
      <c r="M172" s="1" t="str">
        <f t="shared" ca="1" si="60"/>
        <v/>
      </c>
      <c r="N172" s="52"/>
      <c r="T172" s="1" t="str">
        <f t="shared" si="61"/>
        <v>8°TRANCE</v>
      </c>
      <c r="U172" s="1">
        <f t="shared" si="66"/>
        <v>19</v>
      </c>
      <c r="V172" s="1">
        <f t="shared" si="67"/>
        <v>8</v>
      </c>
      <c r="W172" s="1">
        <f t="shared" ca="1" si="69"/>
        <v>0</v>
      </c>
      <c r="X172" s="1">
        <f t="shared" ca="1" si="69"/>
        <v>0</v>
      </c>
      <c r="Y172" s="1">
        <f t="shared" ca="1" si="69"/>
        <v>0</v>
      </c>
      <c r="Z172" s="1">
        <f t="shared" ca="1" si="69"/>
        <v>0</v>
      </c>
      <c r="AA172" s="1">
        <f t="shared" ca="1" si="69"/>
        <v>14.36</v>
      </c>
      <c r="AB172" s="1">
        <f t="shared" ca="1" si="63"/>
        <v>56</v>
      </c>
      <c r="AC172" s="1" t="str">
        <f t="shared" ca="1" si="64"/>
        <v/>
      </c>
      <c r="AD172" s="1">
        <f t="shared" si="68"/>
        <v>172</v>
      </c>
      <c r="AH172" s="53">
        <f t="shared" si="56"/>
        <v>160</v>
      </c>
      <c r="AI172" s="1">
        <f t="shared" ca="1" si="57"/>
        <v>13</v>
      </c>
    </row>
    <row r="173" spans="2:35" ht="15.75">
      <c r="B173" s="4">
        <f t="shared" si="62"/>
        <v>161</v>
      </c>
      <c r="C173" s="4">
        <f t="shared" ref="C173:C204" ca="1" si="70">INDIRECT(ADDRESS($AI173,V$11))</f>
        <v>0</v>
      </c>
      <c r="D173" s="47">
        <f t="shared" ref="D173:D204" ca="1" si="71">INDIRECT(ADDRESS($AI173,W$11))</f>
        <v>0</v>
      </c>
      <c r="E173" s="48">
        <f t="shared" ref="E173:E204" ca="1" si="72">INDIRECT(ADDRESS($AI173,X$11))</f>
        <v>0</v>
      </c>
      <c r="F173" s="49">
        <f t="shared" ref="F173:F204" ca="1" si="73">INDIRECT(ADDRESS($AI173,Y$11))</f>
        <v>0</v>
      </c>
      <c r="G173" s="50">
        <f t="shared" ca="1" si="58"/>
        <v>0</v>
      </c>
      <c r="H173" s="47">
        <f t="shared" ca="1" si="55"/>
        <v>0</v>
      </c>
      <c r="I173" s="47">
        <f t="shared" ca="1" si="55"/>
        <v>0</v>
      </c>
      <c r="K173" s="51" t="str">
        <f t="shared" ca="1" si="59"/>
        <v/>
      </c>
      <c r="L173" s="51">
        <f t="shared" ca="1" si="65"/>
        <v>0</v>
      </c>
      <c r="M173" s="1" t="str">
        <f t="shared" ca="1" si="60"/>
        <v/>
      </c>
      <c r="N173" s="52"/>
      <c r="T173" s="1" t="str">
        <f t="shared" si="61"/>
        <v>8°TRANCE</v>
      </c>
      <c r="U173" s="1">
        <f t="shared" si="66"/>
        <v>20</v>
      </c>
      <c r="V173" s="1">
        <f t="shared" si="67"/>
        <v>8</v>
      </c>
      <c r="W173" s="1">
        <f t="shared" ca="1" si="69"/>
        <v>0</v>
      </c>
      <c r="X173" s="1">
        <f t="shared" ca="1" si="69"/>
        <v>0</v>
      </c>
      <c r="Y173" s="1">
        <f t="shared" ca="1" si="69"/>
        <v>0</v>
      </c>
      <c r="Z173" s="1">
        <f t="shared" ca="1" si="69"/>
        <v>0</v>
      </c>
      <c r="AA173" s="1">
        <f t="shared" ca="1" si="69"/>
        <v>14.36</v>
      </c>
      <c r="AB173" s="1">
        <f t="shared" ca="1" si="63"/>
        <v>56</v>
      </c>
      <c r="AC173" s="1" t="str">
        <f t="shared" ca="1" si="64"/>
        <v/>
      </c>
      <c r="AD173" s="1">
        <f t="shared" si="68"/>
        <v>173</v>
      </c>
      <c r="AH173" s="53">
        <f t="shared" si="56"/>
        <v>161</v>
      </c>
      <c r="AI173" s="1">
        <f t="shared" ca="1" si="57"/>
        <v>13</v>
      </c>
    </row>
    <row r="174" spans="2:35" ht="15.75">
      <c r="B174" s="4">
        <f t="shared" si="62"/>
        <v>162</v>
      </c>
      <c r="C174" s="4">
        <f t="shared" ca="1" si="70"/>
        <v>0</v>
      </c>
      <c r="D174" s="47">
        <f t="shared" ca="1" si="71"/>
        <v>0</v>
      </c>
      <c r="E174" s="48">
        <f t="shared" ca="1" si="72"/>
        <v>0</v>
      </c>
      <c r="F174" s="49">
        <f t="shared" ca="1" si="73"/>
        <v>0</v>
      </c>
      <c r="G174" s="50">
        <f t="shared" ca="1" si="58"/>
        <v>0</v>
      </c>
      <c r="H174" s="47">
        <f t="shared" ca="1" si="55"/>
        <v>0</v>
      </c>
      <c r="I174" s="47">
        <f t="shared" ca="1" si="55"/>
        <v>0</v>
      </c>
      <c r="K174" s="51" t="str">
        <f t="shared" ca="1" si="59"/>
        <v/>
      </c>
      <c r="L174" s="51">
        <f t="shared" ca="1" si="65"/>
        <v>0</v>
      </c>
      <c r="M174" s="1" t="str">
        <f t="shared" ca="1" si="60"/>
        <v/>
      </c>
      <c r="N174" s="52"/>
      <c r="T174" s="1" t="str">
        <f t="shared" si="61"/>
        <v>9°TRANCE</v>
      </c>
      <c r="U174" s="1">
        <f t="shared" si="66"/>
        <v>1</v>
      </c>
      <c r="V174" s="1">
        <f t="shared" si="67"/>
        <v>9</v>
      </c>
      <c r="W174" s="1">
        <f t="shared" ref="W174:AA193" ca="1" si="74">INDIRECT(ADDRESS($W$5+$U174-1,W$4,,,$T174))</f>
        <v>0</v>
      </c>
      <c r="X174" s="1">
        <f t="shared" ca="1" si="74"/>
        <v>0</v>
      </c>
      <c r="Y174" s="1">
        <f t="shared" ca="1" si="74"/>
        <v>2</v>
      </c>
      <c r="Z174" s="1" t="str">
        <f t="shared" ca="1" si="74"/>
        <v>win</v>
      </c>
      <c r="AA174" s="1">
        <f t="shared" ca="1" si="74"/>
        <v>9.6999999999999993</v>
      </c>
      <c r="AB174" s="1">
        <f t="shared" ca="1" si="63"/>
        <v>57</v>
      </c>
      <c r="AC174" s="1">
        <f t="shared" ca="1" si="64"/>
        <v>57</v>
      </c>
      <c r="AD174" s="1">
        <f t="shared" si="68"/>
        <v>174</v>
      </c>
      <c r="AH174" s="53">
        <f t="shared" si="56"/>
        <v>162</v>
      </c>
      <c r="AI174" s="1">
        <f t="shared" ca="1" si="57"/>
        <v>13</v>
      </c>
    </row>
    <row r="175" spans="2:35" ht="15.75">
      <c r="B175" s="4">
        <f t="shared" si="62"/>
        <v>163</v>
      </c>
      <c r="C175" s="4">
        <f t="shared" ca="1" si="70"/>
        <v>0</v>
      </c>
      <c r="D175" s="47">
        <f t="shared" ca="1" si="71"/>
        <v>0</v>
      </c>
      <c r="E175" s="48">
        <f t="shared" ca="1" si="72"/>
        <v>0</v>
      </c>
      <c r="F175" s="49">
        <f t="shared" ca="1" si="73"/>
        <v>0</v>
      </c>
      <c r="G175" s="50">
        <f t="shared" ca="1" si="58"/>
        <v>0</v>
      </c>
      <c r="H175" s="47">
        <f t="shared" ca="1" si="55"/>
        <v>0</v>
      </c>
      <c r="I175" s="47">
        <f t="shared" ca="1" si="55"/>
        <v>0</v>
      </c>
      <c r="K175" s="51" t="str">
        <f t="shared" ca="1" si="59"/>
        <v/>
      </c>
      <c r="L175" s="51">
        <f t="shared" ca="1" si="65"/>
        <v>0</v>
      </c>
      <c r="M175" s="1" t="str">
        <f t="shared" ca="1" si="60"/>
        <v/>
      </c>
      <c r="N175" s="52"/>
      <c r="T175" s="1" t="str">
        <f t="shared" si="61"/>
        <v>9°TRANCE</v>
      </c>
      <c r="U175" s="1">
        <f t="shared" si="66"/>
        <v>2</v>
      </c>
      <c r="V175" s="1">
        <f t="shared" si="67"/>
        <v>9</v>
      </c>
      <c r="W175" s="1">
        <f t="shared" ca="1" si="74"/>
        <v>0</v>
      </c>
      <c r="X175" s="1">
        <f t="shared" ca="1" si="74"/>
        <v>0</v>
      </c>
      <c r="Y175" s="1">
        <f t="shared" ca="1" si="74"/>
        <v>2</v>
      </c>
      <c r="Z175" s="1" t="str">
        <f t="shared" ca="1" si="74"/>
        <v>win</v>
      </c>
      <c r="AA175" s="1">
        <f t="shared" ca="1" si="74"/>
        <v>9.6999999999999993</v>
      </c>
      <c r="AB175" s="1">
        <f t="shared" ca="1" si="63"/>
        <v>58</v>
      </c>
      <c r="AC175" s="1">
        <f t="shared" ca="1" si="64"/>
        <v>58</v>
      </c>
      <c r="AD175" s="1">
        <f t="shared" si="68"/>
        <v>175</v>
      </c>
      <c r="AH175" s="53">
        <f t="shared" si="56"/>
        <v>163</v>
      </c>
      <c r="AI175" s="1">
        <f t="shared" ca="1" si="57"/>
        <v>13</v>
      </c>
    </row>
    <row r="176" spans="2:35" ht="15.75">
      <c r="B176" s="4">
        <f t="shared" si="62"/>
        <v>164</v>
      </c>
      <c r="C176" s="4">
        <f t="shared" ca="1" si="70"/>
        <v>0</v>
      </c>
      <c r="D176" s="47">
        <f t="shared" ca="1" si="71"/>
        <v>0</v>
      </c>
      <c r="E176" s="48">
        <f t="shared" ca="1" si="72"/>
        <v>0</v>
      </c>
      <c r="F176" s="49">
        <f t="shared" ca="1" si="73"/>
        <v>0</v>
      </c>
      <c r="G176" s="50">
        <f t="shared" ca="1" si="58"/>
        <v>0</v>
      </c>
      <c r="H176" s="47">
        <f t="shared" ca="1" si="55"/>
        <v>0</v>
      </c>
      <c r="I176" s="47">
        <f t="shared" ca="1" si="55"/>
        <v>0</v>
      </c>
      <c r="K176" s="51" t="str">
        <f t="shared" ca="1" si="59"/>
        <v/>
      </c>
      <c r="L176" s="51">
        <f t="shared" ca="1" si="65"/>
        <v>0</v>
      </c>
      <c r="M176" s="1" t="str">
        <f t="shared" ca="1" si="60"/>
        <v/>
      </c>
      <c r="N176" s="52"/>
      <c r="T176" s="1" t="str">
        <f t="shared" si="61"/>
        <v>9°TRANCE</v>
      </c>
      <c r="U176" s="1">
        <f t="shared" si="66"/>
        <v>3</v>
      </c>
      <c r="V176" s="1">
        <f t="shared" si="67"/>
        <v>9</v>
      </c>
      <c r="W176" s="1">
        <f t="shared" ca="1" si="74"/>
        <v>0</v>
      </c>
      <c r="X176" s="1">
        <f t="shared" ca="1" si="74"/>
        <v>0</v>
      </c>
      <c r="Y176" s="1">
        <f t="shared" ca="1" si="74"/>
        <v>2</v>
      </c>
      <c r="Z176" s="1" t="str">
        <f t="shared" ca="1" si="74"/>
        <v>win</v>
      </c>
      <c r="AA176" s="1">
        <f t="shared" ca="1" si="74"/>
        <v>9.6999999999999993</v>
      </c>
      <c r="AB176" s="1">
        <f t="shared" ca="1" si="63"/>
        <v>59</v>
      </c>
      <c r="AC176" s="1">
        <f t="shared" ca="1" si="64"/>
        <v>59</v>
      </c>
      <c r="AD176" s="1">
        <f t="shared" si="68"/>
        <v>176</v>
      </c>
      <c r="AH176" s="53">
        <f t="shared" si="56"/>
        <v>164</v>
      </c>
      <c r="AI176" s="1">
        <f t="shared" ca="1" si="57"/>
        <v>13</v>
      </c>
    </row>
    <row r="177" spans="2:35" ht="15.75">
      <c r="B177" s="4">
        <f t="shared" si="62"/>
        <v>165</v>
      </c>
      <c r="C177" s="4">
        <f t="shared" ca="1" si="70"/>
        <v>0</v>
      </c>
      <c r="D177" s="47">
        <f t="shared" ca="1" si="71"/>
        <v>0</v>
      </c>
      <c r="E177" s="48">
        <f t="shared" ca="1" si="72"/>
        <v>0</v>
      </c>
      <c r="F177" s="49">
        <f t="shared" ca="1" si="73"/>
        <v>0</v>
      </c>
      <c r="G177" s="50">
        <f t="shared" ca="1" si="58"/>
        <v>0</v>
      </c>
      <c r="H177" s="47">
        <f t="shared" ca="1" si="55"/>
        <v>0</v>
      </c>
      <c r="I177" s="47">
        <f t="shared" ca="1" si="55"/>
        <v>0</v>
      </c>
      <c r="K177" s="51" t="str">
        <f t="shared" ca="1" si="59"/>
        <v/>
      </c>
      <c r="L177" s="51">
        <f t="shared" ca="1" si="65"/>
        <v>0</v>
      </c>
      <c r="M177" s="1" t="str">
        <f t="shared" ca="1" si="60"/>
        <v/>
      </c>
      <c r="N177" s="52"/>
      <c r="T177" s="1" t="str">
        <f t="shared" si="61"/>
        <v>9°TRANCE</v>
      </c>
      <c r="U177" s="1">
        <f t="shared" si="66"/>
        <v>4</v>
      </c>
      <c r="V177" s="1">
        <f t="shared" si="67"/>
        <v>9</v>
      </c>
      <c r="W177" s="1">
        <f t="shared" ca="1" si="74"/>
        <v>0</v>
      </c>
      <c r="X177" s="1">
        <f t="shared" ca="1" si="74"/>
        <v>0</v>
      </c>
      <c r="Y177" s="1">
        <f t="shared" ca="1" si="74"/>
        <v>2</v>
      </c>
      <c r="Z177" s="1" t="str">
        <f t="shared" ca="1" si="74"/>
        <v>win</v>
      </c>
      <c r="AA177" s="1">
        <f t="shared" ca="1" si="74"/>
        <v>9.6999999999999993</v>
      </c>
      <c r="AB177" s="1">
        <f t="shared" ca="1" si="63"/>
        <v>60</v>
      </c>
      <c r="AC177" s="1">
        <f t="shared" ca="1" si="64"/>
        <v>60</v>
      </c>
      <c r="AD177" s="1">
        <f t="shared" si="68"/>
        <v>177</v>
      </c>
      <c r="AH177" s="53">
        <f t="shared" si="56"/>
        <v>165</v>
      </c>
      <c r="AI177" s="1">
        <f t="shared" ca="1" si="57"/>
        <v>13</v>
      </c>
    </row>
    <row r="178" spans="2:35" ht="15.75">
      <c r="B178" s="4">
        <f t="shared" si="62"/>
        <v>166</v>
      </c>
      <c r="C178" s="4">
        <f t="shared" ca="1" si="70"/>
        <v>0</v>
      </c>
      <c r="D178" s="47">
        <f t="shared" ca="1" si="71"/>
        <v>0</v>
      </c>
      <c r="E178" s="48">
        <f t="shared" ca="1" si="72"/>
        <v>0</v>
      </c>
      <c r="F178" s="49">
        <f t="shared" ca="1" si="73"/>
        <v>0</v>
      </c>
      <c r="G178" s="50">
        <f t="shared" ca="1" si="58"/>
        <v>0</v>
      </c>
      <c r="H178" s="47">
        <f t="shared" ca="1" si="55"/>
        <v>0</v>
      </c>
      <c r="I178" s="47">
        <f t="shared" ca="1" si="55"/>
        <v>0</v>
      </c>
      <c r="K178" s="51" t="str">
        <f t="shared" ca="1" si="59"/>
        <v/>
      </c>
      <c r="L178" s="51">
        <f t="shared" ca="1" si="65"/>
        <v>0</v>
      </c>
      <c r="M178" s="1" t="str">
        <f t="shared" ca="1" si="60"/>
        <v/>
      </c>
      <c r="N178" s="52"/>
      <c r="T178" s="1" t="str">
        <f t="shared" si="61"/>
        <v>9°TRANCE</v>
      </c>
      <c r="U178" s="1">
        <f t="shared" si="66"/>
        <v>5</v>
      </c>
      <c r="V178" s="1">
        <f t="shared" si="67"/>
        <v>9</v>
      </c>
      <c r="W178" s="1">
        <f t="shared" ca="1" si="74"/>
        <v>0</v>
      </c>
      <c r="X178" s="1">
        <f t="shared" ca="1" si="74"/>
        <v>0</v>
      </c>
      <c r="Y178" s="1">
        <f t="shared" ca="1" si="74"/>
        <v>2</v>
      </c>
      <c r="Z178" s="1" t="str">
        <f t="shared" ca="1" si="74"/>
        <v>loss</v>
      </c>
      <c r="AA178" s="1">
        <f t="shared" ca="1" si="74"/>
        <v>9.6999999999999993</v>
      </c>
      <c r="AB178" s="1">
        <f t="shared" ca="1" si="63"/>
        <v>61</v>
      </c>
      <c r="AC178" s="1">
        <f t="shared" ca="1" si="64"/>
        <v>61</v>
      </c>
      <c r="AD178" s="1">
        <f t="shared" si="68"/>
        <v>178</v>
      </c>
      <c r="AH178" s="53">
        <f t="shared" si="56"/>
        <v>166</v>
      </c>
      <c r="AI178" s="1">
        <f t="shared" ca="1" si="57"/>
        <v>13</v>
      </c>
    </row>
    <row r="179" spans="2:35" ht="15.75">
      <c r="B179" s="4">
        <f t="shared" si="62"/>
        <v>167</v>
      </c>
      <c r="C179" s="4">
        <f t="shared" ca="1" si="70"/>
        <v>0</v>
      </c>
      <c r="D179" s="47">
        <f t="shared" ca="1" si="71"/>
        <v>0</v>
      </c>
      <c r="E179" s="48">
        <f t="shared" ca="1" si="72"/>
        <v>0</v>
      </c>
      <c r="F179" s="49">
        <f t="shared" ca="1" si="73"/>
        <v>0</v>
      </c>
      <c r="G179" s="50">
        <f t="shared" ca="1" si="58"/>
        <v>0</v>
      </c>
      <c r="H179" s="47">
        <f t="shared" ca="1" si="55"/>
        <v>0</v>
      </c>
      <c r="I179" s="47">
        <f t="shared" ca="1" si="55"/>
        <v>0</v>
      </c>
      <c r="K179" s="51" t="str">
        <f t="shared" ca="1" si="59"/>
        <v/>
      </c>
      <c r="L179" s="51">
        <f t="shared" ca="1" si="65"/>
        <v>0</v>
      </c>
      <c r="M179" s="1" t="str">
        <f t="shared" ca="1" si="60"/>
        <v/>
      </c>
      <c r="N179" s="52"/>
      <c r="T179" s="1" t="str">
        <f t="shared" si="61"/>
        <v>9°TRANCE</v>
      </c>
      <c r="U179" s="1">
        <f t="shared" si="66"/>
        <v>6</v>
      </c>
      <c r="V179" s="1">
        <f t="shared" si="67"/>
        <v>9</v>
      </c>
      <c r="W179" s="1">
        <f t="shared" ca="1" si="74"/>
        <v>0</v>
      </c>
      <c r="X179" s="1">
        <f t="shared" ca="1" si="74"/>
        <v>0</v>
      </c>
      <c r="Y179" s="1">
        <f t="shared" ca="1" si="74"/>
        <v>2</v>
      </c>
      <c r="Z179" s="1" t="str">
        <f t="shared" ca="1" si="74"/>
        <v>loss</v>
      </c>
      <c r="AA179" s="1">
        <f t="shared" ca="1" si="74"/>
        <v>9.6999999999999993</v>
      </c>
      <c r="AB179" s="1">
        <f t="shared" ca="1" si="63"/>
        <v>62</v>
      </c>
      <c r="AC179" s="1">
        <f t="shared" ca="1" si="64"/>
        <v>62</v>
      </c>
      <c r="AD179" s="1">
        <f t="shared" si="68"/>
        <v>179</v>
      </c>
      <c r="AH179" s="53">
        <f t="shared" si="56"/>
        <v>167</v>
      </c>
      <c r="AI179" s="1">
        <f t="shared" ca="1" si="57"/>
        <v>13</v>
      </c>
    </row>
    <row r="180" spans="2:35" ht="15.75">
      <c r="B180" s="4">
        <f t="shared" si="62"/>
        <v>168</v>
      </c>
      <c r="C180" s="4">
        <f t="shared" ca="1" si="70"/>
        <v>0</v>
      </c>
      <c r="D180" s="47">
        <f t="shared" ca="1" si="71"/>
        <v>0</v>
      </c>
      <c r="E180" s="48">
        <f t="shared" ca="1" si="72"/>
        <v>0</v>
      </c>
      <c r="F180" s="49">
        <f t="shared" ca="1" si="73"/>
        <v>0</v>
      </c>
      <c r="G180" s="50">
        <f t="shared" ca="1" si="58"/>
        <v>0</v>
      </c>
      <c r="H180" s="47">
        <f t="shared" ca="1" si="55"/>
        <v>0</v>
      </c>
      <c r="I180" s="47">
        <f t="shared" ca="1" si="55"/>
        <v>0</v>
      </c>
      <c r="K180" s="51" t="str">
        <f t="shared" ca="1" si="59"/>
        <v/>
      </c>
      <c r="L180" s="51">
        <f t="shared" ca="1" si="65"/>
        <v>0</v>
      </c>
      <c r="M180" s="1" t="str">
        <f t="shared" ca="1" si="60"/>
        <v/>
      </c>
      <c r="N180" s="52"/>
      <c r="T180" s="1" t="str">
        <f t="shared" si="61"/>
        <v>9°TRANCE</v>
      </c>
      <c r="U180" s="1">
        <f t="shared" si="66"/>
        <v>7</v>
      </c>
      <c r="V180" s="1">
        <f t="shared" si="67"/>
        <v>9</v>
      </c>
      <c r="W180" s="1">
        <f t="shared" ca="1" si="74"/>
        <v>0</v>
      </c>
      <c r="X180" s="1">
        <f t="shared" ca="1" si="74"/>
        <v>0</v>
      </c>
      <c r="Y180" s="1">
        <f t="shared" ca="1" si="74"/>
        <v>2</v>
      </c>
      <c r="Z180" s="1" t="str">
        <f t="shared" ca="1" si="74"/>
        <v>loss</v>
      </c>
      <c r="AA180" s="1">
        <f t="shared" ca="1" si="74"/>
        <v>9.6999999999999993</v>
      </c>
      <c r="AB180" s="1">
        <f t="shared" ca="1" si="63"/>
        <v>63</v>
      </c>
      <c r="AC180" s="1">
        <f t="shared" ca="1" si="64"/>
        <v>63</v>
      </c>
      <c r="AD180" s="1">
        <f t="shared" si="68"/>
        <v>180</v>
      </c>
      <c r="AH180" s="53">
        <f t="shared" si="56"/>
        <v>168</v>
      </c>
      <c r="AI180" s="1">
        <f t="shared" ca="1" si="57"/>
        <v>13</v>
      </c>
    </row>
    <row r="181" spans="2:35" ht="15.75">
      <c r="B181" s="4">
        <f t="shared" si="62"/>
        <v>169</v>
      </c>
      <c r="C181" s="4">
        <f t="shared" ca="1" si="70"/>
        <v>0</v>
      </c>
      <c r="D181" s="47">
        <f t="shared" ca="1" si="71"/>
        <v>0</v>
      </c>
      <c r="E181" s="48">
        <f t="shared" ca="1" si="72"/>
        <v>0</v>
      </c>
      <c r="F181" s="49">
        <f t="shared" ca="1" si="73"/>
        <v>0</v>
      </c>
      <c r="G181" s="50">
        <f t="shared" ca="1" si="58"/>
        <v>0</v>
      </c>
      <c r="H181" s="47">
        <f t="shared" ca="1" si="55"/>
        <v>0</v>
      </c>
      <c r="I181" s="47">
        <f t="shared" ca="1" si="55"/>
        <v>0</v>
      </c>
      <c r="K181" s="51" t="str">
        <f t="shared" ca="1" si="59"/>
        <v/>
      </c>
      <c r="L181" s="51">
        <f t="shared" ca="1" si="65"/>
        <v>0</v>
      </c>
      <c r="M181" s="1" t="str">
        <f t="shared" ca="1" si="60"/>
        <v/>
      </c>
      <c r="N181" s="52"/>
      <c r="T181" s="1" t="str">
        <f t="shared" si="61"/>
        <v>9°TRANCE</v>
      </c>
      <c r="U181" s="1">
        <f t="shared" si="66"/>
        <v>8</v>
      </c>
      <c r="V181" s="1">
        <f t="shared" si="67"/>
        <v>9</v>
      </c>
      <c r="W181" s="1">
        <f t="shared" ca="1" si="74"/>
        <v>0</v>
      </c>
      <c r="X181" s="1">
        <f t="shared" ca="1" si="74"/>
        <v>0</v>
      </c>
      <c r="Y181" s="1">
        <f t="shared" ca="1" si="74"/>
        <v>0</v>
      </c>
      <c r="Z181" s="1">
        <f t="shared" ca="1" si="74"/>
        <v>0</v>
      </c>
      <c r="AA181" s="1">
        <f t="shared" ca="1" si="74"/>
        <v>9.6999999999999993</v>
      </c>
      <c r="AB181" s="1">
        <f t="shared" ca="1" si="63"/>
        <v>63</v>
      </c>
      <c r="AC181" s="1" t="str">
        <f t="shared" ca="1" si="64"/>
        <v/>
      </c>
      <c r="AD181" s="1">
        <f t="shared" si="68"/>
        <v>181</v>
      </c>
      <c r="AH181" s="53">
        <f t="shared" si="56"/>
        <v>169</v>
      </c>
      <c r="AI181" s="1">
        <f t="shared" ca="1" si="57"/>
        <v>13</v>
      </c>
    </row>
    <row r="182" spans="2:35" ht="15.75">
      <c r="B182" s="4">
        <f t="shared" si="62"/>
        <v>170</v>
      </c>
      <c r="C182" s="4">
        <f t="shared" ca="1" si="70"/>
        <v>0</v>
      </c>
      <c r="D182" s="47">
        <f t="shared" ca="1" si="71"/>
        <v>0</v>
      </c>
      <c r="E182" s="48">
        <f t="shared" ca="1" si="72"/>
        <v>0</v>
      </c>
      <c r="F182" s="49">
        <f t="shared" ca="1" si="73"/>
        <v>0</v>
      </c>
      <c r="G182" s="50">
        <f t="shared" ca="1" si="58"/>
        <v>0</v>
      </c>
      <c r="H182" s="47">
        <f t="shared" ca="1" si="55"/>
        <v>0</v>
      </c>
      <c r="I182" s="47">
        <f t="shared" ca="1" si="55"/>
        <v>0</v>
      </c>
      <c r="K182" s="51" t="str">
        <f t="shared" ca="1" si="59"/>
        <v/>
      </c>
      <c r="L182" s="51">
        <f t="shared" ca="1" si="65"/>
        <v>0</v>
      </c>
      <c r="M182" s="1" t="str">
        <f t="shared" ca="1" si="60"/>
        <v/>
      </c>
      <c r="N182" s="52"/>
      <c r="T182" s="1" t="str">
        <f t="shared" si="61"/>
        <v>9°TRANCE</v>
      </c>
      <c r="U182" s="1">
        <f t="shared" si="66"/>
        <v>9</v>
      </c>
      <c r="V182" s="1">
        <f t="shared" si="67"/>
        <v>9</v>
      </c>
      <c r="W182" s="1">
        <f t="shared" ca="1" si="74"/>
        <v>0</v>
      </c>
      <c r="X182" s="1">
        <f t="shared" ca="1" si="74"/>
        <v>0</v>
      </c>
      <c r="Y182" s="1">
        <f t="shared" ca="1" si="74"/>
        <v>0</v>
      </c>
      <c r="Z182" s="1">
        <f t="shared" ca="1" si="74"/>
        <v>0</v>
      </c>
      <c r="AA182" s="1">
        <f t="shared" ca="1" si="74"/>
        <v>9.6999999999999993</v>
      </c>
      <c r="AB182" s="1">
        <f t="shared" ca="1" si="63"/>
        <v>63</v>
      </c>
      <c r="AC182" s="1" t="str">
        <f t="shared" ca="1" si="64"/>
        <v/>
      </c>
      <c r="AD182" s="1">
        <f t="shared" si="68"/>
        <v>182</v>
      </c>
      <c r="AH182" s="53">
        <f t="shared" si="56"/>
        <v>170</v>
      </c>
      <c r="AI182" s="1">
        <f t="shared" ca="1" si="57"/>
        <v>13</v>
      </c>
    </row>
    <row r="183" spans="2:35" ht="15.75">
      <c r="B183" s="4">
        <f t="shared" si="62"/>
        <v>171</v>
      </c>
      <c r="C183" s="4">
        <f t="shared" ca="1" si="70"/>
        <v>0</v>
      </c>
      <c r="D183" s="47">
        <f t="shared" ca="1" si="71"/>
        <v>0</v>
      </c>
      <c r="E183" s="48">
        <f t="shared" ca="1" si="72"/>
        <v>0</v>
      </c>
      <c r="F183" s="49">
        <f t="shared" ca="1" si="73"/>
        <v>0</v>
      </c>
      <c r="G183" s="50">
        <f t="shared" ca="1" si="58"/>
        <v>0</v>
      </c>
      <c r="H183" s="47">
        <f t="shared" ca="1" si="55"/>
        <v>0</v>
      </c>
      <c r="I183" s="47">
        <f t="shared" ca="1" si="55"/>
        <v>0</v>
      </c>
      <c r="K183" s="51" t="str">
        <f t="shared" ca="1" si="59"/>
        <v/>
      </c>
      <c r="L183" s="51">
        <f t="shared" ca="1" si="65"/>
        <v>0</v>
      </c>
      <c r="M183" s="1" t="str">
        <f t="shared" ca="1" si="60"/>
        <v/>
      </c>
      <c r="N183" s="52"/>
      <c r="T183" s="1" t="str">
        <f t="shared" si="61"/>
        <v>9°TRANCE</v>
      </c>
      <c r="U183" s="1">
        <f t="shared" si="66"/>
        <v>10</v>
      </c>
      <c r="V183" s="1">
        <f t="shared" si="67"/>
        <v>9</v>
      </c>
      <c r="W183" s="1">
        <f t="shared" ca="1" si="74"/>
        <v>0</v>
      </c>
      <c r="X183" s="1">
        <f t="shared" ca="1" si="74"/>
        <v>0</v>
      </c>
      <c r="Y183" s="1">
        <f t="shared" ca="1" si="74"/>
        <v>0</v>
      </c>
      <c r="Z183" s="1">
        <f t="shared" ca="1" si="74"/>
        <v>0</v>
      </c>
      <c r="AA183" s="1">
        <f t="shared" ca="1" si="74"/>
        <v>9.6999999999999993</v>
      </c>
      <c r="AB183" s="1">
        <f t="shared" ca="1" si="63"/>
        <v>63</v>
      </c>
      <c r="AC183" s="1" t="str">
        <f t="shared" ca="1" si="64"/>
        <v/>
      </c>
      <c r="AD183" s="1">
        <f t="shared" si="68"/>
        <v>183</v>
      </c>
      <c r="AH183" s="53">
        <f t="shared" si="56"/>
        <v>171</v>
      </c>
      <c r="AI183" s="1">
        <f t="shared" ca="1" si="57"/>
        <v>13</v>
      </c>
    </row>
    <row r="184" spans="2:35" ht="15.75">
      <c r="B184" s="4">
        <f t="shared" si="62"/>
        <v>172</v>
      </c>
      <c r="C184" s="4">
        <f t="shared" ca="1" si="70"/>
        <v>0</v>
      </c>
      <c r="D184" s="47">
        <f t="shared" ca="1" si="71"/>
        <v>0</v>
      </c>
      <c r="E184" s="48">
        <f t="shared" ca="1" si="72"/>
        <v>0</v>
      </c>
      <c r="F184" s="49">
        <f t="shared" ca="1" si="73"/>
        <v>0</v>
      </c>
      <c r="G184" s="50">
        <f t="shared" ca="1" si="58"/>
        <v>0</v>
      </c>
      <c r="H184" s="47">
        <f t="shared" ca="1" si="55"/>
        <v>0</v>
      </c>
      <c r="I184" s="47">
        <f t="shared" ca="1" si="55"/>
        <v>0</v>
      </c>
      <c r="K184" s="51" t="str">
        <f t="shared" ca="1" si="59"/>
        <v/>
      </c>
      <c r="L184" s="51">
        <f t="shared" ca="1" si="65"/>
        <v>0</v>
      </c>
      <c r="M184" s="1" t="str">
        <f t="shared" ca="1" si="60"/>
        <v/>
      </c>
      <c r="N184" s="52"/>
      <c r="T184" s="1" t="str">
        <f t="shared" si="61"/>
        <v>9°TRANCE</v>
      </c>
      <c r="U184" s="1">
        <f t="shared" si="66"/>
        <v>11</v>
      </c>
      <c r="V184" s="1">
        <f t="shared" si="67"/>
        <v>9</v>
      </c>
      <c r="W184" s="1">
        <f t="shared" ca="1" si="74"/>
        <v>0</v>
      </c>
      <c r="X184" s="1">
        <f t="shared" ca="1" si="74"/>
        <v>0</v>
      </c>
      <c r="Y184" s="1">
        <f t="shared" ca="1" si="74"/>
        <v>0</v>
      </c>
      <c r="Z184" s="1">
        <f t="shared" ca="1" si="74"/>
        <v>0</v>
      </c>
      <c r="AA184" s="1">
        <f t="shared" ca="1" si="74"/>
        <v>9.6999999999999993</v>
      </c>
      <c r="AB184" s="1">
        <f t="shared" ca="1" si="63"/>
        <v>63</v>
      </c>
      <c r="AC184" s="1" t="str">
        <f t="shared" ca="1" si="64"/>
        <v/>
      </c>
      <c r="AD184" s="1">
        <f t="shared" si="68"/>
        <v>184</v>
      </c>
      <c r="AH184" s="53">
        <f t="shared" si="56"/>
        <v>172</v>
      </c>
      <c r="AI184" s="1">
        <f t="shared" ca="1" si="57"/>
        <v>13</v>
      </c>
    </row>
    <row r="185" spans="2:35" ht="15.75">
      <c r="B185" s="4">
        <f t="shared" si="62"/>
        <v>173</v>
      </c>
      <c r="C185" s="4">
        <f t="shared" ca="1" si="70"/>
        <v>0</v>
      </c>
      <c r="D185" s="47">
        <f t="shared" ca="1" si="71"/>
        <v>0</v>
      </c>
      <c r="E185" s="48">
        <f t="shared" ca="1" si="72"/>
        <v>0</v>
      </c>
      <c r="F185" s="49">
        <f t="shared" ca="1" si="73"/>
        <v>0</v>
      </c>
      <c r="G185" s="50">
        <f t="shared" ca="1" si="58"/>
        <v>0</v>
      </c>
      <c r="H185" s="47">
        <f t="shared" ca="1" si="55"/>
        <v>0</v>
      </c>
      <c r="I185" s="47">
        <f t="shared" ca="1" si="55"/>
        <v>0</v>
      </c>
      <c r="K185" s="51" t="str">
        <f t="shared" ca="1" si="59"/>
        <v/>
      </c>
      <c r="L185" s="51">
        <f t="shared" ca="1" si="65"/>
        <v>0</v>
      </c>
      <c r="M185" s="1" t="str">
        <f t="shared" ca="1" si="60"/>
        <v/>
      </c>
      <c r="N185" s="52"/>
      <c r="T185" s="1" t="str">
        <f t="shared" si="61"/>
        <v>9°TRANCE</v>
      </c>
      <c r="U185" s="1">
        <f t="shared" si="66"/>
        <v>12</v>
      </c>
      <c r="V185" s="1">
        <f t="shared" si="67"/>
        <v>9</v>
      </c>
      <c r="W185" s="1">
        <f t="shared" ca="1" si="74"/>
        <v>0</v>
      </c>
      <c r="X185" s="1">
        <f t="shared" ca="1" si="74"/>
        <v>0</v>
      </c>
      <c r="Y185" s="1">
        <f t="shared" ca="1" si="74"/>
        <v>0</v>
      </c>
      <c r="Z185" s="1">
        <f t="shared" ca="1" si="74"/>
        <v>0</v>
      </c>
      <c r="AA185" s="1">
        <f t="shared" ca="1" si="74"/>
        <v>9.6999999999999993</v>
      </c>
      <c r="AB185" s="1">
        <f t="shared" ca="1" si="63"/>
        <v>63</v>
      </c>
      <c r="AC185" s="1" t="str">
        <f t="shared" ca="1" si="64"/>
        <v/>
      </c>
      <c r="AD185" s="1">
        <f t="shared" si="68"/>
        <v>185</v>
      </c>
      <c r="AH185" s="53">
        <f t="shared" si="56"/>
        <v>173</v>
      </c>
      <c r="AI185" s="1">
        <f t="shared" ca="1" si="57"/>
        <v>13</v>
      </c>
    </row>
    <row r="186" spans="2:35" ht="15.75">
      <c r="B186" s="4">
        <f t="shared" si="62"/>
        <v>174</v>
      </c>
      <c r="C186" s="4">
        <f t="shared" ca="1" si="70"/>
        <v>0</v>
      </c>
      <c r="D186" s="47">
        <f t="shared" ca="1" si="71"/>
        <v>0</v>
      </c>
      <c r="E186" s="48">
        <f t="shared" ca="1" si="72"/>
        <v>0</v>
      </c>
      <c r="F186" s="49">
        <f t="shared" ca="1" si="73"/>
        <v>0</v>
      </c>
      <c r="G186" s="50">
        <f t="shared" ca="1" si="58"/>
        <v>0</v>
      </c>
      <c r="H186" s="47">
        <f t="shared" ca="1" si="55"/>
        <v>0</v>
      </c>
      <c r="I186" s="47">
        <f t="shared" ca="1" si="55"/>
        <v>0</v>
      </c>
      <c r="K186" s="51" t="str">
        <f t="shared" ca="1" si="59"/>
        <v/>
      </c>
      <c r="L186" s="51">
        <f t="shared" ca="1" si="65"/>
        <v>0</v>
      </c>
      <c r="M186" s="1" t="str">
        <f t="shared" ca="1" si="60"/>
        <v/>
      </c>
      <c r="N186" s="52"/>
      <c r="T186" s="1" t="str">
        <f t="shared" si="61"/>
        <v>9°TRANCE</v>
      </c>
      <c r="U186" s="1">
        <f t="shared" si="66"/>
        <v>13</v>
      </c>
      <c r="V186" s="1">
        <f t="shared" si="67"/>
        <v>9</v>
      </c>
      <c r="W186" s="1">
        <f t="shared" ca="1" si="74"/>
        <v>0</v>
      </c>
      <c r="X186" s="1">
        <f t="shared" ca="1" si="74"/>
        <v>0</v>
      </c>
      <c r="Y186" s="1">
        <f t="shared" ca="1" si="74"/>
        <v>0</v>
      </c>
      <c r="Z186" s="1">
        <f t="shared" ca="1" si="74"/>
        <v>0</v>
      </c>
      <c r="AA186" s="1">
        <f t="shared" ca="1" si="74"/>
        <v>9.6999999999999993</v>
      </c>
      <c r="AB186" s="1">
        <f t="shared" ca="1" si="63"/>
        <v>63</v>
      </c>
      <c r="AC186" s="1" t="str">
        <f t="shared" ca="1" si="64"/>
        <v/>
      </c>
      <c r="AD186" s="1">
        <f t="shared" si="68"/>
        <v>186</v>
      </c>
      <c r="AH186" s="53">
        <f t="shared" si="56"/>
        <v>174</v>
      </c>
      <c r="AI186" s="1">
        <f t="shared" ca="1" si="57"/>
        <v>13</v>
      </c>
    </row>
    <row r="187" spans="2:35" ht="15.75">
      <c r="B187" s="4">
        <f t="shared" si="62"/>
        <v>175</v>
      </c>
      <c r="C187" s="4">
        <f t="shared" ca="1" si="70"/>
        <v>0</v>
      </c>
      <c r="D187" s="47">
        <f t="shared" ca="1" si="71"/>
        <v>0</v>
      </c>
      <c r="E187" s="48">
        <f t="shared" ca="1" si="72"/>
        <v>0</v>
      </c>
      <c r="F187" s="49">
        <f t="shared" ca="1" si="73"/>
        <v>0</v>
      </c>
      <c r="G187" s="50">
        <f t="shared" ca="1" si="58"/>
        <v>0</v>
      </c>
      <c r="H187" s="47">
        <f t="shared" ca="1" si="55"/>
        <v>0</v>
      </c>
      <c r="I187" s="47">
        <f t="shared" ca="1" si="55"/>
        <v>0</v>
      </c>
      <c r="K187" s="51" t="str">
        <f t="shared" ca="1" si="59"/>
        <v/>
      </c>
      <c r="L187" s="51">
        <f t="shared" ca="1" si="65"/>
        <v>0</v>
      </c>
      <c r="M187" s="1" t="str">
        <f t="shared" ca="1" si="60"/>
        <v/>
      </c>
      <c r="N187" s="52"/>
      <c r="T187" s="1" t="str">
        <f t="shared" si="61"/>
        <v>9°TRANCE</v>
      </c>
      <c r="U187" s="1">
        <f t="shared" si="66"/>
        <v>14</v>
      </c>
      <c r="V187" s="1">
        <f t="shared" si="67"/>
        <v>9</v>
      </c>
      <c r="W187" s="1">
        <f t="shared" ca="1" si="74"/>
        <v>0</v>
      </c>
      <c r="X187" s="1">
        <f t="shared" ca="1" si="74"/>
        <v>0</v>
      </c>
      <c r="Y187" s="1">
        <f t="shared" ca="1" si="74"/>
        <v>0</v>
      </c>
      <c r="Z187" s="1">
        <f t="shared" ca="1" si="74"/>
        <v>0</v>
      </c>
      <c r="AA187" s="1">
        <f t="shared" ca="1" si="74"/>
        <v>9.6999999999999993</v>
      </c>
      <c r="AB187" s="1">
        <f t="shared" ca="1" si="63"/>
        <v>63</v>
      </c>
      <c r="AC187" s="1" t="str">
        <f t="shared" ca="1" si="64"/>
        <v/>
      </c>
      <c r="AD187" s="1">
        <f t="shared" si="68"/>
        <v>187</v>
      </c>
      <c r="AH187" s="53">
        <f t="shared" si="56"/>
        <v>175</v>
      </c>
      <c r="AI187" s="1">
        <f t="shared" ca="1" si="57"/>
        <v>13</v>
      </c>
    </row>
    <row r="188" spans="2:35" ht="15.75">
      <c r="B188" s="4">
        <f t="shared" si="62"/>
        <v>176</v>
      </c>
      <c r="C188" s="4">
        <f t="shared" ca="1" si="70"/>
        <v>0</v>
      </c>
      <c r="D188" s="47">
        <f t="shared" ca="1" si="71"/>
        <v>0</v>
      </c>
      <c r="E188" s="48">
        <f t="shared" ca="1" si="72"/>
        <v>0</v>
      </c>
      <c r="F188" s="49">
        <f t="shared" ca="1" si="73"/>
        <v>0</v>
      </c>
      <c r="G188" s="50">
        <f t="shared" ca="1" si="58"/>
        <v>0</v>
      </c>
      <c r="H188" s="47">
        <f t="shared" ca="1" si="55"/>
        <v>0</v>
      </c>
      <c r="I188" s="47">
        <f t="shared" ca="1" si="55"/>
        <v>0</v>
      </c>
      <c r="K188" s="51" t="str">
        <f t="shared" ca="1" si="59"/>
        <v/>
      </c>
      <c r="L188" s="51">
        <f t="shared" ca="1" si="65"/>
        <v>0</v>
      </c>
      <c r="M188" s="1" t="str">
        <f t="shared" ca="1" si="60"/>
        <v/>
      </c>
      <c r="N188" s="52"/>
      <c r="T188" s="1" t="str">
        <f t="shared" si="61"/>
        <v>9°TRANCE</v>
      </c>
      <c r="U188" s="1">
        <f t="shared" si="66"/>
        <v>15</v>
      </c>
      <c r="V188" s="1">
        <f t="shared" si="67"/>
        <v>9</v>
      </c>
      <c r="W188" s="1">
        <f t="shared" ca="1" si="74"/>
        <v>0</v>
      </c>
      <c r="X188" s="1">
        <f t="shared" ca="1" si="74"/>
        <v>0</v>
      </c>
      <c r="Y188" s="1">
        <f t="shared" ca="1" si="74"/>
        <v>0</v>
      </c>
      <c r="Z188" s="1">
        <f t="shared" ca="1" si="74"/>
        <v>0</v>
      </c>
      <c r="AA188" s="1">
        <f t="shared" ca="1" si="74"/>
        <v>9.6999999999999993</v>
      </c>
      <c r="AB188" s="1">
        <f t="shared" ca="1" si="63"/>
        <v>63</v>
      </c>
      <c r="AC188" s="1" t="str">
        <f t="shared" ca="1" si="64"/>
        <v/>
      </c>
      <c r="AD188" s="1">
        <f t="shared" si="68"/>
        <v>188</v>
      </c>
      <c r="AH188" s="53">
        <f t="shared" si="56"/>
        <v>176</v>
      </c>
      <c r="AI188" s="1">
        <f t="shared" ca="1" si="57"/>
        <v>13</v>
      </c>
    </row>
    <row r="189" spans="2:35" ht="15.75">
      <c r="B189" s="4">
        <f t="shared" si="62"/>
        <v>177</v>
      </c>
      <c r="C189" s="4">
        <f t="shared" ca="1" si="70"/>
        <v>0</v>
      </c>
      <c r="D189" s="47">
        <f t="shared" ca="1" si="71"/>
        <v>0</v>
      </c>
      <c r="E189" s="48">
        <f t="shared" ca="1" si="72"/>
        <v>0</v>
      </c>
      <c r="F189" s="49">
        <f t="shared" ca="1" si="73"/>
        <v>0</v>
      </c>
      <c r="G189" s="50">
        <f t="shared" ca="1" si="58"/>
        <v>0</v>
      </c>
      <c r="H189" s="47">
        <f t="shared" ca="1" si="55"/>
        <v>0</v>
      </c>
      <c r="I189" s="47">
        <f t="shared" ca="1" si="55"/>
        <v>0</v>
      </c>
      <c r="K189" s="51" t="str">
        <f t="shared" ca="1" si="59"/>
        <v/>
      </c>
      <c r="L189" s="51">
        <f t="shared" ca="1" si="65"/>
        <v>0</v>
      </c>
      <c r="M189" s="1" t="str">
        <f t="shared" ca="1" si="60"/>
        <v/>
      </c>
      <c r="N189" s="52"/>
      <c r="T189" s="1" t="str">
        <f t="shared" si="61"/>
        <v>9°TRANCE</v>
      </c>
      <c r="U189" s="1">
        <f t="shared" si="66"/>
        <v>16</v>
      </c>
      <c r="V189" s="1">
        <f t="shared" si="67"/>
        <v>9</v>
      </c>
      <c r="W189" s="1">
        <f t="shared" ca="1" si="74"/>
        <v>0</v>
      </c>
      <c r="X189" s="1">
        <f t="shared" ca="1" si="74"/>
        <v>0</v>
      </c>
      <c r="Y189" s="1">
        <f t="shared" ca="1" si="74"/>
        <v>0</v>
      </c>
      <c r="Z189" s="1">
        <f t="shared" ca="1" si="74"/>
        <v>0</v>
      </c>
      <c r="AA189" s="1">
        <f t="shared" ca="1" si="74"/>
        <v>9.6999999999999993</v>
      </c>
      <c r="AB189" s="1">
        <f t="shared" ca="1" si="63"/>
        <v>63</v>
      </c>
      <c r="AC189" s="1" t="str">
        <f t="shared" ca="1" si="64"/>
        <v/>
      </c>
      <c r="AD189" s="1">
        <f t="shared" si="68"/>
        <v>189</v>
      </c>
      <c r="AH189" s="53">
        <f t="shared" si="56"/>
        <v>177</v>
      </c>
      <c r="AI189" s="1">
        <f t="shared" ca="1" si="57"/>
        <v>13</v>
      </c>
    </row>
    <row r="190" spans="2:35" ht="15.75">
      <c r="B190" s="4">
        <f t="shared" si="62"/>
        <v>178</v>
      </c>
      <c r="C190" s="4">
        <f t="shared" ca="1" si="70"/>
        <v>0</v>
      </c>
      <c r="D190" s="47">
        <f t="shared" ca="1" si="71"/>
        <v>0</v>
      </c>
      <c r="E190" s="48">
        <f t="shared" ca="1" si="72"/>
        <v>0</v>
      </c>
      <c r="F190" s="49">
        <f t="shared" ca="1" si="73"/>
        <v>0</v>
      </c>
      <c r="G190" s="50">
        <f t="shared" ca="1" si="58"/>
        <v>0</v>
      </c>
      <c r="H190" s="47">
        <f t="shared" ca="1" si="55"/>
        <v>0</v>
      </c>
      <c r="I190" s="47">
        <f t="shared" ca="1" si="55"/>
        <v>0</v>
      </c>
      <c r="K190" s="51" t="str">
        <f t="shared" ca="1" si="59"/>
        <v/>
      </c>
      <c r="L190" s="51">
        <f t="shared" ca="1" si="65"/>
        <v>0</v>
      </c>
      <c r="M190" s="1" t="str">
        <f t="shared" ca="1" si="60"/>
        <v/>
      </c>
      <c r="N190" s="52"/>
      <c r="T190" s="1" t="str">
        <f t="shared" si="61"/>
        <v>9°TRANCE</v>
      </c>
      <c r="U190" s="1">
        <f t="shared" si="66"/>
        <v>17</v>
      </c>
      <c r="V190" s="1">
        <f t="shared" si="67"/>
        <v>9</v>
      </c>
      <c r="W190" s="1">
        <f t="shared" ca="1" si="74"/>
        <v>0</v>
      </c>
      <c r="X190" s="1">
        <f t="shared" ca="1" si="74"/>
        <v>0</v>
      </c>
      <c r="Y190" s="1">
        <f t="shared" ca="1" si="74"/>
        <v>0</v>
      </c>
      <c r="Z190" s="1">
        <f t="shared" ca="1" si="74"/>
        <v>0</v>
      </c>
      <c r="AA190" s="1">
        <f t="shared" ca="1" si="74"/>
        <v>9.6999999999999993</v>
      </c>
      <c r="AB190" s="1">
        <f t="shared" ca="1" si="63"/>
        <v>63</v>
      </c>
      <c r="AC190" s="1" t="str">
        <f t="shared" ca="1" si="64"/>
        <v/>
      </c>
      <c r="AD190" s="1">
        <f t="shared" si="68"/>
        <v>190</v>
      </c>
      <c r="AH190" s="53">
        <f t="shared" si="56"/>
        <v>178</v>
      </c>
      <c r="AI190" s="1">
        <f t="shared" ca="1" si="57"/>
        <v>13</v>
      </c>
    </row>
    <row r="191" spans="2:35" ht="15.75">
      <c r="B191" s="4">
        <f t="shared" si="62"/>
        <v>179</v>
      </c>
      <c r="C191" s="4">
        <f t="shared" ca="1" si="70"/>
        <v>0</v>
      </c>
      <c r="D191" s="47">
        <f t="shared" ca="1" si="71"/>
        <v>0</v>
      </c>
      <c r="E191" s="48">
        <f t="shared" ca="1" si="72"/>
        <v>0</v>
      </c>
      <c r="F191" s="49">
        <f t="shared" ca="1" si="73"/>
        <v>0</v>
      </c>
      <c r="G191" s="50">
        <f t="shared" ca="1" si="58"/>
        <v>0</v>
      </c>
      <c r="H191" s="47">
        <f t="shared" ca="1" si="55"/>
        <v>0</v>
      </c>
      <c r="I191" s="47">
        <f t="shared" ca="1" si="55"/>
        <v>0</v>
      </c>
      <c r="K191" s="51" t="str">
        <f t="shared" ca="1" si="59"/>
        <v/>
      </c>
      <c r="L191" s="51">
        <f t="shared" ca="1" si="65"/>
        <v>0</v>
      </c>
      <c r="M191" s="1" t="str">
        <f t="shared" ca="1" si="60"/>
        <v/>
      </c>
      <c r="N191" s="52"/>
      <c r="T191" s="1" t="str">
        <f t="shared" si="61"/>
        <v>9°TRANCE</v>
      </c>
      <c r="U191" s="1">
        <f t="shared" si="66"/>
        <v>18</v>
      </c>
      <c r="V191" s="1">
        <f t="shared" si="67"/>
        <v>9</v>
      </c>
      <c r="W191" s="1">
        <f t="shared" ca="1" si="74"/>
        <v>0</v>
      </c>
      <c r="X191" s="1">
        <f t="shared" ca="1" si="74"/>
        <v>0</v>
      </c>
      <c r="Y191" s="1">
        <f t="shared" ca="1" si="74"/>
        <v>0</v>
      </c>
      <c r="Z191" s="1">
        <f t="shared" ca="1" si="74"/>
        <v>0</v>
      </c>
      <c r="AA191" s="1">
        <f t="shared" ca="1" si="74"/>
        <v>9.6999999999999993</v>
      </c>
      <c r="AB191" s="1">
        <f t="shared" ca="1" si="63"/>
        <v>63</v>
      </c>
      <c r="AC191" s="1" t="str">
        <f t="shared" ca="1" si="64"/>
        <v/>
      </c>
      <c r="AD191" s="1">
        <f t="shared" si="68"/>
        <v>191</v>
      </c>
      <c r="AH191" s="53">
        <f t="shared" si="56"/>
        <v>179</v>
      </c>
      <c r="AI191" s="1">
        <f t="shared" ca="1" si="57"/>
        <v>13</v>
      </c>
    </row>
    <row r="192" spans="2:35" ht="15.75">
      <c r="B192" s="4">
        <f t="shared" si="62"/>
        <v>180</v>
      </c>
      <c r="C192" s="4">
        <f t="shared" ca="1" si="70"/>
        <v>0</v>
      </c>
      <c r="D192" s="47">
        <f t="shared" ca="1" si="71"/>
        <v>0</v>
      </c>
      <c r="E192" s="48">
        <f t="shared" ca="1" si="72"/>
        <v>0</v>
      </c>
      <c r="F192" s="49">
        <f t="shared" ca="1" si="73"/>
        <v>0</v>
      </c>
      <c r="G192" s="50">
        <f t="shared" ca="1" si="58"/>
        <v>0</v>
      </c>
      <c r="H192" s="47">
        <f t="shared" ca="1" si="55"/>
        <v>0</v>
      </c>
      <c r="I192" s="47">
        <f t="shared" ca="1" si="55"/>
        <v>0</v>
      </c>
      <c r="K192" s="51" t="str">
        <f t="shared" ca="1" si="59"/>
        <v/>
      </c>
      <c r="L192" s="51">
        <f t="shared" ca="1" si="65"/>
        <v>0</v>
      </c>
      <c r="M192" s="1" t="str">
        <f t="shared" ca="1" si="60"/>
        <v/>
      </c>
      <c r="N192" s="52"/>
      <c r="T192" s="1" t="str">
        <f t="shared" si="61"/>
        <v>9°TRANCE</v>
      </c>
      <c r="U192" s="1">
        <f t="shared" si="66"/>
        <v>19</v>
      </c>
      <c r="V192" s="1">
        <f t="shared" si="67"/>
        <v>9</v>
      </c>
      <c r="W192" s="1">
        <f t="shared" ca="1" si="74"/>
        <v>0</v>
      </c>
      <c r="X192" s="1">
        <f t="shared" ca="1" si="74"/>
        <v>0</v>
      </c>
      <c r="Y192" s="1">
        <f t="shared" ca="1" si="74"/>
        <v>0</v>
      </c>
      <c r="Z192" s="1">
        <f t="shared" ca="1" si="74"/>
        <v>0</v>
      </c>
      <c r="AA192" s="1">
        <f t="shared" ca="1" si="74"/>
        <v>9.6999999999999993</v>
      </c>
      <c r="AB192" s="1">
        <f t="shared" ca="1" si="63"/>
        <v>63</v>
      </c>
      <c r="AC192" s="1" t="str">
        <f t="shared" ca="1" si="64"/>
        <v/>
      </c>
      <c r="AD192" s="1">
        <f t="shared" si="68"/>
        <v>192</v>
      </c>
      <c r="AH192" s="53">
        <f t="shared" si="56"/>
        <v>180</v>
      </c>
      <c r="AI192" s="1">
        <f t="shared" ca="1" si="57"/>
        <v>13</v>
      </c>
    </row>
    <row r="193" spans="2:35" ht="15.75">
      <c r="B193" s="4">
        <f t="shared" si="62"/>
        <v>181</v>
      </c>
      <c r="C193" s="4">
        <f t="shared" ca="1" si="70"/>
        <v>0</v>
      </c>
      <c r="D193" s="47">
        <f t="shared" ca="1" si="71"/>
        <v>0</v>
      </c>
      <c r="E193" s="48">
        <f t="shared" ca="1" si="72"/>
        <v>0</v>
      </c>
      <c r="F193" s="49">
        <f t="shared" ca="1" si="73"/>
        <v>0</v>
      </c>
      <c r="G193" s="50">
        <f t="shared" ca="1" si="58"/>
        <v>0</v>
      </c>
      <c r="H193" s="47">
        <f t="shared" ca="1" si="55"/>
        <v>0</v>
      </c>
      <c r="I193" s="47">
        <f t="shared" ca="1" si="55"/>
        <v>0</v>
      </c>
      <c r="K193" s="51" t="str">
        <f t="shared" ca="1" si="59"/>
        <v/>
      </c>
      <c r="L193" s="51">
        <f t="shared" ca="1" si="65"/>
        <v>0</v>
      </c>
      <c r="M193" s="1" t="str">
        <f t="shared" ca="1" si="60"/>
        <v/>
      </c>
      <c r="N193" s="52"/>
      <c r="T193" s="1" t="str">
        <f t="shared" si="61"/>
        <v>9°TRANCE</v>
      </c>
      <c r="U193" s="1">
        <f t="shared" si="66"/>
        <v>20</v>
      </c>
      <c r="V193" s="1">
        <f t="shared" si="67"/>
        <v>9</v>
      </c>
      <c r="W193" s="1">
        <f t="shared" ca="1" si="74"/>
        <v>0</v>
      </c>
      <c r="X193" s="1">
        <f t="shared" ca="1" si="74"/>
        <v>0</v>
      </c>
      <c r="Y193" s="1">
        <f t="shared" ca="1" si="74"/>
        <v>0</v>
      </c>
      <c r="Z193" s="1">
        <f t="shared" ca="1" si="74"/>
        <v>0</v>
      </c>
      <c r="AA193" s="1">
        <f t="shared" ca="1" si="74"/>
        <v>9.6999999999999993</v>
      </c>
      <c r="AB193" s="1">
        <f t="shared" ca="1" si="63"/>
        <v>63</v>
      </c>
      <c r="AC193" s="1" t="str">
        <f t="shared" ca="1" si="64"/>
        <v/>
      </c>
      <c r="AD193" s="1">
        <f t="shared" si="68"/>
        <v>193</v>
      </c>
      <c r="AH193" s="53">
        <f t="shared" si="56"/>
        <v>181</v>
      </c>
      <c r="AI193" s="1">
        <f t="shared" ca="1" si="57"/>
        <v>13</v>
      </c>
    </row>
    <row r="194" spans="2:35" ht="15.75">
      <c r="B194" s="4">
        <f t="shared" si="62"/>
        <v>182</v>
      </c>
      <c r="C194" s="4">
        <f t="shared" ca="1" si="70"/>
        <v>0</v>
      </c>
      <c r="D194" s="47">
        <f t="shared" ca="1" si="71"/>
        <v>0</v>
      </c>
      <c r="E194" s="48">
        <f t="shared" ca="1" si="72"/>
        <v>0</v>
      </c>
      <c r="F194" s="49">
        <f t="shared" ca="1" si="73"/>
        <v>0</v>
      </c>
      <c r="G194" s="50">
        <f t="shared" ca="1" si="58"/>
        <v>0</v>
      </c>
      <c r="H194" s="47">
        <f t="shared" ca="1" si="55"/>
        <v>0</v>
      </c>
      <c r="I194" s="47">
        <f t="shared" ca="1" si="55"/>
        <v>0</v>
      </c>
      <c r="K194" s="51" t="str">
        <f t="shared" ca="1" si="59"/>
        <v/>
      </c>
      <c r="L194" s="51">
        <f t="shared" ca="1" si="65"/>
        <v>0</v>
      </c>
      <c r="M194" s="1" t="str">
        <f t="shared" ca="1" si="60"/>
        <v/>
      </c>
      <c r="N194" s="52"/>
      <c r="T194" s="1" t="str">
        <f t="shared" si="61"/>
        <v>10°TRANCE</v>
      </c>
      <c r="U194" s="1">
        <f t="shared" si="66"/>
        <v>1</v>
      </c>
      <c r="V194" s="1">
        <f t="shared" si="67"/>
        <v>10</v>
      </c>
      <c r="W194" s="1">
        <f t="shared" ref="W194:AA213" ca="1" si="75">INDIRECT(ADDRESS($W$5+$U194-1,W$4,,,$T194))</f>
        <v>0</v>
      </c>
      <c r="X194" s="1">
        <f t="shared" ca="1" si="75"/>
        <v>0</v>
      </c>
      <c r="Y194" s="1">
        <f t="shared" ca="1" si="75"/>
        <v>2</v>
      </c>
      <c r="Z194" s="1" t="str">
        <f t="shared" ca="1" si="75"/>
        <v>win</v>
      </c>
      <c r="AA194" s="1">
        <f t="shared" ca="1" si="75"/>
        <v>12.64</v>
      </c>
      <c r="AB194" s="1">
        <f t="shared" ca="1" si="63"/>
        <v>64</v>
      </c>
      <c r="AC194" s="1">
        <f t="shared" ca="1" si="64"/>
        <v>64</v>
      </c>
      <c r="AD194" s="1">
        <f t="shared" si="68"/>
        <v>194</v>
      </c>
      <c r="AH194" s="53">
        <f t="shared" si="56"/>
        <v>182</v>
      </c>
      <c r="AI194" s="1">
        <f t="shared" ca="1" si="57"/>
        <v>13</v>
      </c>
    </row>
    <row r="195" spans="2:35" ht="15.75">
      <c r="B195" s="4">
        <f t="shared" si="62"/>
        <v>183</v>
      </c>
      <c r="C195" s="4">
        <f t="shared" ca="1" si="70"/>
        <v>0</v>
      </c>
      <c r="D195" s="47">
        <f t="shared" ca="1" si="71"/>
        <v>0</v>
      </c>
      <c r="E195" s="48">
        <f t="shared" ca="1" si="72"/>
        <v>0</v>
      </c>
      <c r="F195" s="49">
        <f t="shared" ca="1" si="73"/>
        <v>0</v>
      </c>
      <c r="G195" s="50">
        <f t="shared" ca="1" si="58"/>
        <v>0</v>
      </c>
      <c r="H195" s="47">
        <f t="shared" ca="1" si="55"/>
        <v>0</v>
      </c>
      <c r="I195" s="47">
        <f t="shared" ca="1" si="55"/>
        <v>0</v>
      </c>
      <c r="K195" s="51" t="str">
        <f t="shared" ca="1" si="59"/>
        <v/>
      </c>
      <c r="L195" s="51">
        <f t="shared" ca="1" si="65"/>
        <v>0</v>
      </c>
      <c r="M195" s="1" t="str">
        <f t="shared" ca="1" si="60"/>
        <v/>
      </c>
      <c r="N195" s="52"/>
      <c r="T195" s="1" t="str">
        <f t="shared" si="61"/>
        <v>10°TRANCE</v>
      </c>
      <c r="U195" s="1">
        <f t="shared" si="66"/>
        <v>2</v>
      </c>
      <c r="V195" s="1">
        <f t="shared" si="67"/>
        <v>10</v>
      </c>
      <c r="W195" s="1">
        <f t="shared" ca="1" si="75"/>
        <v>0</v>
      </c>
      <c r="X195" s="1">
        <f t="shared" ca="1" si="75"/>
        <v>0</v>
      </c>
      <c r="Y195" s="1">
        <f t="shared" ca="1" si="75"/>
        <v>2</v>
      </c>
      <c r="Z195" s="1" t="str">
        <f t="shared" ca="1" si="75"/>
        <v>win</v>
      </c>
      <c r="AA195" s="1">
        <f t="shared" ca="1" si="75"/>
        <v>12.64</v>
      </c>
      <c r="AB195" s="1">
        <f t="shared" ca="1" si="63"/>
        <v>65</v>
      </c>
      <c r="AC195" s="1">
        <f t="shared" ca="1" si="64"/>
        <v>65</v>
      </c>
      <c r="AD195" s="1">
        <f t="shared" si="68"/>
        <v>195</v>
      </c>
      <c r="AH195" s="53">
        <f t="shared" si="56"/>
        <v>183</v>
      </c>
      <c r="AI195" s="1">
        <f t="shared" ca="1" si="57"/>
        <v>13</v>
      </c>
    </row>
    <row r="196" spans="2:35" ht="15.75">
      <c r="B196" s="4">
        <f t="shared" si="62"/>
        <v>184</v>
      </c>
      <c r="C196" s="4">
        <f t="shared" ca="1" si="70"/>
        <v>0</v>
      </c>
      <c r="D196" s="47">
        <f t="shared" ca="1" si="71"/>
        <v>0</v>
      </c>
      <c r="E196" s="48">
        <f t="shared" ca="1" si="72"/>
        <v>0</v>
      </c>
      <c r="F196" s="49">
        <f t="shared" ca="1" si="73"/>
        <v>0</v>
      </c>
      <c r="G196" s="50">
        <f t="shared" ca="1" si="58"/>
        <v>0</v>
      </c>
      <c r="H196" s="47">
        <f t="shared" ca="1" si="55"/>
        <v>0</v>
      </c>
      <c r="I196" s="47">
        <f t="shared" ca="1" si="55"/>
        <v>0</v>
      </c>
      <c r="K196" s="51" t="str">
        <f t="shared" ca="1" si="59"/>
        <v/>
      </c>
      <c r="L196" s="51">
        <f t="shared" ca="1" si="65"/>
        <v>0</v>
      </c>
      <c r="M196" s="1" t="str">
        <f t="shared" ca="1" si="60"/>
        <v/>
      </c>
      <c r="N196" s="52"/>
      <c r="T196" s="1" t="str">
        <f t="shared" si="61"/>
        <v>10°TRANCE</v>
      </c>
      <c r="U196" s="1">
        <f t="shared" si="66"/>
        <v>3</v>
      </c>
      <c r="V196" s="1">
        <f t="shared" si="67"/>
        <v>10</v>
      </c>
      <c r="W196" s="1">
        <f t="shared" ca="1" si="75"/>
        <v>0</v>
      </c>
      <c r="X196" s="1">
        <f t="shared" ca="1" si="75"/>
        <v>0</v>
      </c>
      <c r="Y196" s="1">
        <f t="shared" ca="1" si="75"/>
        <v>2</v>
      </c>
      <c r="Z196" s="1" t="str">
        <f t="shared" ca="1" si="75"/>
        <v>win</v>
      </c>
      <c r="AA196" s="1">
        <f t="shared" ca="1" si="75"/>
        <v>12.64</v>
      </c>
      <c r="AB196" s="1">
        <f t="shared" ca="1" si="63"/>
        <v>66</v>
      </c>
      <c r="AC196" s="1">
        <f t="shared" ca="1" si="64"/>
        <v>66</v>
      </c>
      <c r="AD196" s="1">
        <f t="shared" si="68"/>
        <v>196</v>
      </c>
      <c r="AH196" s="53">
        <f t="shared" si="56"/>
        <v>184</v>
      </c>
      <c r="AI196" s="1">
        <f t="shared" ca="1" si="57"/>
        <v>13</v>
      </c>
    </row>
    <row r="197" spans="2:35" ht="15.75">
      <c r="B197" s="4">
        <f t="shared" si="62"/>
        <v>185</v>
      </c>
      <c r="C197" s="4">
        <f t="shared" ca="1" si="70"/>
        <v>0</v>
      </c>
      <c r="D197" s="47">
        <f t="shared" ca="1" si="71"/>
        <v>0</v>
      </c>
      <c r="E197" s="48">
        <f t="shared" ca="1" si="72"/>
        <v>0</v>
      </c>
      <c r="F197" s="49">
        <f t="shared" ca="1" si="73"/>
        <v>0</v>
      </c>
      <c r="G197" s="50">
        <f t="shared" ca="1" si="58"/>
        <v>0</v>
      </c>
      <c r="H197" s="47">
        <f t="shared" ca="1" si="55"/>
        <v>0</v>
      </c>
      <c r="I197" s="47">
        <f t="shared" ca="1" si="55"/>
        <v>0</v>
      </c>
      <c r="K197" s="51" t="str">
        <f t="shared" ca="1" si="59"/>
        <v/>
      </c>
      <c r="L197" s="51">
        <f t="shared" ca="1" si="65"/>
        <v>0</v>
      </c>
      <c r="M197" s="1" t="str">
        <f t="shared" ca="1" si="60"/>
        <v/>
      </c>
      <c r="N197" s="52"/>
      <c r="T197" s="1" t="str">
        <f t="shared" si="61"/>
        <v>10°TRANCE</v>
      </c>
      <c r="U197" s="1">
        <f t="shared" si="66"/>
        <v>4</v>
      </c>
      <c r="V197" s="1">
        <f t="shared" si="67"/>
        <v>10</v>
      </c>
      <c r="W197" s="1">
        <f t="shared" ca="1" si="75"/>
        <v>0</v>
      </c>
      <c r="X197" s="1">
        <f t="shared" ca="1" si="75"/>
        <v>0</v>
      </c>
      <c r="Y197" s="1">
        <f t="shared" ca="1" si="75"/>
        <v>2</v>
      </c>
      <c r="Z197" s="1" t="str">
        <f t="shared" ca="1" si="75"/>
        <v>win</v>
      </c>
      <c r="AA197" s="1">
        <f t="shared" ca="1" si="75"/>
        <v>12.64</v>
      </c>
      <c r="AB197" s="1">
        <f t="shared" ca="1" si="63"/>
        <v>67</v>
      </c>
      <c r="AC197" s="1">
        <f t="shared" ca="1" si="64"/>
        <v>67</v>
      </c>
      <c r="AD197" s="1">
        <f t="shared" si="68"/>
        <v>197</v>
      </c>
      <c r="AH197" s="53">
        <f t="shared" si="56"/>
        <v>185</v>
      </c>
      <c r="AI197" s="1">
        <f t="shared" ca="1" si="57"/>
        <v>13</v>
      </c>
    </row>
    <row r="198" spans="2:35" ht="15.75">
      <c r="B198" s="4">
        <f t="shared" si="62"/>
        <v>186</v>
      </c>
      <c r="C198" s="4">
        <f t="shared" ca="1" si="70"/>
        <v>0</v>
      </c>
      <c r="D198" s="47">
        <f t="shared" ca="1" si="71"/>
        <v>0</v>
      </c>
      <c r="E198" s="48">
        <f t="shared" ca="1" si="72"/>
        <v>0</v>
      </c>
      <c r="F198" s="49">
        <f t="shared" ca="1" si="73"/>
        <v>0</v>
      </c>
      <c r="G198" s="50">
        <f t="shared" ca="1" si="58"/>
        <v>0</v>
      </c>
      <c r="H198" s="47">
        <f t="shared" ca="1" si="55"/>
        <v>0</v>
      </c>
      <c r="I198" s="47">
        <f t="shared" ca="1" si="55"/>
        <v>0</v>
      </c>
      <c r="K198" s="51" t="str">
        <f t="shared" ca="1" si="59"/>
        <v/>
      </c>
      <c r="L198" s="51">
        <f t="shared" ca="1" si="65"/>
        <v>0</v>
      </c>
      <c r="M198" s="1" t="str">
        <f t="shared" ca="1" si="60"/>
        <v/>
      </c>
      <c r="N198" s="52"/>
      <c r="T198" s="1" t="str">
        <f t="shared" si="61"/>
        <v>10°TRANCE</v>
      </c>
      <c r="U198" s="1">
        <f t="shared" si="66"/>
        <v>5</v>
      </c>
      <c r="V198" s="1">
        <f t="shared" si="67"/>
        <v>10</v>
      </c>
      <c r="W198" s="1">
        <f t="shared" ca="1" si="75"/>
        <v>0</v>
      </c>
      <c r="X198" s="1">
        <f t="shared" ca="1" si="75"/>
        <v>0</v>
      </c>
      <c r="Y198" s="1">
        <f t="shared" ca="1" si="75"/>
        <v>2</v>
      </c>
      <c r="Z198" s="1" t="str">
        <f t="shared" ca="1" si="75"/>
        <v>win</v>
      </c>
      <c r="AA198" s="1">
        <f t="shared" ca="1" si="75"/>
        <v>12.64</v>
      </c>
      <c r="AB198" s="1">
        <f t="shared" ca="1" si="63"/>
        <v>68</v>
      </c>
      <c r="AC198" s="1">
        <f t="shared" ca="1" si="64"/>
        <v>68</v>
      </c>
      <c r="AD198" s="1">
        <f t="shared" si="68"/>
        <v>198</v>
      </c>
      <c r="AH198" s="53">
        <f t="shared" si="56"/>
        <v>186</v>
      </c>
      <c r="AI198" s="1">
        <f t="shared" ca="1" si="57"/>
        <v>13</v>
      </c>
    </row>
    <row r="199" spans="2:35" ht="15.75">
      <c r="B199" s="4">
        <f t="shared" si="62"/>
        <v>187</v>
      </c>
      <c r="C199" s="4">
        <f t="shared" ca="1" si="70"/>
        <v>0</v>
      </c>
      <c r="D199" s="47">
        <f t="shared" ca="1" si="71"/>
        <v>0</v>
      </c>
      <c r="E199" s="48">
        <f t="shared" ca="1" si="72"/>
        <v>0</v>
      </c>
      <c r="F199" s="49">
        <f t="shared" ca="1" si="73"/>
        <v>0</v>
      </c>
      <c r="G199" s="50">
        <f t="shared" ca="1" si="58"/>
        <v>0</v>
      </c>
      <c r="H199" s="47">
        <f t="shared" ca="1" si="55"/>
        <v>0</v>
      </c>
      <c r="I199" s="47">
        <f t="shared" ca="1" si="55"/>
        <v>0</v>
      </c>
      <c r="K199" s="51" t="str">
        <f t="shared" ca="1" si="59"/>
        <v/>
      </c>
      <c r="L199" s="51">
        <f t="shared" ca="1" si="65"/>
        <v>0</v>
      </c>
      <c r="M199" s="1" t="str">
        <f t="shared" ca="1" si="60"/>
        <v/>
      </c>
      <c r="N199" s="52"/>
      <c r="T199" s="1" t="str">
        <f t="shared" si="61"/>
        <v>10°TRANCE</v>
      </c>
      <c r="U199" s="1">
        <f t="shared" si="66"/>
        <v>6</v>
      </c>
      <c r="V199" s="1">
        <f t="shared" si="67"/>
        <v>10</v>
      </c>
      <c r="W199" s="1">
        <f t="shared" ca="1" si="75"/>
        <v>0</v>
      </c>
      <c r="X199" s="1">
        <f t="shared" ca="1" si="75"/>
        <v>0</v>
      </c>
      <c r="Y199" s="1">
        <f t="shared" ca="1" si="75"/>
        <v>2</v>
      </c>
      <c r="Z199" s="1" t="str">
        <f t="shared" ca="1" si="75"/>
        <v>win</v>
      </c>
      <c r="AA199" s="1">
        <f t="shared" ca="1" si="75"/>
        <v>12.64</v>
      </c>
      <c r="AB199" s="1">
        <f t="shared" ca="1" si="63"/>
        <v>69</v>
      </c>
      <c r="AC199" s="1">
        <f t="shared" ca="1" si="64"/>
        <v>69</v>
      </c>
      <c r="AD199" s="1">
        <f t="shared" si="68"/>
        <v>199</v>
      </c>
      <c r="AH199" s="53">
        <f t="shared" si="56"/>
        <v>187</v>
      </c>
      <c r="AI199" s="1">
        <f t="shared" ca="1" si="57"/>
        <v>13</v>
      </c>
    </row>
    <row r="200" spans="2:35" ht="15.75">
      <c r="B200" s="4">
        <f t="shared" si="62"/>
        <v>188</v>
      </c>
      <c r="C200" s="4">
        <f t="shared" ca="1" si="70"/>
        <v>0</v>
      </c>
      <c r="D200" s="47">
        <f t="shared" ca="1" si="71"/>
        <v>0</v>
      </c>
      <c r="E200" s="48">
        <f t="shared" ca="1" si="72"/>
        <v>0</v>
      </c>
      <c r="F200" s="49">
        <f t="shared" ca="1" si="73"/>
        <v>0</v>
      </c>
      <c r="G200" s="50">
        <f t="shared" ca="1" si="58"/>
        <v>0</v>
      </c>
      <c r="H200" s="47">
        <f t="shared" ca="1" si="55"/>
        <v>0</v>
      </c>
      <c r="I200" s="47">
        <f t="shared" ca="1" si="55"/>
        <v>0</v>
      </c>
      <c r="K200" s="51" t="str">
        <f t="shared" ca="1" si="59"/>
        <v/>
      </c>
      <c r="L200" s="51">
        <f t="shared" ca="1" si="65"/>
        <v>0</v>
      </c>
      <c r="M200" s="1" t="str">
        <f t="shared" ca="1" si="60"/>
        <v/>
      </c>
      <c r="N200" s="52"/>
      <c r="T200" s="1" t="str">
        <f t="shared" si="61"/>
        <v>10°TRANCE</v>
      </c>
      <c r="U200" s="1">
        <f t="shared" si="66"/>
        <v>7</v>
      </c>
      <c r="V200" s="1">
        <f t="shared" si="67"/>
        <v>10</v>
      </c>
      <c r="W200" s="1">
        <f t="shared" ca="1" si="75"/>
        <v>0</v>
      </c>
      <c r="X200" s="1">
        <f t="shared" ca="1" si="75"/>
        <v>0</v>
      </c>
      <c r="Y200" s="1">
        <f t="shared" ca="1" si="75"/>
        <v>2</v>
      </c>
      <c r="Z200" s="1" t="str">
        <f t="shared" ca="1" si="75"/>
        <v>loss</v>
      </c>
      <c r="AA200" s="1">
        <f t="shared" ca="1" si="75"/>
        <v>12.64</v>
      </c>
      <c r="AB200" s="1">
        <f t="shared" ca="1" si="63"/>
        <v>70</v>
      </c>
      <c r="AC200" s="1">
        <f t="shared" ca="1" si="64"/>
        <v>70</v>
      </c>
      <c r="AD200" s="1">
        <f t="shared" si="68"/>
        <v>200</v>
      </c>
      <c r="AH200" s="53">
        <f t="shared" si="56"/>
        <v>188</v>
      </c>
      <c r="AI200" s="1">
        <f t="shared" ca="1" si="57"/>
        <v>13</v>
      </c>
    </row>
    <row r="201" spans="2:35" ht="15.75">
      <c r="B201" s="4">
        <f t="shared" si="62"/>
        <v>189</v>
      </c>
      <c r="C201" s="4">
        <f t="shared" ca="1" si="70"/>
        <v>0</v>
      </c>
      <c r="D201" s="47">
        <f t="shared" ca="1" si="71"/>
        <v>0</v>
      </c>
      <c r="E201" s="48">
        <f t="shared" ca="1" si="72"/>
        <v>0</v>
      </c>
      <c r="F201" s="49">
        <f t="shared" ca="1" si="73"/>
        <v>0</v>
      </c>
      <c r="G201" s="50">
        <f t="shared" ca="1" si="58"/>
        <v>0</v>
      </c>
      <c r="H201" s="47">
        <f t="shared" ca="1" si="55"/>
        <v>0</v>
      </c>
      <c r="I201" s="47">
        <f t="shared" ca="1" si="55"/>
        <v>0</v>
      </c>
      <c r="K201" s="51" t="str">
        <f t="shared" ca="1" si="59"/>
        <v/>
      </c>
      <c r="L201" s="51">
        <f t="shared" ca="1" si="65"/>
        <v>0</v>
      </c>
      <c r="M201" s="1" t="str">
        <f t="shared" ca="1" si="60"/>
        <v/>
      </c>
      <c r="N201" s="52"/>
      <c r="T201" s="1" t="str">
        <f t="shared" si="61"/>
        <v>10°TRANCE</v>
      </c>
      <c r="U201" s="1">
        <f t="shared" si="66"/>
        <v>8</v>
      </c>
      <c r="V201" s="1">
        <f t="shared" si="67"/>
        <v>10</v>
      </c>
      <c r="W201" s="1">
        <f t="shared" ca="1" si="75"/>
        <v>0</v>
      </c>
      <c r="X201" s="1">
        <f t="shared" ca="1" si="75"/>
        <v>0</v>
      </c>
      <c r="Y201" s="1">
        <f t="shared" ca="1" si="75"/>
        <v>0</v>
      </c>
      <c r="Z201" s="1">
        <f t="shared" ca="1" si="75"/>
        <v>0</v>
      </c>
      <c r="AA201" s="1">
        <f t="shared" ca="1" si="75"/>
        <v>12.64</v>
      </c>
      <c r="AB201" s="1">
        <f t="shared" ca="1" si="63"/>
        <v>70</v>
      </c>
      <c r="AC201" s="1" t="str">
        <f t="shared" ca="1" si="64"/>
        <v/>
      </c>
      <c r="AD201" s="1">
        <f t="shared" si="68"/>
        <v>201</v>
      </c>
      <c r="AH201" s="53">
        <f t="shared" si="56"/>
        <v>189</v>
      </c>
      <c r="AI201" s="1">
        <f t="shared" ca="1" si="57"/>
        <v>13</v>
      </c>
    </row>
    <row r="202" spans="2:35" ht="15.75">
      <c r="B202" s="4">
        <f t="shared" si="62"/>
        <v>190</v>
      </c>
      <c r="C202" s="4">
        <f t="shared" ca="1" si="70"/>
        <v>0</v>
      </c>
      <c r="D202" s="47">
        <f t="shared" ca="1" si="71"/>
        <v>0</v>
      </c>
      <c r="E202" s="48">
        <f t="shared" ca="1" si="72"/>
        <v>0</v>
      </c>
      <c r="F202" s="49">
        <f t="shared" ca="1" si="73"/>
        <v>0</v>
      </c>
      <c r="G202" s="50">
        <f t="shared" ca="1" si="58"/>
        <v>0</v>
      </c>
      <c r="H202" s="47">
        <f t="shared" ca="1" si="55"/>
        <v>0</v>
      </c>
      <c r="I202" s="47">
        <f t="shared" ca="1" si="55"/>
        <v>0</v>
      </c>
      <c r="K202" s="51" t="str">
        <f t="shared" ca="1" si="59"/>
        <v/>
      </c>
      <c r="L202" s="51">
        <f t="shared" ca="1" si="65"/>
        <v>0</v>
      </c>
      <c r="M202" s="1" t="str">
        <f t="shared" ca="1" si="60"/>
        <v/>
      </c>
      <c r="N202" s="52"/>
      <c r="T202" s="1" t="str">
        <f t="shared" si="61"/>
        <v>10°TRANCE</v>
      </c>
      <c r="U202" s="1">
        <f t="shared" si="66"/>
        <v>9</v>
      </c>
      <c r="V202" s="1">
        <f t="shared" si="67"/>
        <v>10</v>
      </c>
      <c r="W202" s="1">
        <f t="shared" ca="1" si="75"/>
        <v>0</v>
      </c>
      <c r="X202" s="1">
        <f t="shared" ca="1" si="75"/>
        <v>0</v>
      </c>
      <c r="Y202" s="1">
        <f t="shared" ca="1" si="75"/>
        <v>0</v>
      </c>
      <c r="Z202" s="1">
        <f t="shared" ca="1" si="75"/>
        <v>0</v>
      </c>
      <c r="AA202" s="1">
        <f t="shared" ca="1" si="75"/>
        <v>12.64</v>
      </c>
      <c r="AB202" s="1">
        <f t="shared" ca="1" si="63"/>
        <v>70</v>
      </c>
      <c r="AC202" s="1" t="str">
        <f t="shared" ca="1" si="64"/>
        <v/>
      </c>
      <c r="AD202" s="1">
        <f t="shared" si="68"/>
        <v>202</v>
      </c>
      <c r="AH202" s="53">
        <f t="shared" si="56"/>
        <v>190</v>
      </c>
      <c r="AI202" s="1">
        <f t="shared" ca="1" si="57"/>
        <v>13</v>
      </c>
    </row>
    <row r="203" spans="2:35" ht="15.75">
      <c r="B203" s="4">
        <f t="shared" si="62"/>
        <v>191</v>
      </c>
      <c r="C203" s="4">
        <f t="shared" ca="1" si="70"/>
        <v>0</v>
      </c>
      <c r="D203" s="47">
        <f t="shared" ca="1" si="71"/>
        <v>0</v>
      </c>
      <c r="E203" s="48">
        <f t="shared" ca="1" si="72"/>
        <v>0</v>
      </c>
      <c r="F203" s="49">
        <f t="shared" ca="1" si="73"/>
        <v>0</v>
      </c>
      <c r="G203" s="50">
        <f t="shared" ca="1" si="58"/>
        <v>0</v>
      </c>
      <c r="H203" s="47">
        <f t="shared" ca="1" si="55"/>
        <v>0</v>
      </c>
      <c r="I203" s="47">
        <f t="shared" ca="1" si="55"/>
        <v>0</v>
      </c>
      <c r="K203" s="51" t="str">
        <f t="shared" ca="1" si="59"/>
        <v/>
      </c>
      <c r="L203" s="51">
        <f t="shared" ca="1" si="65"/>
        <v>0</v>
      </c>
      <c r="M203" s="1" t="str">
        <f t="shared" ca="1" si="60"/>
        <v/>
      </c>
      <c r="N203" s="52"/>
      <c r="T203" s="1" t="str">
        <f t="shared" si="61"/>
        <v>10°TRANCE</v>
      </c>
      <c r="U203" s="1">
        <f t="shared" si="66"/>
        <v>10</v>
      </c>
      <c r="V203" s="1">
        <f t="shared" si="67"/>
        <v>10</v>
      </c>
      <c r="W203" s="1">
        <f t="shared" ca="1" si="75"/>
        <v>0</v>
      </c>
      <c r="X203" s="1">
        <f t="shared" ca="1" si="75"/>
        <v>0</v>
      </c>
      <c r="Y203" s="1">
        <f t="shared" ca="1" si="75"/>
        <v>0</v>
      </c>
      <c r="Z203" s="1">
        <f t="shared" ca="1" si="75"/>
        <v>0</v>
      </c>
      <c r="AA203" s="1">
        <f t="shared" ca="1" si="75"/>
        <v>12.64</v>
      </c>
      <c r="AB203" s="1">
        <f t="shared" ca="1" si="63"/>
        <v>70</v>
      </c>
      <c r="AC203" s="1" t="str">
        <f t="shared" ca="1" si="64"/>
        <v/>
      </c>
      <c r="AD203" s="1">
        <f t="shared" si="68"/>
        <v>203</v>
      </c>
      <c r="AH203" s="53">
        <f t="shared" si="56"/>
        <v>191</v>
      </c>
      <c r="AI203" s="1">
        <f t="shared" ca="1" si="57"/>
        <v>13</v>
      </c>
    </row>
    <row r="204" spans="2:35" ht="15.75">
      <c r="B204" s="4">
        <f t="shared" si="62"/>
        <v>192</v>
      </c>
      <c r="C204" s="4">
        <f t="shared" ca="1" si="70"/>
        <v>0</v>
      </c>
      <c r="D204" s="47">
        <f t="shared" ca="1" si="71"/>
        <v>0</v>
      </c>
      <c r="E204" s="48">
        <f t="shared" ca="1" si="72"/>
        <v>0</v>
      </c>
      <c r="F204" s="49">
        <f t="shared" ca="1" si="73"/>
        <v>0</v>
      </c>
      <c r="G204" s="50">
        <f t="shared" ca="1" si="58"/>
        <v>0</v>
      </c>
      <c r="H204" s="47">
        <f t="shared" ca="1" si="55"/>
        <v>0</v>
      </c>
      <c r="I204" s="47">
        <f t="shared" ca="1" si="55"/>
        <v>0</v>
      </c>
      <c r="K204" s="51" t="str">
        <f t="shared" ca="1" si="59"/>
        <v/>
      </c>
      <c r="L204" s="51">
        <f t="shared" ca="1" si="65"/>
        <v>0</v>
      </c>
      <c r="M204" s="1" t="str">
        <f t="shared" ca="1" si="60"/>
        <v/>
      </c>
      <c r="N204" s="52"/>
      <c r="T204" s="1" t="str">
        <f t="shared" si="61"/>
        <v>10°TRANCE</v>
      </c>
      <c r="U204" s="1">
        <f t="shared" si="66"/>
        <v>11</v>
      </c>
      <c r="V204" s="1">
        <f t="shared" si="67"/>
        <v>10</v>
      </c>
      <c r="W204" s="1">
        <f t="shared" ca="1" si="75"/>
        <v>0</v>
      </c>
      <c r="X204" s="1">
        <f t="shared" ca="1" si="75"/>
        <v>0</v>
      </c>
      <c r="Y204" s="1">
        <f t="shared" ca="1" si="75"/>
        <v>0</v>
      </c>
      <c r="Z204" s="1">
        <f t="shared" ca="1" si="75"/>
        <v>0</v>
      </c>
      <c r="AA204" s="1">
        <f t="shared" ca="1" si="75"/>
        <v>12.64</v>
      </c>
      <c r="AB204" s="1">
        <f t="shared" ca="1" si="63"/>
        <v>70</v>
      </c>
      <c r="AC204" s="1" t="str">
        <f t="shared" ca="1" si="64"/>
        <v/>
      </c>
      <c r="AD204" s="1">
        <f t="shared" si="68"/>
        <v>204</v>
      </c>
      <c r="AH204" s="53">
        <f t="shared" si="56"/>
        <v>192</v>
      </c>
      <c r="AI204" s="1">
        <f t="shared" ca="1" si="57"/>
        <v>13</v>
      </c>
    </row>
    <row r="205" spans="2:35" ht="15.75">
      <c r="B205" s="4">
        <f t="shared" si="62"/>
        <v>193</v>
      </c>
      <c r="C205" s="4">
        <f t="shared" ref="C205:C212" ca="1" si="76">INDIRECT(ADDRESS($AI205,V$11))</f>
        <v>0</v>
      </c>
      <c r="D205" s="47">
        <f t="shared" ref="D205:D212" ca="1" si="77">INDIRECT(ADDRESS($AI205,W$11))</f>
        <v>0</v>
      </c>
      <c r="E205" s="48">
        <f t="shared" ref="E205:E212" ca="1" si="78">INDIRECT(ADDRESS($AI205,X$11))</f>
        <v>0</v>
      </c>
      <c r="F205" s="49">
        <f t="shared" ref="F205:F212" ca="1" si="79">INDIRECT(ADDRESS($AI205,Y$11))</f>
        <v>0</v>
      </c>
      <c r="G205" s="50">
        <f t="shared" ca="1" si="58"/>
        <v>0</v>
      </c>
      <c r="H205" s="47">
        <f t="shared" ref="H205:I212" ca="1" si="80">INDIRECT(ADDRESS($AI205,Z$11))</f>
        <v>0</v>
      </c>
      <c r="I205" s="47">
        <f t="shared" ca="1" si="80"/>
        <v>0</v>
      </c>
      <c r="K205" s="51" t="str">
        <f t="shared" ca="1" si="59"/>
        <v/>
      </c>
      <c r="L205" s="51">
        <f t="shared" ca="1" si="65"/>
        <v>0</v>
      </c>
      <c r="M205" s="1" t="str">
        <f t="shared" ca="1" si="60"/>
        <v/>
      </c>
      <c r="N205" s="52"/>
      <c r="T205" s="1" t="str">
        <f t="shared" si="61"/>
        <v>10°TRANCE</v>
      </c>
      <c r="U205" s="1">
        <f t="shared" si="66"/>
        <v>12</v>
      </c>
      <c r="V205" s="1">
        <f t="shared" si="67"/>
        <v>10</v>
      </c>
      <c r="W205" s="1">
        <f t="shared" ca="1" si="75"/>
        <v>0</v>
      </c>
      <c r="X205" s="1">
        <f t="shared" ca="1" si="75"/>
        <v>0</v>
      </c>
      <c r="Y205" s="1">
        <f t="shared" ca="1" si="75"/>
        <v>0</v>
      </c>
      <c r="Z205" s="1">
        <f t="shared" ca="1" si="75"/>
        <v>0</v>
      </c>
      <c r="AA205" s="1">
        <f t="shared" ca="1" si="75"/>
        <v>12.64</v>
      </c>
      <c r="AB205" s="1">
        <f t="shared" ca="1" si="63"/>
        <v>70</v>
      </c>
      <c r="AC205" s="1" t="str">
        <f t="shared" ca="1" si="64"/>
        <v/>
      </c>
      <c r="AD205" s="1">
        <f t="shared" si="68"/>
        <v>205</v>
      </c>
      <c r="AH205" s="53">
        <f t="shared" ref="AH205:AH212" si="81">B205</f>
        <v>193</v>
      </c>
      <c r="AI205" s="1">
        <f t="shared" ref="AI205:AI212" ca="1" si="82">IFERROR(VLOOKUP(B205,AC205:AD404,2,FALSE),ROW(U$13))</f>
        <v>13</v>
      </c>
    </row>
    <row r="206" spans="2:35" ht="15.75">
      <c r="B206" s="4">
        <f t="shared" si="62"/>
        <v>194</v>
      </c>
      <c r="C206" s="4">
        <f t="shared" ca="1" si="76"/>
        <v>0</v>
      </c>
      <c r="D206" s="47">
        <f t="shared" ca="1" si="77"/>
        <v>0</v>
      </c>
      <c r="E206" s="48">
        <f t="shared" ca="1" si="78"/>
        <v>0</v>
      </c>
      <c r="F206" s="49">
        <f t="shared" ca="1" si="79"/>
        <v>0</v>
      </c>
      <c r="G206" s="50">
        <f t="shared" ref="G206:G212" ca="1" si="83">F206/(F206-1)</f>
        <v>0</v>
      </c>
      <c r="H206" s="47">
        <f t="shared" ca="1" si="80"/>
        <v>0</v>
      </c>
      <c r="I206" s="47">
        <f t="shared" ca="1" si="80"/>
        <v>0</v>
      </c>
      <c r="K206" s="51" t="str">
        <f t="shared" ref="K206:K212" ca="1" si="84">IFERROR(IF(H206="WIN",+(100/G206),-(100/F206)),"")</f>
        <v/>
      </c>
      <c r="L206" s="51">
        <f t="shared" ca="1" si="65"/>
        <v>0</v>
      </c>
      <c r="M206" s="1" t="str">
        <f t="shared" ref="M206:M212" ca="1" si="85">IF(C206&lt;&gt;C207,L206,"")</f>
        <v/>
      </c>
      <c r="N206" s="52"/>
      <c r="T206" s="1" t="str">
        <f t="shared" ref="T206:T213" si="86">CONCATENATE(V206,"°TRANCE")</f>
        <v>10°TRANCE</v>
      </c>
      <c r="U206" s="1">
        <f t="shared" si="66"/>
        <v>13</v>
      </c>
      <c r="V206" s="1">
        <f t="shared" si="67"/>
        <v>10</v>
      </c>
      <c r="W206" s="1">
        <f t="shared" ca="1" si="75"/>
        <v>0</v>
      </c>
      <c r="X206" s="1">
        <f t="shared" ca="1" si="75"/>
        <v>0</v>
      </c>
      <c r="Y206" s="1">
        <f t="shared" ca="1" si="75"/>
        <v>0</v>
      </c>
      <c r="Z206" s="1">
        <f t="shared" ca="1" si="75"/>
        <v>0</v>
      </c>
      <c r="AA206" s="1">
        <f t="shared" ca="1" si="75"/>
        <v>12.64</v>
      </c>
      <c r="AB206" s="1">
        <f t="shared" ca="1" si="63"/>
        <v>70</v>
      </c>
      <c r="AC206" s="1" t="str">
        <f t="shared" ca="1" si="64"/>
        <v/>
      </c>
      <c r="AD206" s="1">
        <f t="shared" si="68"/>
        <v>206</v>
      </c>
      <c r="AH206" s="53">
        <f t="shared" si="81"/>
        <v>194</v>
      </c>
      <c r="AI206" s="1">
        <f t="shared" ca="1" si="82"/>
        <v>13</v>
      </c>
    </row>
    <row r="207" spans="2:35" ht="15.75">
      <c r="B207" s="4">
        <f t="shared" ref="B207:B212" si="87">B206+1</f>
        <v>195</v>
      </c>
      <c r="C207" s="4">
        <f t="shared" ca="1" si="76"/>
        <v>0</v>
      </c>
      <c r="D207" s="47">
        <f t="shared" ca="1" si="77"/>
        <v>0</v>
      </c>
      <c r="E207" s="48">
        <f t="shared" ca="1" si="78"/>
        <v>0</v>
      </c>
      <c r="F207" s="49">
        <f t="shared" ca="1" si="79"/>
        <v>0</v>
      </c>
      <c r="G207" s="50">
        <f t="shared" ca="1" si="83"/>
        <v>0</v>
      </c>
      <c r="H207" s="47">
        <f t="shared" ca="1" si="80"/>
        <v>0</v>
      </c>
      <c r="I207" s="47">
        <f t="shared" ca="1" si="80"/>
        <v>0</v>
      </c>
      <c r="K207" s="51" t="str">
        <f t="shared" ca="1" si="84"/>
        <v/>
      </c>
      <c r="L207" s="51">
        <f t="shared" ca="1" si="65"/>
        <v>0</v>
      </c>
      <c r="M207" s="1" t="str">
        <f t="shared" ca="1" si="85"/>
        <v/>
      </c>
      <c r="N207" s="52"/>
      <c r="T207" s="1" t="str">
        <f t="shared" si="86"/>
        <v>10°TRANCE</v>
      </c>
      <c r="U207" s="1">
        <f t="shared" si="66"/>
        <v>14</v>
      </c>
      <c r="V207" s="1">
        <f t="shared" si="67"/>
        <v>10</v>
      </c>
      <c r="W207" s="1">
        <f t="shared" ca="1" si="75"/>
        <v>0</v>
      </c>
      <c r="X207" s="1">
        <f t="shared" ca="1" si="75"/>
        <v>0</v>
      </c>
      <c r="Y207" s="1">
        <f t="shared" ca="1" si="75"/>
        <v>0</v>
      </c>
      <c r="Z207" s="1">
        <f t="shared" ca="1" si="75"/>
        <v>0</v>
      </c>
      <c r="AA207" s="1">
        <f t="shared" ca="1" si="75"/>
        <v>12.64</v>
      </c>
      <c r="AB207" s="1">
        <f t="shared" ref="AB207:AB213" ca="1" si="88">IF(Y207=0,AB206,AB206+1)</f>
        <v>70</v>
      </c>
      <c r="AC207" s="1" t="str">
        <f t="shared" ref="AC207:AC213" ca="1" si="89">IF(AB207&lt;&gt;AB206,AB207,"")</f>
        <v/>
      </c>
      <c r="AD207" s="1">
        <f t="shared" si="68"/>
        <v>207</v>
      </c>
      <c r="AH207" s="53">
        <f t="shared" si="81"/>
        <v>195</v>
      </c>
      <c r="AI207" s="1">
        <f t="shared" ca="1" si="82"/>
        <v>13</v>
      </c>
    </row>
    <row r="208" spans="2:35" ht="15.75">
      <c r="B208" s="4">
        <f t="shared" si="87"/>
        <v>196</v>
      </c>
      <c r="C208" s="4">
        <f t="shared" ca="1" si="76"/>
        <v>0</v>
      </c>
      <c r="D208" s="47">
        <f t="shared" ca="1" si="77"/>
        <v>0</v>
      </c>
      <c r="E208" s="48">
        <f t="shared" ca="1" si="78"/>
        <v>0</v>
      </c>
      <c r="F208" s="49">
        <f t="shared" ca="1" si="79"/>
        <v>0</v>
      </c>
      <c r="G208" s="50">
        <f t="shared" ca="1" si="83"/>
        <v>0</v>
      </c>
      <c r="H208" s="47">
        <f t="shared" ca="1" si="80"/>
        <v>0</v>
      </c>
      <c r="I208" s="47">
        <f t="shared" ca="1" si="80"/>
        <v>0</v>
      </c>
      <c r="K208" s="51" t="str">
        <f t="shared" ca="1" si="84"/>
        <v/>
      </c>
      <c r="L208" s="51">
        <f t="shared" ref="L208:L212" ca="1" si="90">IFERROR(L207+K208,0)</f>
        <v>0</v>
      </c>
      <c r="M208" s="1" t="str">
        <f t="shared" ca="1" si="85"/>
        <v/>
      </c>
      <c r="N208" s="52"/>
      <c r="T208" s="1" t="str">
        <f t="shared" si="86"/>
        <v>10°TRANCE</v>
      </c>
      <c r="U208" s="1">
        <f t="shared" ref="U208:U213" si="91">IF(U207=20,1,U207+1)</f>
        <v>15</v>
      </c>
      <c r="V208" s="1">
        <f t="shared" ref="V208:V213" si="92">IF(U207=20,V207+1,V207)</f>
        <v>10</v>
      </c>
      <c r="W208" s="1">
        <f t="shared" ca="1" si="75"/>
        <v>0</v>
      </c>
      <c r="X208" s="1">
        <f t="shared" ca="1" si="75"/>
        <v>0</v>
      </c>
      <c r="Y208" s="1">
        <f t="shared" ca="1" si="75"/>
        <v>0</v>
      </c>
      <c r="Z208" s="1">
        <f t="shared" ca="1" si="75"/>
        <v>0</v>
      </c>
      <c r="AA208" s="1">
        <f t="shared" ca="1" si="75"/>
        <v>12.64</v>
      </c>
      <c r="AB208" s="1">
        <f t="shared" ca="1" si="88"/>
        <v>70</v>
      </c>
      <c r="AC208" s="1" t="str">
        <f t="shared" ca="1" si="89"/>
        <v/>
      </c>
      <c r="AD208" s="1">
        <f t="shared" ref="AD208:AD213" si="93">AD207+1</f>
        <v>208</v>
      </c>
      <c r="AH208" s="53">
        <f t="shared" si="81"/>
        <v>196</v>
      </c>
      <c r="AI208" s="1">
        <f t="shared" ca="1" si="82"/>
        <v>13</v>
      </c>
    </row>
    <row r="209" spans="2:35" ht="15.75">
      <c r="B209" s="4">
        <f t="shared" si="87"/>
        <v>197</v>
      </c>
      <c r="C209" s="4">
        <f t="shared" ca="1" si="76"/>
        <v>0</v>
      </c>
      <c r="D209" s="47">
        <f t="shared" ca="1" si="77"/>
        <v>0</v>
      </c>
      <c r="E209" s="48">
        <f t="shared" ca="1" si="78"/>
        <v>0</v>
      </c>
      <c r="F209" s="49">
        <f t="shared" ca="1" si="79"/>
        <v>0</v>
      </c>
      <c r="G209" s="50">
        <f t="shared" ca="1" si="83"/>
        <v>0</v>
      </c>
      <c r="H209" s="47">
        <f t="shared" ca="1" si="80"/>
        <v>0</v>
      </c>
      <c r="I209" s="47">
        <f t="shared" ca="1" si="80"/>
        <v>0</v>
      </c>
      <c r="K209" s="51" t="str">
        <f t="shared" ca="1" si="84"/>
        <v/>
      </c>
      <c r="L209" s="51">
        <f t="shared" ca="1" si="90"/>
        <v>0</v>
      </c>
      <c r="M209" s="1" t="str">
        <f t="shared" ca="1" si="85"/>
        <v/>
      </c>
      <c r="N209" s="52"/>
      <c r="T209" s="1" t="str">
        <f t="shared" si="86"/>
        <v>10°TRANCE</v>
      </c>
      <c r="U209" s="1">
        <f t="shared" si="91"/>
        <v>16</v>
      </c>
      <c r="V209" s="1">
        <f t="shared" si="92"/>
        <v>10</v>
      </c>
      <c r="W209" s="1">
        <f t="shared" ca="1" si="75"/>
        <v>0</v>
      </c>
      <c r="X209" s="1">
        <f t="shared" ca="1" si="75"/>
        <v>0</v>
      </c>
      <c r="Y209" s="1">
        <f t="shared" ca="1" si="75"/>
        <v>0</v>
      </c>
      <c r="Z209" s="1">
        <f t="shared" ca="1" si="75"/>
        <v>0</v>
      </c>
      <c r="AA209" s="1">
        <f t="shared" ca="1" si="75"/>
        <v>12.64</v>
      </c>
      <c r="AB209" s="1">
        <f t="shared" ca="1" si="88"/>
        <v>70</v>
      </c>
      <c r="AC209" s="1" t="str">
        <f t="shared" ca="1" si="89"/>
        <v/>
      </c>
      <c r="AD209" s="1">
        <f t="shared" si="93"/>
        <v>209</v>
      </c>
      <c r="AH209" s="53">
        <f t="shared" si="81"/>
        <v>197</v>
      </c>
      <c r="AI209" s="1">
        <f t="shared" ca="1" si="82"/>
        <v>13</v>
      </c>
    </row>
    <row r="210" spans="2:35" ht="15.75">
      <c r="B210" s="4">
        <f t="shared" si="87"/>
        <v>198</v>
      </c>
      <c r="C210" s="4">
        <f t="shared" ca="1" si="76"/>
        <v>0</v>
      </c>
      <c r="D210" s="47">
        <f t="shared" ca="1" si="77"/>
        <v>0</v>
      </c>
      <c r="E210" s="48">
        <f t="shared" ca="1" si="78"/>
        <v>0</v>
      </c>
      <c r="F210" s="49">
        <f t="shared" ca="1" si="79"/>
        <v>0</v>
      </c>
      <c r="G210" s="50">
        <f t="shared" ca="1" si="83"/>
        <v>0</v>
      </c>
      <c r="H210" s="47">
        <f t="shared" ca="1" si="80"/>
        <v>0</v>
      </c>
      <c r="I210" s="47">
        <f t="shared" ca="1" si="80"/>
        <v>0</v>
      </c>
      <c r="K210" s="51" t="str">
        <f t="shared" ca="1" si="84"/>
        <v/>
      </c>
      <c r="L210" s="51">
        <f t="shared" ca="1" si="90"/>
        <v>0</v>
      </c>
      <c r="M210" s="1" t="str">
        <f t="shared" ca="1" si="85"/>
        <v/>
      </c>
      <c r="N210" s="52"/>
      <c r="T210" s="1" t="str">
        <f t="shared" si="86"/>
        <v>10°TRANCE</v>
      </c>
      <c r="U210" s="1">
        <f t="shared" si="91"/>
        <v>17</v>
      </c>
      <c r="V210" s="1">
        <f t="shared" si="92"/>
        <v>10</v>
      </c>
      <c r="W210" s="1">
        <f t="shared" ca="1" si="75"/>
        <v>0</v>
      </c>
      <c r="X210" s="1">
        <f t="shared" ca="1" si="75"/>
        <v>0</v>
      </c>
      <c r="Y210" s="1">
        <f t="shared" ca="1" si="75"/>
        <v>0</v>
      </c>
      <c r="Z210" s="1">
        <f t="shared" ca="1" si="75"/>
        <v>0</v>
      </c>
      <c r="AA210" s="1">
        <f t="shared" ca="1" si="75"/>
        <v>12.64</v>
      </c>
      <c r="AB210" s="1">
        <f t="shared" ca="1" si="88"/>
        <v>70</v>
      </c>
      <c r="AC210" s="1" t="str">
        <f t="shared" ca="1" si="89"/>
        <v/>
      </c>
      <c r="AD210" s="1">
        <f t="shared" si="93"/>
        <v>210</v>
      </c>
      <c r="AH210" s="53">
        <f t="shared" si="81"/>
        <v>198</v>
      </c>
      <c r="AI210" s="1">
        <f t="shared" ca="1" si="82"/>
        <v>13</v>
      </c>
    </row>
    <row r="211" spans="2:35" ht="15.75">
      <c r="B211" s="4">
        <f t="shared" si="87"/>
        <v>199</v>
      </c>
      <c r="C211" s="4">
        <f t="shared" ca="1" si="76"/>
        <v>0</v>
      </c>
      <c r="D211" s="47">
        <f t="shared" ca="1" si="77"/>
        <v>0</v>
      </c>
      <c r="E211" s="48">
        <f t="shared" ca="1" si="78"/>
        <v>0</v>
      </c>
      <c r="F211" s="49">
        <f t="shared" ca="1" si="79"/>
        <v>0</v>
      </c>
      <c r="G211" s="50">
        <f t="shared" ca="1" si="83"/>
        <v>0</v>
      </c>
      <c r="H211" s="47">
        <f t="shared" ca="1" si="80"/>
        <v>0</v>
      </c>
      <c r="I211" s="47">
        <f t="shared" ca="1" si="80"/>
        <v>0</v>
      </c>
      <c r="K211" s="51" t="str">
        <f t="shared" ca="1" si="84"/>
        <v/>
      </c>
      <c r="L211" s="51">
        <f t="shared" ca="1" si="90"/>
        <v>0</v>
      </c>
      <c r="M211" s="1" t="str">
        <f t="shared" ca="1" si="85"/>
        <v/>
      </c>
      <c r="N211" s="52"/>
      <c r="T211" s="1" t="str">
        <f t="shared" si="86"/>
        <v>10°TRANCE</v>
      </c>
      <c r="U211" s="1">
        <f t="shared" si="91"/>
        <v>18</v>
      </c>
      <c r="V211" s="1">
        <f t="shared" si="92"/>
        <v>10</v>
      </c>
      <c r="W211" s="1">
        <f t="shared" ca="1" si="75"/>
        <v>0</v>
      </c>
      <c r="X211" s="1">
        <f t="shared" ca="1" si="75"/>
        <v>0</v>
      </c>
      <c r="Y211" s="1">
        <f t="shared" ca="1" si="75"/>
        <v>0</v>
      </c>
      <c r="Z211" s="1">
        <f t="shared" ca="1" si="75"/>
        <v>0</v>
      </c>
      <c r="AA211" s="1">
        <f t="shared" ca="1" si="75"/>
        <v>12.64</v>
      </c>
      <c r="AB211" s="1">
        <f t="shared" ca="1" si="88"/>
        <v>70</v>
      </c>
      <c r="AC211" s="1" t="str">
        <f t="shared" ca="1" si="89"/>
        <v/>
      </c>
      <c r="AD211" s="1">
        <f t="shared" si="93"/>
        <v>211</v>
      </c>
      <c r="AH211" s="53">
        <f t="shared" si="81"/>
        <v>199</v>
      </c>
      <c r="AI211" s="1">
        <f t="shared" ca="1" si="82"/>
        <v>13</v>
      </c>
    </row>
    <row r="212" spans="2:35" ht="15.75">
      <c r="B212" s="4">
        <f t="shared" si="87"/>
        <v>200</v>
      </c>
      <c r="C212" s="4">
        <f t="shared" ca="1" si="76"/>
        <v>0</v>
      </c>
      <c r="D212" s="47">
        <f t="shared" ca="1" si="77"/>
        <v>0</v>
      </c>
      <c r="E212" s="48">
        <f t="shared" ca="1" si="78"/>
        <v>0</v>
      </c>
      <c r="F212" s="49">
        <f t="shared" ca="1" si="79"/>
        <v>0</v>
      </c>
      <c r="G212" s="50">
        <f t="shared" ca="1" si="83"/>
        <v>0</v>
      </c>
      <c r="H212" s="47">
        <f t="shared" ca="1" si="80"/>
        <v>0</v>
      </c>
      <c r="I212" s="47">
        <f t="shared" ca="1" si="80"/>
        <v>0</v>
      </c>
      <c r="K212" s="51" t="str">
        <f t="shared" ca="1" si="84"/>
        <v/>
      </c>
      <c r="L212" s="51">
        <f t="shared" ca="1" si="90"/>
        <v>0</v>
      </c>
      <c r="M212" s="1" t="str">
        <f t="shared" ca="1" si="85"/>
        <v/>
      </c>
      <c r="N212" s="52"/>
      <c r="T212" s="1" t="str">
        <f t="shared" si="86"/>
        <v>10°TRANCE</v>
      </c>
      <c r="U212" s="1">
        <f t="shared" si="91"/>
        <v>19</v>
      </c>
      <c r="V212" s="1">
        <f t="shared" si="92"/>
        <v>10</v>
      </c>
      <c r="W212" s="1">
        <f t="shared" ca="1" si="75"/>
        <v>0</v>
      </c>
      <c r="X212" s="1">
        <f t="shared" ca="1" si="75"/>
        <v>0</v>
      </c>
      <c r="Y212" s="1">
        <f t="shared" ca="1" si="75"/>
        <v>0</v>
      </c>
      <c r="Z212" s="1">
        <f t="shared" ca="1" si="75"/>
        <v>0</v>
      </c>
      <c r="AA212" s="1">
        <f t="shared" ca="1" si="75"/>
        <v>12.64</v>
      </c>
      <c r="AB212" s="1">
        <f t="shared" ca="1" si="88"/>
        <v>70</v>
      </c>
      <c r="AC212" s="1" t="str">
        <f t="shared" ca="1" si="89"/>
        <v/>
      </c>
      <c r="AD212" s="1">
        <f t="shared" si="93"/>
        <v>212</v>
      </c>
      <c r="AH212" s="53">
        <f t="shared" si="81"/>
        <v>200</v>
      </c>
      <c r="AI212" s="1">
        <f t="shared" ca="1" si="82"/>
        <v>13</v>
      </c>
    </row>
    <row r="213" spans="2:35">
      <c r="T213" s="1" t="str">
        <f t="shared" si="86"/>
        <v>10°TRANCE</v>
      </c>
      <c r="U213" s="1">
        <f t="shared" si="91"/>
        <v>20</v>
      </c>
      <c r="V213" s="1">
        <f t="shared" si="92"/>
        <v>10</v>
      </c>
      <c r="W213" s="1">
        <f t="shared" ca="1" si="75"/>
        <v>0</v>
      </c>
      <c r="X213" s="1">
        <f t="shared" ca="1" si="75"/>
        <v>0</v>
      </c>
      <c r="Y213" s="1">
        <f t="shared" ca="1" si="75"/>
        <v>0</v>
      </c>
      <c r="Z213" s="1">
        <f t="shared" ca="1" si="75"/>
        <v>0</v>
      </c>
      <c r="AA213" s="1">
        <f t="shared" ca="1" si="75"/>
        <v>12.64</v>
      </c>
      <c r="AB213" s="1">
        <f t="shared" ca="1" si="88"/>
        <v>70</v>
      </c>
      <c r="AC213" s="1" t="str">
        <f t="shared" ca="1" si="89"/>
        <v/>
      </c>
      <c r="AD213" s="1">
        <f t="shared" si="93"/>
        <v>213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8"/>
  <sheetViews>
    <sheetView tabSelected="1" workbookViewId="0">
      <selection activeCell="T4" sqref="T4"/>
    </sheetView>
  </sheetViews>
  <sheetFormatPr defaultRowHeight="15"/>
  <cols>
    <col min="3" max="3" width="17.7109375" customWidth="1"/>
    <col min="5" max="5" width="9.7109375" customWidth="1"/>
    <col min="7" max="8" width="10" customWidth="1"/>
    <col min="9" max="9" width="8.140625" customWidth="1"/>
    <col min="10" max="10" width="8.85546875" customWidth="1"/>
    <col min="11" max="11" width="8.7109375" customWidth="1"/>
    <col min="12" max="12" width="8.85546875" customWidth="1"/>
    <col min="13" max="13" width="9" customWidth="1"/>
    <col min="14" max="14" width="9.42578125" customWidth="1"/>
    <col min="15" max="15" width="9.28515625" customWidth="1"/>
  </cols>
  <sheetData>
    <row r="2" spans="1:17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 t="s">
        <v>10</v>
      </c>
      <c r="H2" s="11" t="s">
        <v>21</v>
      </c>
      <c r="I2" s="11" t="s">
        <v>11</v>
      </c>
      <c r="J2" s="66"/>
      <c r="K2" s="11" t="s">
        <v>12</v>
      </c>
      <c r="L2" s="11"/>
      <c r="M2" s="11" t="s">
        <v>13</v>
      </c>
      <c r="N2" s="11"/>
      <c r="O2" s="12"/>
      <c r="P2" s="11" t="s">
        <v>26</v>
      </c>
      <c r="Q2" s="11" t="s">
        <v>29</v>
      </c>
    </row>
    <row r="3" spans="1:17">
      <c r="B3" s="14" t="s">
        <v>0</v>
      </c>
      <c r="C3" s="13">
        <f>COUNTIF((E8:E27),"WIN")</f>
        <v>2</v>
      </c>
      <c r="D3" s="13">
        <f>COUNT(F8:F28)</f>
        <v>7</v>
      </c>
      <c r="E3" s="13">
        <f>D3</f>
        <v>7</v>
      </c>
      <c r="F3" s="13">
        <f>C3</f>
        <v>2</v>
      </c>
      <c r="G3" s="17">
        <v>10000</v>
      </c>
      <c r="H3" s="6">
        <f>G3+M28</f>
        <v>9850</v>
      </c>
      <c r="I3" s="6">
        <f>P3/20*D3</f>
        <v>0.70000000000000007</v>
      </c>
      <c r="J3" s="67"/>
      <c r="K3" s="6">
        <v>0</v>
      </c>
      <c r="L3" s="6"/>
      <c r="M3" s="22">
        <v>1</v>
      </c>
      <c r="N3" s="37">
        <f>G3/Q3</f>
        <v>50</v>
      </c>
      <c r="O3" s="19"/>
      <c r="P3" s="20">
        <v>2</v>
      </c>
      <c r="Q3" s="20">
        <v>200</v>
      </c>
    </row>
    <row r="4" spans="1:17">
      <c r="B4" s="15" t="s">
        <v>1</v>
      </c>
      <c r="C4" s="13">
        <f>COUNTIF((E8:E27),"LOSS")</f>
        <v>5</v>
      </c>
      <c r="D4" s="13"/>
      <c r="E4" s="13"/>
      <c r="F4" s="13">
        <f>C4</f>
        <v>5</v>
      </c>
      <c r="G4" s="11" t="s">
        <v>25</v>
      </c>
      <c r="H4" s="6">
        <f>H3-G3</f>
        <v>-150</v>
      </c>
      <c r="I4" s="6">
        <f>I3*N3</f>
        <v>35</v>
      </c>
      <c r="J4" s="6">
        <f>G3+I4</f>
        <v>10035</v>
      </c>
      <c r="K4" s="6"/>
      <c r="L4" s="6"/>
      <c r="M4" s="6"/>
      <c r="N4" s="6"/>
    </row>
    <row r="5" spans="1:17" ht="16.5" customHeight="1"/>
    <row r="7" spans="1:17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</row>
    <row r="8" spans="1:17">
      <c r="B8" s="10">
        <v>1</v>
      </c>
      <c r="C8" s="34"/>
      <c r="D8" s="34"/>
      <c r="E8" s="35" t="s">
        <v>50</v>
      </c>
      <c r="F8" s="35">
        <v>2</v>
      </c>
      <c r="G8" s="25">
        <f>IF(F8="","",IF($K$3=0,1,($K$3+$I$3)/($M$3*(F8-1))))</f>
        <v>1</v>
      </c>
      <c r="H8" s="27">
        <f>IF(F8="","",G8*$N$3)</f>
        <v>50</v>
      </c>
      <c r="I8" s="27">
        <f>IF(E8="WIN",(F8*H8),-H8)</f>
        <v>100</v>
      </c>
      <c r="J8" s="27">
        <f>-H8</f>
        <v>-50</v>
      </c>
      <c r="K8" s="27">
        <f>IF(F8&lt;&gt;"",($I$3/$D$3),"")</f>
        <v>0.1</v>
      </c>
      <c r="L8" s="27">
        <f>IF(I8&lt;0,J8,(I8+J8))</f>
        <v>50</v>
      </c>
      <c r="M8" s="27">
        <f>IF(F8&lt;&gt;"",L8,"")</f>
        <v>50</v>
      </c>
      <c r="N8" s="6"/>
      <c r="O8" s="6"/>
    </row>
    <row r="9" spans="1:17">
      <c r="B9" s="10">
        <v>2</v>
      </c>
      <c r="C9" s="34"/>
      <c r="D9" s="34"/>
      <c r="E9" s="35" t="s">
        <v>50</v>
      </c>
      <c r="F9" s="35">
        <v>2</v>
      </c>
      <c r="G9" s="25">
        <f t="shared" ref="G9:G27" si="0">IF(F9="","",IF($K$3=0,1,($K$3+$I$3)/($M$3*(F9-1))))</f>
        <v>1</v>
      </c>
      <c r="H9" s="27">
        <f t="shared" ref="H9:H27" si="1">IF(F9="","",G9*$N$3)</f>
        <v>50</v>
      </c>
      <c r="I9" s="27">
        <f t="shared" ref="I9:I27" si="2">IF(E9="WIN",(F9*H9),-H9)</f>
        <v>100</v>
      </c>
      <c r="J9" s="27">
        <f t="shared" ref="J9:J27" si="3">-H9</f>
        <v>-50</v>
      </c>
      <c r="K9" s="27">
        <f t="shared" ref="K9:K27" si="4">IF(F9&lt;&gt;"",($I$3/$D$3),"")</f>
        <v>0.1</v>
      </c>
      <c r="L9" s="27">
        <f t="shared" ref="L9:L27" si="5">IF(I9&lt;0,J9,(I9+J9))</f>
        <v>50</v>
      </c>
      <c r="M9" s="27">
        <f t="shared" ref="M9:M27" si="6">IF(F9&lt;&gt;"",L9,"")</f>
        <v>50</v>
      </c>
      <c r="N9" s="6"/>
      <c r="O9" s="6"/>
    </row>
    <row r="10" spans="1:17">
      <c r="B10" s="10">
        <v>3</v>
      </c>
      <c r="C10" s="34"/>
      <c r="D10" s="34"/>
      <c r="E10" s="35" t="s">
        <v>51</v>
      </c>
      <c r="F10" s="35">
        <v>2</v>
      </c>
      <c r="G10" s="25">
        <f t="shared" si="0"/>
        <v>1</v>
      </c>
      <c r="H10" s="27">
        <f t="shared" si="1"/>
        <v>50</v>
      </c>
      <c r="I10" s="27">
        <f t="shared" si="2"/>
        <v>-50</v>
      </c>
      <c r="J10" s="27">
        <f t="shared" si="3"/>
        <v>-50</v>
      </c>
      <c r="K10" s="27">
        <f t="shared" si="4"/>
        <v>0.1</v>
      </c>
      <c r="L10" s="27">
        <f t="shared" si="5"/>
        <v>-50</v>
      </c>
      <c r="M10" s="27">
        <f t="shared" si="6"/>
        <v>-50</v>
      </c>
      <c r="N10" s="6"/>
      <c r="O10" s="6"/>
    </row>
    <row r="11" spans="1:17">
      <c r="B11" s="10">
        <v>4</v>
      </c>
      <c r="C11" s="34"/>
      <c r="D11" s="34"/>
      <c r="E11" s="35" t="s">
        <v>51</v>
      </c>
      <c r="F11" s="35">
        <v>2</v>
      </c>
      <c r="G11" s="25">
        <f t="shared" si="0"/>
        <v>1</v>
      </c>
      <c r="H11" s="27">
        <f t="shared" si="1"/>
        <v>50</v>
      </c>
      <c r="I11" s="27">
        <f t="shared" si="2"/>
        <v>-50</v>
      </c>
      <c r="J11" s="27">
        <f t="shared" si="3"/>
        <v>-50</v>
      </c>
      <c r="K11" s="27">
        <f t="shared" si="4"/>
        <v>0.1</v>
      </c>
      <c r="L11" s="27">
        <f t="shared" si="5"/>
        <v>-50</v>
      </c>
      <c r="M11" s="27">
        <f t="shared" si="6"/>
        <v>-50</v>
      </c>
      <c r="N11" s="6"/>
      <c r="O11" s="6"/>
    </row>
    <row r="12" spans="1:17">
      <c r="B12" s="10">
        <v>5</v>
      </c>
      <c r="C12" s="34"/>
      <c r="D12" s="34"/>
      <c r="E12" s="35" t="s">
        <v>51</v>
      </c>
      <c r="F12" s="35">
        <v>2</v>
      </c>
      <c r="G12" s="25">
        <f t="shared" si="0"/>
        <v>1</v>
      </c>
      <c r="H12" s="27">
        <f t="shared" si="1"/>
        <v>50</v>
      </c>
      <c r="I12" s="27">
        <f t="shared" si="2"/>
        <v>-50</v>
      </c>
      <c r="J12" s="27">
        <f t="shared" si="3"/>
        <v>-50</v>
      </c>
      <c r="K12" s="27">
        <f t="shared" si="4"/>
        <v>0.1</v>
      </c>
      <c r="L12" s="27">
        <f t="shared" si="5"/>
        <v>-50</v>
      </c>
      <c r="M12" s="27">
        <f t="shared" si="6"/>
        <v>-50</v>
      </c>
      <c r="N12" s="6"/>
      <c r="O12" s="6"/>
    </row>
    <row r="13" spans="1:17">
      <c r="B13" s="10">
        <v>6</v>
      </c>
      <c r="C13" s="34"/>
      <c r="D13" s="34"/>
      <c r="E13" s="35" t="s">
        <v>51</v>
      </c>
      <c r="F13" s="35">
        <v>2</v>
      </c>
      <c r="G13" s="25">
        <f t="shared" si="0"/>
        <v>1</v>
      </c>
      <c r="H13" s="27">
        <f t="shared" si="1"/>
        <v>50</v>
      </c>
      <c r="I13" s="27">
        <f t="shared" si="2"/>
        <v>-50</v>
      </c>
      <c r="J13" s="27">
        <f t="shared" si="3"/>
        <v>-50</v>
      </c>
      <c r="K13" s="27">
        <f t="shared" si="4"/>
        <v>0.1</v>
      </c>
      <c r="L13" s="27">
        <f t="shared" si="5"/>
        <v>-50</v>
      </c>
      <c r="M13" s="27">
        <f t="shared" si="6"/>
        <v>-50</v>
      </c>
      <c r="N13" s="6"/>
      <c r="O13" s="6"/>
    </row>
    <row r="14" spans="1:17">
      <c r="B14" s="10">
        <v>7</v>
      </c>
      <c r="C14" s="34"/>
      <c r="D14" s="34"/>
      <c r="E14" s="35" t="s">
        <v>51</v>
      </c>
      <c r="F14" s="35">
        <v>2</v>
      </c>
      <c r="G14" s="25">
        <f t="shared" si="0"/>
        <v>1</v>
      </c>
      <c r="H14" s="27">
        <f t="shared" si="1"/>
        <v>50</v>
      </c>
      <c r="I14" s="27">
        <f t="shared" si="2"/>
        <v>-50</v>
      </c>
      <c r="J14" s="27">
        <f t="shared" si="3"/>
        <v>-50</v>
      </c>
      <c r="K14" s="27">
        <f t="shared" si="4"/>
        <v>0.1</v>
      </c>
      <c r="L14" s="27">
        <f t="shared" si="5"/>
        <v>-50</v>
      </c>
      <c r="M14" s="27">
        <f t="shared" si="6"/>
        <v>-50</v>
      </c>
      <c r="N14" s="6"/>
      <c r="O14" s="6"/>
    </row>
    <row r="15" spans="1:17">
      <c r="B15" s="10">
        <v>8</v>
      </c>
      <c r="C15" s="34"/>
      <c r="D15" s="34"/>
      <c r="E15" s="35"/>
      <c r="F15" s="35"/>
      <c r="G15" s="25" t="str">
        <f t="shared" si="0"/>
        <v/>
      </c>
      <c r="H15" s="27" t="str">
        <f t="shared" si="1"/>
        <v/>
      </c>
      <c r="I15" s="27" t="e">
        <f t="shared" si="2"/>
        <v>#VALUE!</v>
      </c>
      <c r="J15" s="27" t="e">
        <f t="shared" si="3"/>
        <v>#VALUE!</v>
      </c>
      <c r="K15" s="27" t="str">
        <f t="shared" si="4"/>
        <v/>
      </c>
      <c r="L15" s="27" t="e">
        <f t="shared" si="5"/>
        <v>#VALUE!</v>
      </c>
      <c r="M15" s="27" t="str">
        <f t="shared" si="6"/>
        <v/>
      </c>
      <c r="N15" s="6"/>
      <c r="O15" s="6"/>
    </row>
    <row r="16" spans="1:17">
      <c r="B16" s="10">
        <v>9</v>
      </c>
      <c r="C16" s="34"/>
      <c r="D16" s="34"/>
      <c r="E16" s="35"/>
      <c r="F16" s="35"/>
      <c r="G16" s="25" t="str">
        <f t="shared" si="0"/>
        <v/>
      </c>
      <c r="H16" s="27" t="str">
        <f t="shared" si="1"/>
        <v/>
      </c>
      <c r="I16" s="27" t="e">
        <f t="shared" si="2"/>
        <v>#VALUE!</v>
      </c>
      <c r="J16" s="27" t="e">
        <f t="shared" si="3"/>
        <v>#VALUE!</v>
      </c>
      <c r="K16" s="27" t="str">
        <f t="shared" si="4"/>
        <v/>
      </c>
      <c r="L16" s="27" t="e">
        <f t="shared" si="5"/>
        <v>#VALUE!</v>
      </c>
      <c r="M16" s="27" t="str">
        <f t="shared" si="6"/>
        <v/>
      </c>
      <c r="N16" s="6"/>
      <c r="O16" s="6"/>
    </row>
    <row r="17" spans="2:15">
      <c r="B17" s="10">
        <v>10</v>
      </c>
      <c r="C17" s="34"/>
      <c r="D17" s="34"/>
      <c r="E17" s="35"/>
      <c r="F17" s="35"/>
      <c r="G17" s="25" t="str">
        <f t="shared" si="0"/>
        <v/>
      </c>
      <c r="H17" s="27" t="str">
        <f t="shared" si="1"/>
        <v/>
      </c>
      <c r="I17" s="27" t="e">
        <f t="shared" si="2"/>
        <v>#VALUE!</v>
      </c>
      <c r="J17" s="27" t="e">
        <f t="shared" si="3"/>
        <v>#VALUE!</v>
      </c>
      <c r="K17" s="27" t="str">
        <f t="shared" si="4"/>
        <v/>
      </c>
      <c r="L17" s="27" t="e">
        <f t="shared" si="5"/>
        <v>#VALUE!</v>
      </c>
      <c r="M17" s="27" t="str">
        <f t="shared" si="6"/>
        <v/>
      </c>
      <c r="N17" s="6"/>
      <c r="O17" s="6"/>
    </row>
    <row r="18" spans="2:15">
      <c r="B18" s="10">
        <v>11</v>
      </c>
      <c r="C18" s="16"/>
      <c r="D18" s="34"/>
      <c r="E18" s="17"/>
      <c r="F18" s="17"/>
      <c r="G18" s="25" t="str">
        <f t="shared" si="0"/>
        <v/>
      </c>
      <c r="H18" s="27" t="str">
        <f t="shared" si="1"/>
        <v/>
      </c>
      <c r="I18" s="27" t="e">
        <f t="shared" si="2"/>
        <v>#VALUE!</v>
      </c>
      <c r="J18" s="27" t="e">
        <f t="shared" si="3"/>
        <v>#VALUE!</v>
      </c>
      <c r="K18" s="27" t="str">
        <f t="shared" si="4"/>
        <v/>
      </c>
      <c r="L18" s="27" t="e">
        <f t="shared" si="5"/>
        <v>#VALUE!</v>
      </c>
      <c r="M18" s="27" t="str">
        <f t="shared" si="6"/>
        <v/>
      </c>
      <c r="N18" s="6"/>
      <c r="O18" s="6"/>
    </row>
    <row r="19" spans="2:15">
      <c r="B19" s="10">
        <v>12</v>
      </c>
      <c r="C19" s="16"/>
      <c r="D19" s="34"/>
      <c r="E19" s="17"/>
      <c r="F19" s="17"/>
      <c r="G19" s="25" t="str">
        <f t="shared" si="0"/>
        <v/>
      </c>
      <c r="H19" s="27" t="str">
        <f t="shared" si="1"/>
        <v/>
      </c>
      <c r="I19" s="27" t="e">
        <f t="shared" si="2"/>
        <v>#VALUE!</v>
      </c>
      <c r="J19" s="27" t="e">
        <f t="shared" si="3"/>
        <v>#VALUE!</v>
      </c>
      <c r="K19" s="27" t="str">
        <f t="shared" si="4"/>
        <v/>
      </c>
      <c r="L19" s="27" t="e">
        <f t="shared" si="5"/>
        <v>#VALUE!</v>
      </c>
      <c r="M19" s="27" t="str">
        <f t="shared" si="6"/>
        <v/>
      </c>
      <c r="N19" s="6"/>
      <c r="O19" s="6"/>
    </row>
    <row r="20" spans="2:15">
      <c r="B20" s="10">
        <v>13</v>
      </c>
      <c r="C20" s="16"/>
      <c r="D20" s="34"/>
      <c r="E20" s="17"/>
      <c r="F20" s="17"/>
      <c r="G20" s="25" t="str">
        <f t="shared" si="0"/>
        <v/>
      </c>
      <c r="H20" s="27" t="str">
        <f t="shared" si="1"/>
        <v/>
      </c>
      <c r="I20" s="27" t="e">
        <f t="shared" si="2"/>
        <v>#VALUE!</v>
      </c>
      <c r="J20" s="27" t="e">
        <f t="shared" si="3"/>
        <v>#VALUE!</v>
      </c>
      <c r="K20" s="27" t="str">
        <f t="shared" si="4"/>
        <v/>
      </c>
      <c r="L20" s="27" t="e">
        <f t="shared" si="5"/>
        <v>#VALUE!</v>
      </c>
      <c r="M20" s="27" t="str">
        <f t="shared" si="6"/>
        <v/>
      </c>
      <c r="N20" s="6"/>
      <c r="O20" s="6"/>
    </row>
    <row r="21" spans="2:15">
      <c r="B21" s="10">
        <v>14</v>
      </c>
      <c r="C21" s="16"/>
      <c r="D21" s="34"/>
      <c r="E21" s="17"/>
      <c r="F21" s="17"/>
      <c r="G21" s="25" t="str">
        <f t="shared" si="0"/>
        <v/>
      </c>
      <c r="H21" s="27" t="str">
        <f t="shared" si="1"/>
        <v/>
      </c>
      <c r="I21" s="27" t="e">
        <f t="shared" si="2"/>
        <v>#VALUE!</v>
      </c>
      <c r="J21" s="27" t="e">
        <f t="shared" si="3"/>
        <v>#VALUE!</v>
      </c>
      <c r="K21" s="27" t="str">
        <f t="shared" si="4"/>
        <v/>
      </c>
      <c r="L21" s="27" t="e">
        <f t="shared" si="5"/>
        <v>#VALUE!</v>
      </c>
      <c r="M21" s="27" t="str">
        <f t="shared" si="6"/>
        <v/>
      </c>
      <c r="N21" s="6"/>
      <c r="O21" s="6"/>
    </row>
    <row r="22" spans="2:15">
      <c r="B22" s="10">
        <v>15</v>
      </c>
      <c r="C22" s="16"/>
      <c r="D22" s="34"/>
      <c r="E22" s="17"/>
      <c r="F22" s="17"/>
      <c r="G22" s="25" t="str">
        <f t="shared" si="0"/>
        <v/>
      </c>
      <c r="H22" s="27" t="str">
        <f t="shared" si="1"/>
        <v/>
      </c>
      <c r="I22" s="27" t="e">
        <f t="shared" si="2"/>
        <v>#VALUE!</v>
      </c>
      <c r="J22" s="27" t="e">
        <f t="shared" si="3"/>
        <v>#VALUE!</v>
      </c>
      <c r="K22" s="27" t="str">
        <f t="shared" si="4"/>
        <v/>
      </c>
      <c r="L22" s="27" t="e">
        <f t="shared" si="5"/>
        <v>#VALUE!</v>
      </c>
      <c r="M22" s="27" t="str">
        <f t="shared" si="6"/>
        <v/>
      </c>
      <c r="N22" s="6"/>
      <c r="O22" s="6"/>
    </row>
    <row r="23" spans="2:15">
      <c r="B23" s="10">
        <v>16</v>
      </c>
      <c r="C23" s="16"/>
      <c r="D23" s="34"/>
      <c r="E23" s="17"/>
      <c r="F23" s="17"/>
      <c r="G23" s="25" t="str">
        <f t="shared" si="0"/>
        <v/>
      </c>
      <c r="H23" s="27" t="str">
        <f t="shared" si="1"/>
        <v/>
      </c>
      <c r="I23" s="27" t="e">
        <f t="shared" si="2"/>
        <v>#VALUE!</v>
      </c>
      <c r="J23" s="27" t="e">
        <f t="shared" si="3"/>
        <v>#VALUE!</v>
      </c>
      <c r="K23" s="27" t="str">
        <f t="shared" si="4"/>
        <v/>
      </c>
      <c r="L23" s="27" t="e">
        <f t="shared" si="5"/>
        <v>#VALUE!</v>
      </c>
      <c r="M23" s="27" t="str">
        <f t="shared" si="6"/>
        <v/>
      </c>
      <c r="N23" s="6"/>
      <c r="O23" s="6"/>
    </row>
    <row r="24" spans="2:15">
      <c r="B24" s="10">
        <v>17</v>
      </c>
      <c r="C24" s="16"/>
      <c r="D24" s="16"/>
      <c r="E24" s="17"/>
      <c r="F24" s="17"/>
      <c r="G24" s="25" t="str">
        <f t="shared" si="0"/>
        <v/>
      </c>
      <c r="H24" s="27" t="str">
        <f t="shared" si="1"/>
        <v/>
      </c>
      <c r="I24" s="27" t="e">
        <f t="shared" si="2"/>
        <v>#VALUE!</v>
      </c>
      <c r="J24" s="27" t="e">
        <f t="shared" si="3"/>
        <v>#VALUE!</v>
      </c>
      <c r="K24" s="27" t="str">
        <f t="shared" si="4"/>
        <v/>
      </c>
      <c r="L24" s="27" t="e">
        <f t="shared" si="5"/>
        <v>#VALUE!</v>
      </c>
      <c r="M24" s="27" t="str">
        <f t="shared" si="6"/>
        <v/>
      </c>
      <c r="N24" s="6"/>
      <c r="O24" s="6"/>
    </row>
    <row r="25" spans="2:15">
      <c r="B25" s="10">
        <v>18</v>
      </c>
      <c r="C25" s="16"/>
      <c r="D25" s="16"/>
      <c r="E25" s="17"/>
      <c r="F25" s="17"/>
      <c r="G25" s="25" t="str">
        <f t="shared" si="0"/>
        <v/>
      </c>
      <c r="H25" s="27" t="str">
        <f t="shared" si="1"/>
        <v/>
      </c>
      <c r="I25" s="27" t="e">
        <f t="shared" si="2"/>
        <v>#VALUE!</v>
      </c>
      <c r="J25" s="27" t="e">
        <f t="shared" si="3"/>
        <v>#VALUE!</v>
      </c>
      <c r="K25" s="27" t="str">
        <f t="shared" si="4"/>
        <v/>
      </c>
      <c r="L25" s="27" t="e">
        <f t="shared" si="5"/>
        <v>#VALUE!</v>
      </c>
      <c r="M25" s="27" t="str">
        <f t="shared" si="6"/>
        <v/>
      </c>
      <c r="N25" s="6"/>
      <c r="O25" s="6"/>
    </row>
    <row r="26" spans="2:15">
      <c r="B26" s="10">
        <v>19</v>
      </c>
      <c r="C26" s="16"/>
      <c r="D26" s="16"/>
      <c r="E26" s="17"/>
      <c r="F26" s="17"/>
      <c r="G26" s="25" t="str">
        <f t="shared" si="0"/>
        <v/>
      </c>
      <c r="H26" s="27" t="str">
        <f t="shared" si="1"/>
        <v/>
      </c>
      <c r="I26" s="27" t="e">
        <f t="shared" si="2"/>
        <v>#VALUE!</v>
      </c>
      <c r="J26" s="27" t="e">
        <f t="shared" si="3"/>
        <v>#VALUE!</v>
      </c>
      <c r="K26" s="27" t="str">
        <f t="shared" si="4"/>
        <v/>
      </c>
      <c r="L26" s="27" t="e">
        <f t="shared" si="5"/>
        <v>#VALUE!</v>
      </c>
      <c r="M26" s="27" t="str">
        <f t="shared" si="6"/>
        <v/>
      </c>
      <c r="N26" s="6"/>
      <c r="O26" s="6"/>
    </row>
    <row r="27" spans="2:15">
      <c r="B27" s="10">
        <v>20</v>
      </c>
      <c r="C27" s="16"/>
      <c r="D27" s="16"/>
      <c r="E27" s="17"/>
      <c r="F27" s="17"/>
      <c r="G27" s="25" t="str">
        <f t="shared" si="0"/>
        <v/>
      </c>
      <c r="H27" s="27" t="str">
        <f t="shared" si="1"/>
        <v/>
      </c>
      <c r="I27" s="27" t="e">
        <f t="shared" si="2"/>
        <v>#VALUE!</v>
      </c>
      <c r="J27" s="27" t="e">
        <f t="shared" si="3"/>
        <v>#VALUE!</v>
      </c>
      <c r="K27" s="27" t="str">
        <f t="shared" si="4"/>
        <v/>
      </c>
      <c r="L27" s="27" t="e">
        <f t="shared" si="5"/>
        <v>#VALUE!</v>
      </c>
      <c r="M27" s="27" t="str">
        <f t="shared" si="6"/>
        <v/>
      </c>
      <c r="N27" s="6"/>
      <c r="O27" s="6"/>
    </row>
    <row r="28" spans="2:15">
      <c r="B28" s="13"/>
      <c r="C28" s="13" t="s">
        <v>47</v>
      </c>
      <c r="D28" s="33" t="str">
        <f>IF(N28="VINTO","VINTO","")</f>
        <v/>
      </c>
      <c r="E28" s="13"/>
      <c r="F28" s="13"/>
      <c r="G28" s="26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-150</v>
      </c>
      <c r="N28" s="6">
        <f>IF(H3&gt;J4,"VINTO",M28-L28)</f>
        <v>-185</v>
      </c>
      <c r="O28" s="6">
        <f>-(N28)</f>
        <v>185</v>
      </c>
    </row>
  </sheetData>
  <conditionalFormatting sqref="M8:M28">
    <cfRule type="cellIs" dxfId="268" priority="14" operator="lessThan">
      <formula>0</formula>
    </cfRule>
    <cfRule type="cellIs" dxfId="267" priority="15" operator="greaterThan">
      <formula>0</formula>
    </cfRule>
  </conditionalFormatting>
  <conditionalFormatting sqref="E8:E27 F8:F13">
    <cfRule type="cellIs" dxfId="266" priority="12" operator="equal">
      <formula>"LOSS"</formula>
    </cfRule>
    <cfRule type="cellIs" dxfId="265" priority="13" operator="equal">
      <formula>"WIN"</formula>
    </cfRule>
  </conditionalFormatting>
  <conditionalFormatting sqref="H4">
    <cfRule type="cellIs" dxfId="264" priority="10" operator="greaterThan">
      <formula>0</formula>
    </cfRule>
    <cfRule type="cellIs" dxfId="263" priority="1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207"/>
  <sheetViews>
    <sheetView topLeftCell="O1" workbookViewId="0">
      <selection activeCell="Q1" sqref="Q1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9" customWidth="1"/>
    <col min="8" max="8" width="11" customWidth="1"/>
    <col min="9" max="9" width="9.7109375" customWidth="1"/>
    <col min="10" max="11" width="9.85546875" customWidth="1"/>
    <col min="12" max="12" width="9.140625" customWidth="1"/>
    <col min="13" max="13" width="10.85546875" customWidth="1"/>
    <col min="14" max="14" width="8.85546875" customWidth="1"/>
    <col min="15" max="15" width="14.42578125" customWidth="1"/>
    <col min="16" max="16" width="11.710937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2">
      <c r="BE1" s="3" t="s">
        <v>143</v>
      </c>
    </row>
    <row r="2" spans="1:62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21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Q2" s="4" t="s">
        <v>120</v>
      </c>
      <c r="S2" s="3" t="s">
        <v>144</v>
      </c>
      <c r="BB2" s="4" t="s">
        <v>120</v>
      </c>
    </row>
    <row r="3" spans="1:62">
      <c r="B3" s="14" t="s">
        <v>0</v>
      </c>
      <c r="C3" s="13">
        <f>COUNTIF((E8:E27),"WIN")</f>
        <v>2</v>
      </c>
      <c r="D3" s="13">
        <f>COUNT(F8:F28)</f>
        <v>7</v>
      </c>
      <c r="E3" s="13">
        <f>D3+'1°TRANCE'!D3</f>
        <v>14</v>
      </c>
      <c r="F3" s="13">
        <f>C3+'1°TRANCE'!F3</f>
        <v>4</v>
      </c>
      <c r="G3" s="10">
        <f>'1°TRANCE'!G3</f>
        <v>10000</v>
      </c>
      <c r="H3" s="6">
        <f>'1°TRANCE'!H3+'2°TRANCE'!M28</f>
        <v>9605.7142857142862</v>
      </c>
      <c r="I3" s="10">
        <f>2/20*D3</f>
        <v>0.70000000000000007</v>
      </c>
      <c r="J3" s="10">
        <f>'1°TRANCE'!I3+'2°TRANCE'!I3</f>
        <v>1.4000000000000001</v>
      </c>
      <c r="K3" s="6">
        <f>'1°TRANCE'!O28</f>
        <v>185</v>
      </c>
      <c r="L3" s="10"/>
      <c r="M3" s="20">
        <v>7</v>
      </c>
      <c r="N3" s="10">
        <f>G3/'1°TRANCE'!Q3</f>
        <v>50</v>
      </c>
      <c r="Q3" s="2">
        <f>BB3</f>
        <v>8.65</v>
      </c>
      <c r="BB3" s="2">
        <f>ROUND(AVERAGE(BE6:BH6),2)</f>
        <v>8.65</v>
      </c>
      <c r="BE3" s="1" t="s">
        <v>127</v>
      </c>
      <c r="BF3" s="44"/>
      <c r="BG3" s="1" t="s">
        <v>123</v>
      </c>
      <c r="BH3" s="1" t="s">
        <v>125</v>
      </c>
    </row>
    <row r="4" spans="1:62">
      <c r="B4" s="15" t="s">
        <v>1</v>
      </c>
      <c r="C4" s="13">
        <f>COUNTIF((E8:E27),"LOSS")</f>
        <v>5</v>
      </c>
      <c r="D4" s="13"/>
      <c r="E4" s="13"/>
      <c r="F4" s="13">
        <f>C4+'1°TRANCE'!F4</f>
        <v>10</v>
      </c>
      <c r="G4" s="10"/>
      <c r="H4" s="6">
        <f>H3-'1°TRANCE'!G3</f>
        <v>-394.28571428571377</v>
      </c>
      <c r="I4" s="10">
        <f>J3*N3</f>
        <v>70</v>
      </c>
      <c r="J4" s="10">
        <f>G3+I4</f>
        <v>10070</v>
      </c>
      <c r="K4" s="10">
        <f>K3/N3</f>
        <v>3.7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2" ht="15.75" customHeight="1"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  <c r="BJ5" s="77"/>
    </row>
    <row r="6" spans="1:62">
      <c r="S6" s="70"/>
      <c r="BE6" s="52">
        <f>MAX(BE8:BE207)</f>
        <v>14.59999999999995</v>
      </c>
      <c r="BF6" s="52">
        <f>MAX(BF8:BF207)</f>
        <v>1.9999999999999853</v>
      </c>
      <c r="BG6" s="52">
        <f>AVERAGE(MAX(BG8:BG207),MIN(BG8:BG207))</f>
        <v>10.399999999999991</v>
      </c>
      <c r="BH6" s="52">
        <f>MAX(BH8:BH207)</f>
        <v>7.5999999999999748</v>
      </c>
    </row>
    <row r="7" spans="1:62" ht="60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2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1.6285714285714286</v>
      </c>
      <c r="H8" s="27">
        <f>IF(F8="","",G8*$N$3)</f>
        <v>81.428571428571431</v>
      </c>
      <c r="I8" s="27">
        <f>IF(E8="WIN",(F8*H8),-H8)</f>
        <v>162.85714285714286</v>
      </c>
      <c r="J8" s="27">
        <f>-H8</f>
        <v>-81.428571428571431</v>
      </c>
      <c r="K8" s="27">
        <f>IF(F8&lt;&gt;"",($I$3/$D$3),"")</f>
        <v>0.1</v>
      </c>
      <c r="L8" s="27">
        <f>IF(I8&lt;0,J8,(I8+J8))</f>
        <v>81.428571428571431</v>
      </c>
      <c r="M8" s="27">
        <f>IF(F8&lt;&gt;"",L8,"")</f>
        <v>81.428571428571431</v>
      </c>
      <c r="N8" s="6"/>
      <c r="O8" s="6"/>
      <c r="Q8" s="54">
        <f>Q3</f>
        <v>8.65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39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9605.7142857142862</v>
      </c>
      <c r="AC8" s="71">
        <f>AA8-AB8</f>
        <v>394.28571428571377</v>
      </c>
      <c r="AD8" s="74">
        <v>20</v>
      </c>
      <c r="AE8" s="71">
        <f>2/20*X8</f>
        <v>0.70000000000000007</v>
      </c>
      <c r="AF8" s="71">
        <f>J3</f>
        <v>1.4000000000000001</v>
      </c>
      <c r="AG8" s="75">
        <f>T4</f>
        <v>200</v>
      </c>
      <c r="AH8" s="60">
        <f t="shared" ref="AH8" si="1">AA8/AG8</f>
        <v>50</v>
      </c>
      <c r="AI8" s="60">
        <f>AF8*AH8</f>
        <v>70</v>
      </c>
      <c r="AJ8" s="60">
        <f t="shared" ref="AJ8" si="2">AA8+AI8</f>
        <v>10070</v>
      </c>
      <c r="AK8" s="60">
        <f>K3</f>
        <v>185</v>
      </c>
      <c r="AL8" s="60">
        <f>AK8/AH8</f>
        <v>3.7</v>
      </c>
      <c r="AM8" s="60">
        <f t="shared" ref="AM8" si="3">IF(AB8&gt;AJ8,"VINTO",AY8-AQ8-AK8)</f>
        <v>-37</v>
      </c>
      <c r="AN8" s="60">
        <f t="shared" ref="AN8" si="4">AM8</f>
        <v>-37</v>
      </c>
      <c r="AO8" s="60">
        <f t="shared" ref="AO8" si="5">IFERROR(-AN8,"")</f>
        <v>37</v>
      </c>
      <c r="AP8" s="61" t="str">
        <f>IF(AB8+AY8&gt;AJ8,"VINTO","")</f>
        <v/>
      </c>
      <c r="AQ8" s="62">
        <f t="shared" ref="AQ8" si="6">AE8*AH8</f>
        <v>35</v>
      </c>
      <c r="AR8" s="63">
        <f>IF(AL8=0,1,(1+(AL8+AE8)/(AD8*(U8-1))))</f>
        <v>1.22</v>
      </c>
      <c r="AS8" s="63">
        <f>IF(AR8&lt;=0,AH8,AR8*AH8)</f>
        <v>61</v>
      </c>
      <c r="AT8" s="63">
        <f>(U8*AS8)</f>
        <v>122</v>
      </c>
      <c r="AU8" s="63">
        <f t="shared" ref="AU8" si="7">-AS8</f>
        <v>-61</v>
      </c>
      <c r="AV8" s="68">
        <f>IFERROR(AE8/X8,0)</f>
        <v>0.1</v>
      </c>
      <c r="AW8" s="63">
        <f>(AT8+AU8)*V8</f>
        <v>305</v>
      </c>
      <c r="AX8" s="63">
        <f>AU8*W8</f>
        <v>-122</v>
      </c>
      <c r="AY8" s="64">
        <f t="shared" ref="AY8" si="8">SUM(AW8:AX8)</f>
        <v>183</v>
      </c>
      <c r="AZ8" s="65">
        <f>AB8-AA8+AY8</f>
        <v>-211.28571428571377</v>
      </c>
      <c r="BA8" s="51">
        <f>AS8*X8</f>
        <v>427</v>
      </c>
      <c r="BB8" s="55">
        <f>IFERROR(BA8/AB8,0)</f>
        <v>4.4452706722189171E-2</v>
      </c>
      <c r="BC8" s="55">
        <f>IFERROR(AY8/AC8,0)</f>
        <v>0.46413043478260929</v>
      </c>
      <c r="BE8" s="52" t="str">
        <f>IF(((AS8-T8)/T8)&gt;=BE$4,AD8,"")</f>
        <v/>
      </c>
      <c r="BF8" s="52" t="str">
        <f>IF(AP8="","",AD8)</f>
        <v/>
      </c>
      <c r="BG8" s="52">
        <f>IF(BB8&lt;=BG$4,AD8,"")</f>
        <v>20</v>
      </c>
      <c r="BH8" s="52" t="str">
        <f>IF(BC8&gt;=BH$4,AD8,"")</f>
        <v/>
      </c>
    </row>
    <row r="9" spans="1:62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1.6285714285714286</v>
      </c>
      <c r="H9" s="27">
        <f t="shared" ref="H9:H27" si="10">IF(F9="","",G9*$N$3)</f>
        <v>81.428571428571431</v>
      </c>
      <c r="I9" s="27">
        <f t="shared" ref="I9:I27" si="11">IF(E9="WIN",(F9*H9),-H9)</f>
        <v>162.85714285714286</v>
      </c>
      <c r="J9" s="27">
        <f t="shared" ref="J9:J27" si="12">-H9</f>
        <v>-81.428571428571431</v>
      </c>
      <c r="K9" s="27">
        <f t="shared" ref="K9:K27" si="13">IF(F9&lt;&gt;"",($I$3/$D$3),"")</f>
        <v>0.1</v>
      </c>
      <c r="L9" s="27">
        <f t="shared" ref="L9:L27" si="14">IF(I9&lt;0,J9,(I9+J9))</f>
        <v>81.428571428571431</v>
      </c>
      <c r="M9" s="27">
        <f t="shared" ref="M9:M27" si="15">IF(F9&lt;&gt;"",L9,"")</f>
        <v>81.428571428571431</v>
      </c>
      <c r="N9" s="6"/>
      <c r="O9" s="6"/>
      <c r="Q9" s="1">
        <f>Q8</f>
        <v>8.65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9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9605.7142857142862</v>
      </c>
      <c r="AC9" s="71">
        <f t="shared" ref="AC9:AC72" si="17">AA9-AB9</f>
        <v>394.28571428571377</v>
      </c>
      <c r="AD9" s="76">
        <f>AD8-0.1</f>
        <v>19.899999999999999</v>
      </c>
      <c r="AE9" s="71">
        <f>AE8</f>
        <v>0.70000000000000007</v>
      </c>
      <c r="AF9" s="71">
        <f>AF8</f>
        <v>1.4000000000000001</v>
      </c>
      <c r="AG9" s="74">
        <f>AG8</f>
        <v>200</v>
      </c>
      <c r="AH9" s="60">
        <f>AH8</f>
        <v>50</v>
      </c>
      <c r="AI9" s="60">
        <f>AI8</f>
        <v>70</v>
      </c>
      <c r="AJ9" s="60">
        <f t="shared" ref="AJ9:AO9" si="18">AJ8</f>
        <v>10070</v>
      </c>
      <c r="AK9" s="60">
        <f t="shared" si="18"/>
        <v>185</v>
      </c>
      <c r="AL9" s="60">
        <f>AL8</f>
        <v>3.7</v>
      </c>
      <c r="AM9" s="60">
        <f t="shared" si="18"/>
        <v>-37</v>
      </c>
      <c r="AN9" s="60">
        <f t="shared" si="18"/>
        <v>-37</v>
      </c>
      <c r="AO9" s="60">
        <f t="shared" si="18"/>
        <v>37</v>
      </c>
      <c r="AP9" s="61" t="str">
        <f t="shared" ref="AP9:AP72" si="19">IF(AB9+AY9&gt;AJ9,"VINTO","")</f>
        <v/>
      </c>
      <c r="AQ9" s="62">
        <f t="shared" ref="AQ9" si="20">AE9*AH9</f>
        <v>35</v>
      </c>
      <c r="AR9" s="63">
        <f t="shared" ref="AR9:AR72" si="21">IF(AL9=0,1,(1+(AL9+AE9)/(AD9*(U9-1))))</f>
        <v>1.221105527638191</v>
      </c>
      <c r="AS9" s="63">
        <f t="shared" ref="AS9" si="22">IF(AR9&lt;=0,AH9,AR9*AH9)</f>
        <v>61.05527638190955</v>
      </c>
      <c r="AT9" s="63">
        <f t="shared" ref="AT9" si="23">(U9*AS9)</f>
        <v>122.1105527638191</v>
      </c>
      <c r="AU9" s="63">
        <f t="shared" ref="AU9" si="24">-AS9</f>
        <v>-61.05527638190955</v>
      </c>
      <c r="AV9" s="68">
        <f t="shared" ref="AV9" si="25">IFERROR(AE9/X9,0)</f>
        <v>0.1</v>
      </c>
      <c r="AW9" s="63">
        <f t="shared" ref="AW9" si="26">(AT9+AU9)*V9</f>
        <v>305.27638190954775</v>
      </c>
      <c r="AX9" s="63">
        <f t="shared" ref="AX9" si="27">AU9*W9</f>
        <v>-122.1105527638191</v>
      </c>
      <c r="AY9" s="64">
        <f t="shared" ref="AY9" si="28">SUM(AW9:AX9)</f>
        <v>183.16582914572865</v>
      </c>
      <c r="AZ9" s="65">
        <f t="shared" ref="AZ9:AZ72" si="29">AB9-AA9+AY9</f>
        <v>-211.11988513998512</v>
      </c>
      <c r="BA9" s="51">
        <f t="shared" ref="BA9" si="30">AS9*X9</f>
        <v>427.38693467336685</v>
      </c>
      <c r="BB9" s="55">
        <f t="shared" ref="BB9:BB72" si="31">BA9/AB9</f>
        <v>4.4492988440118501E-2</v>
      </c>
      <c r="BC9" s="55">
        <f t="shared" ref="BC9:BC72" si="32">IFERROR(AY9/AC9,0)</f>
        <v>0.46455101594931242</v>
      </c>
      <c r="BE9" s="52" t="str">
        <f>IF(((AS9-T9)/T9)&gt;=BE$4,AD9,"")</f>
        <v/>
      </c>
      <c r="BF9" s="52" t="str">
        <f t="shared" ref="BF9:BF72" si="33">IF(AP9="","",AD9)</f>
        <v/>
      </c>
      <c r="BG9" s="52">
        <f>IF(BB9&lt;=BG$4,AD9,"")</f>
        <v>19.899999999999999</v>
      </c>
      <c r="BH9" s="52" t="str">
        <f>IF(BC9&gt;=BH$4,AD9,"")</f>
        <v/>
      </c>
    </row>
    <row r="10" spans="1:62">
      <c r="B10" s="10">
        <v>3</v>
      </c>
      <c r="C10" s="34"/>
      <c r="D10" s="34"/>
      <c r="E10" s="35" t="s">
        <v>51</v>
      </c>
      <c r="F10" s="35">
        <v>2</v>
      </c>
      <c r="G10" s="6">
        <f t="shared" si="9"/>
        <v>1.6285714285714286</v>
      </c>
      <c r="H10" s="27">
        <f t="shared" si="10"/>
        <v>81.428571428571431</v>
      </c>
      <c r="I10" s="27">
        <f t="shared" si="11"/>
        <v>-81.428571428571431</v>
      </c>
      <c r="J10" s="27">
        <f t="shared" si="12"/>
        <v>-81.428571428571431</v>
      </c>
      <c r="K10" s="27">
        <f t="shared" si="13"/>
        <v>0.1</v>
      </c>
      <c r="L10" s="27">
        <f t="shared" si="14"/>
        <v>-81.428571428571431</v>
      </c>
      <c r="M10" s="27">
        <f t="shared" si="15"/>
        <v>-81.428571428571431</v>
      </c>
      <c r="N10" s="6"/>
      <c r="O10" s="6"/>
      <c r="Q10" s="1">
        <f t="shared" ref="Q10:Q28" si="34">Q9</f>
        <v>8.65</v>
      </c>
      <c r="S10" s="70">
        <f t="shared" ref="S10:S73" si="35">S9</f>
        <v>7</v>
      </c>
      <c r="T10" s="71">
        <f t="shared" ref="T10:T73" si="36">T9</f>
        <v>50</v>
      </c>
      <c r="U10" s="71">
        <f t="shared" ref="U10:U73" si="37">U9</f>
        <v>2</v>
      </c>
      <c r="V10" s="72">
        <f t="shared" si="0"/>
        <v>5</v>
      </c>
      <c r="W10" s="70">
        <f t="shared" ref="W10:W73" si="38">W9</f>
        <v>2</v>
      </c>
      <c r="X10" s="72">
        <f t="shared" ref="X10:X73" si="39">X9</f>
        <v>7</v>
      </c>
      <c r="Y10" s="73">
        <f t="shared" ref="Y10:Y73" si="40">Y9</f>
        <v>0.7142857142857143</v>
      </c>
      <c r="Z10" s="73">
        <f t="shared" ref="Z10:Z73" si="41">Z9</f>
        <v>0.5</v>
      </c>
      <c r="AA10" s="71">
        <f t="shared" ref="AA10:AA73" si="42">AA9</f>
        <v>10000</v>
      </c>
      <c r="AB10" s="71">
        <f t="shared" ref="AB10:AB73" si="43">AB9</f>
        <v>9605.7142857142862</v>
      </c>
      <c r="AC10" s="71">
        <f t="shared" si="17"/>
        <v>394.28571428571377</v>
      </c>
      <c r="AD10" s="76">
        <f t="shared" ref="AD10:AD73" si="44">AD9-0.1</f>
        <v>19.799999999999997</v>
      </c>
      <c r="AE10" s="71">
        <f t="shared" ref="AE10:AE73" si="45">AE9</f>
        <v>0.70000000000000007</v>
      </c>
      <c r="AF10" s="71">
        <f t="shared" ref="AF10:AF73" si="46">AF9</f>
        <v>1.4000000000000001</v>
      </c>
      <c r="AG10" s="74">
        <f t="shared" ref="AG10:AG73" si="47">AG9</f>
        <v>200</v>
      </c>
      <c r="AH10" s="60">
        <f t="shared" ref="AH10:AH73" si="48">AH9</f>
        <v>50</v>
      </c>
      <c r="AI10" s="60">
        <f t="shared" ref="AI10:AI73" si="49">AI9</f>
        <v>70</v>
      </c>
      <c r="AJ10" s="60">
        <f t="shared" ref="AJ10:AJ73" si="50">AJ9</f>
        <v>10070</v>
      </c>
      <c r="AK10" s="60">
        <f t="shared" ref="AK10:AK73" si="51">AK9</f>
        <v>185</v>
      </c>
      <c r="AL10" s="60">
        <f t="shared" ref="AL10:AL73" si="52">AL9</f>
        <v>3.7</v>
      </c>
      <c r="AM10" s="60">
        <f t="shared" ref="AM10:AM73" si="53">AM9</f>
        <v>-37</v>
      </c>
      <c r="AN10" s="60">
        <f t="shared" ref="AN10:AN73" si="54">AN9</f>
        <v>-37</v>
      </c>
      <c r="AO10" s="60">
        <f t="shared" ref="AO10:AO73" si="55">AO9</f>
        <v>37</v>
      </c>
      <c r="AP10" s="61" t="str">
        <f t="shared" si="19"/>
        <v/>
      </c>
      <c r="AQ10" s="62">
        <f t="shared" ref="AQ10:AQ73" si="56">AE10*AH10</f>
        <v>35</v>
      </c>
      <c r="AR10" s="63">
        <f t="shared" si="21"/>
        <v>1.2222222222222223</v>
      </c>
      <c r="AS10" s="63">
        <f t="shared" ref="AS10:AS73" si="57">IF(AR10&lt;=0,AH10,AR10*AH10)</f>
        <v>61.111111111111114</v>
      </c>
      <c r="AT10" s="63">
        <f t="shared" ref="AT10:AT73" si="58">(U10*AS10)</f>
        <v>122.22222222222223</v>
      </c>
      <c r="AU10" s="63">
        <f t="shared" ref="AU10:AU73" si="59">-AS10</f>
        <v>-61.111111111111114</v>
      </c>
      <c r="AV10" s="68">
        <f t="shared" ref="AV10:AV73" si="60">IFERROR(AE10/X10,0)</f>
        <v>0.1</v>
      </c>
      <c r="AW10" s="63">
        <f t="shared" ref="AW10:AW73" si="61">(AT10+AU10)*V10</f>
        <v>305.55555555555554</v>
      </c>
      <c r="AX10" s="63">
        <f t="shared" ref="AX10:AX73" si="62">AU10*W10</f>
        <v>-122.22222222222223</v>
      </c>
      <c r="AY10" s="64">
        <f t="shared" ref="AY10:AY73" si="63">SUM(AW10:AX10)</f>
        <v>183.33333333333331</v>
      </c>
      <c r="AZ10" s="65">
        <f t="shared" si="29"/>
        <v>-210.95238095238045</v>
      </c>
      <c r="BA10" s="51">
        <f t="shared" ref="BA10:BA73" si="64">AS10*X10</f>
        <v>427.77777777777783</v>
      </c>
      <c r="BB10" s="55">
        <f t="shared" si="31"/>
        <v>4.4533677044087519E-2</v>
      </c>
      <c r="BC10" s="55">
        <f t="shared" si="32"/>
        <v>0.46497584541062859</v>
      </c>
      <c r="BE10" s="52" t="str">
        <f>IF(((AS10-T10)/T10)&gt;=BE$4,AD10,"")</f>
        <v/>
      </c>
      <c r="BF10" s="52" t="str">
        <f t="shared" si="33"/>
        <v/>
      </c>
      <c r="BG10" s="52">
        <f>IF(BB10&lt;=BG$4,AD10,"")</f>
        <v>19.799999999999997</v>
      </c>
      <c r="BH10" s="52" t="str">
        <f>IF(BC10&gt;=BH$4,AD10,"")</f>
        <v/>
      </c>
    </row>
    <row r="11" spans="1:62">
      <c r="B11" s="10">
        <v>4</v>
      </c>
      <c r="C11" s="34"/>
      <c r="D11" s="34"/>
      <c r="E11" s="35" t="s">
        <v>51</v>
      </c>
      <c r="F11" s="35">
        <v>2</v>
      </c>
      <c r="G11" s="6">
        <f t="shared" si="9"/>
        <v>1.6285714285714286</v>
      </c>
      <c r="H11" s="27">
        <f t="shared" si="10"/>
        <v>81.428571428571431</v>
      </c>
      <c r="I11" s="27">
        <f t="shared" si="11"/>
        <v>-81.428571428571431</v>
      </c>
      <c r="J11" s="27">
        <f t="shared" si="12"/>
        <v>-81.428571428571431</v>
      </c>
      <c r="K11" s="27">
        <f t="shared" si="13"/>
        <v>0.1</v>
      </c>
      <c r="L11" s="27">
        <f t="shared" si="14"/>
        <v>-81.428571428571431</v>
      </c>
      <c r="M11" s="27">
        <f t="shared" si="15"/>
        <v>-81.428571428571431</v>
      </c>
      <c r="N11" s="6"/>
      <c r="O11" s="6"/>
      <c r="Q11" s="1">
        <f t="shared" si="34"/>
        <v>8.65</v>
      </c>
      <c r="S11" s="70">
        <f t="shared" si="35"/>
        <v>7</v>
      </c>
      <c r="T11" s="71">
        <f t="shared" si="36"/>
        <v>50</v>
      </c>
      <c r="U11" s="71">
        <f t="shared" si="37"/>
        <v>2</v>
      </c>
      <c r="V11" s="72">
        <f t="shared" si="0"/>
        <v>5</v>
      </c>
      <c r="W11" s="70">
        <f t="shared" si="38"/>
        <v>2</v>
      </c>
      <c r="X11" s="72">
        <f t="shared" si="39"/>
        <v>7</v>
      </c>
      <c r="Y11" s="73">
        <f t="shared" si="40"/>
        <v>0.7142857142857143</v>
      </c>
      <c r="Z11" s="73">
        <f t="shared" si="41"/>
        <v>0.5</v>
      </c>
      <c r="AA11" s="71">
        <f t="shared" si="42"/>
        <v>10000</v>
      </c>
      <c r="AB11" s="71">
        <f t="shared" si="43"/>
        <v>9605.7142857142862</v>
      </c>
      <c r="AC11" s="71">
        <f t="shared" si="17"/>
        <v>394.28571428571377</v>
      </c>
      <c r="AD11" s="76">
        <f t="shared" si="44"/>
        <v>19.699999999999996</v>
      </c>
      <c r="AE11" s="71">
        <f t="shared" si="45"/>
        <v>0.70000000000000007</v>
      </c>
      <c r="AF11" s="71">
        <f t="shared" si="46"/>
        <v>1.4000000000000001</v>
      </c>
      <c r="AG11" s="74">
        <f t="shared" si="47"/>
        <v>200</v>
      </c>
      <c r="AH11" s="60">
        <f t="shared" si="48"/>
        <v>50</v>
      </c>
      <c r="AI11" s="60">
        <f t="shared" si="49"/>
        <v>70</v>
      </c>
      <c r="AJ11" s="60">
        <f t="shared" si="50"/>
        <v>10070</v>
      </c>
      <c r="AK11" s="60">
        <f t="shared" si="51"/>
        <v>185</v>
      </c>
      <c r="AL11" s="60">
        <f t="shared" si="52"/>
        <v>3.7</v>
      </c>
      <c r="AM11" s="60">
        <f t="shared" si="53"/>
        <v>-37</v>
      </c>
      <c r="AN11" s="60">
        <f t="shared" si="54"/>
        <v>-37</v>
      </c>
      <c r="AO11" s="60">
        <f t="shared" si="55"/>
        <v>37</v>
      </c>
      <c r="AP11" s="61" t="str">
        <f t="shared" si="19"/>
        <v/>
      </c>
      <c r="AQ11" s="62">
        <f t="shared" si="56"/>
        <v>35</v>
      </c>
      <c r="AR11" s="63">
        <f t="shared" si="21"/>
        <v>1.2233502538071066</v>
      </c>
      <c r="AS11" s="63">
        <f t="shared" si="57"/>
        <v>61.167512690355331</v>
      </c>
      <c r="AT11" s="63">
        <f t="shared" si="58"/>
        <v>122.33502538071066</v>
      </c>
      <c r="AU11" s="63">
        <f t="shared" si="59"/>
        <v>-61.167512690355331</v>
      </c>
      <c r="AV11" s="68">
        <f t="shared" si="60"/>
        <v>0.1</v>
      </c>
      <c r="AW11" s="63">
        <f t="shared" si="61"/>
        <v>305.83756345177665</v>
      </c>
      <c r="AX11" s="63">
        <f t="shared" si="62"/>
        <v>-122.33502538071066</v>
      </c>
      <c r="AY11" s="64">
        <f t="shared" si="63"/>
        <v>183.502538071066</v>
      </c>
      <c r="AZ11" s="65">
        <f t="shared" si="29"/>
        <v>-210.78317621464777</v>
      </c>
      <c r="BA11" s="51">
        <f t="shared" si="64"/>
        <v>428.17258883248729</v>
      </c>
      <c r="BB11" s="55">
        <f t="shared" si="31"/>
        <v>4.4574778730330319E-2</v>
      </c>
      <c r="BC11" s="55">
        <f t="shared" si="32"/>
        <v>0.46540498786139989</v>
      </c>
      <c r="BE11" s="52" t="str">
        <f>IF(((AS11-T11)/T11)&gt;=BE$4,AD11,"")</f>
        <v/>
      </c>
      <c r="BF11" s="52" t="str">
        <f t="shared" si="33"/>
        <v/>
      </c>
      <c r="BG11" s="52">
        <f>IF(BB11&lt;=BG$4,AD11,"")</f>
        <v>19.699999999999996</v>
      </c>
      <c r="BH11" s="52" t="str">
        <f>IF(BC11&gt;=BH$4,AD11,"")</f>
        <v/>
      </c>
    </row>
    <row r="12" spans="1:62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1.6285714285714286</v>
      </c>
      <c r="H12" s="27">
        <f t="shared" si="10"/>
        <v>81.428571428571431</v>
      </c>
      <c r="I12" s="27">
        <f t="shared" si="11"/>
        <v>-81.428571428571431</v>
      </c>
      <c r="J12" s="27">
        <f t="shared" si="12"/>
        <v>-81.428571428571431</v>
      </c>
      <c r="K12" s="27">
        <f t="shared" si="13"/>
        <v>0.1</v>
      </c>
      <c r="L12" s="27">
        <f t="shared" si="14"/>
        <v>-81.428571428571431</v>
      </c>
      <c r="M12" s="27">
        <f t="shared" si="15"/>
        <v>-81.428571428571431</v>
      </c>
      <c r="N12" s="6"/>
      <c r="O12" s="6"/>
      <c r="Q12" s="1">
        <f t="shared" si="34"/>
        <v>8.65</v>
      </c>
      <c r="S12" s="70">
        <f t="shared" si="35"/>
        <v>7</v>
      </c>
      <c r="T12" s="71">
        <f t="shared" si="36"/>
        <v>50</v>
      </c>
      <c r="U12" s="71">
        <f t="shared" si="37"/>
        <v>2</v>
      </c>
      <c r="V12" s="72">
        <f t="shared" si="0"/>
        <v>5</v>
      </c>
      <c r="W12" s="70">
        <f t="shared" si="38"/>
        <v>2</v>
      </c>
      <c r="X12" s="72">
        <f t="shared" si="39"/>
        <v>7</v>
      </c>
      <c r="Y12" s="73">
        <f t="shared" si="40"/>
        <v>0.7142857142857143</v>
      </c>
      <c r="Z12" s="73">
        <f t="shared" si="41"/>
        <v>0.5</v>
      </c>
      <c r="AA12" s="71">
        <f t="shared" si="42"/>
        <v>10000</v>
      </c>
      <c r="AB12" s="71">
        <f t="shared" si="43"/>
        <v>9605.7142857142862</v>
      </c>
      <c r="AC12" s="71">
        <f t="shared" si="17"/>
        <v>394.28571428571377</v>
      </c>
      <c r="AD12" s="76">
        <f t="shared" si="44"/>
        <v>19.599999999999994</v>
      </c>
      <c r="AE12" s="71">
        <f t="shared" si="45"/>
        <v>0.70000000000000007</v>
      </c>
      <c r="AF12" s="71">
        <f t="shared" si="46"/>
        <v>1.4000000000000001</v>
      </c>
      <c r="AG12" s="74">
        <f t="shared" si="47"/>
        <v>200</v>
      </c>
      <c r="AH12" s="60">
        <f t="shared" si="48"/>
        <v>50</v>
      </c>
      <c r="AI12" s="60">
        <f t="shared" si="49"/>
        <v>70</v>
      </c>
      <c r="AJ12" s="60">
        <f t="shared" si="50"/>
        <v>10070</v>
      </c>
      <c r="AK12" s="60">
        <f t="shared" si="51"/>
        <v>185</v>
      </c>
      <c r="AL12" s="60">
        <f t="shared" si="52"/>
        <v>3.7</v>
      </c>
      <c r="AM12" s="60">
        <f t="shared" si="53"/>
        <v>-37</v>
      </c>
      <c r="AN12" s="60">
        <f t="shared" si="54"/>
        <v>-37</v>
      </c>
      <c r="AO12" s="60">
        <f t="shared" si="55"/>
        <v>37</v>
      </c>
      <c r="AP12" s="61" t="str">
        <f t="shared" si="19"/>
        <v/>
      </c>
      <c r="AQ12" s="62">
        <f t="shared" si="56"/>
        <v>35</v>
      </c>
      <c r="AR12" s="63">
        <f t="shared" si="21"/>
        <v>1.2244897959183674</v>
      </c>
      <c r="AS12" s="63">
        <f t="shared" si="57"/>
        <v>61.224489795918366</v>
      </c>
      <c r="AT12" s="63">
        <f t="shared" si="58"/>
        <v>122.44897959183673</v>
      </c>
      <c r="AU12" s="63">
        <f t="shared" si="59"/>
        <v>-61.224489795918366</v>
      </c>
      <c r="AV12" s="68">
        <f t="shared" si="60"/>
        <v>0.1</v>
      </c>
      <c r="AW12" s="63">
        <f t="shared" si="61"/>
        <v>306.12244897959181</v>
      </c>
      <c r="AX12" s="63">
        <f t="shared" si="62"/>
        <v>-122.44897959183673</v>
      </c>
      <c r="AY12" s="64">
        <f t="shared" si="63"/>
        <v>183.67346938775506</v>
      </c>
      <c r="AZ12" s="65">
        <f t="shared" si="29"/>
        <v>-210.6122448979587</v>
      </c>
      <c r="BA12" s="51">
        <f t="shared" si="64"/>
        <v>428.57142857142856</v>
      </c>
      <c r="BB12" s="55">
        <f t="shared" si="31"/>
        <v>4.4616299821534797E-2</v>
      </c>
      <c r="BC12" s="55">
        <f t="shared" si="32"/>
        <v>0.46583850931677068</v>
      </c>
      <c r="BE12" s="52" t="str">
        <f>IF(((AS12-T12)/T12)&gt;=BE$4,AD12,"")</f>
        <v/>
      </c>
      <c r="BF12" s="52" t="str">
        <f t="shared" si="33"/>
        <v/>
      </c>
      <c r="BG12" s="52">
        <f>IF(BB12&lt;=BG$4,AD12,"")</f>
        <v>19.599999999999994</v>
      </c>
      <c r="BH12" s="52" t="str">
        <f>IF(BC12&gt;=BH$4,AD12,"")</f>
        <v/>
      </c>
    </row>
    <row r="13" spans="1:62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1.6285714285714286</v>
      </c>
      <c r="H13" s="27">
        <f t="shared" si="10"/>
        <v>81.428571428571431</v>
      </c>
      <c r="I13" s="27">
        <f t="shared" si="11"/>
        <v>-81.428571428571431</v>
      </c>
      <c r="J13" s="27">
        <f t="shared" si="12"/>
        <v>-81.428571428571431</v>
      </c>
      <c r="K13" s="27">
        <f t="shared" si="13"/>
        <v>0.1</v>
      </c>
      <c r="L13" s="27">
        <f t="shared" si="14"/>
        <v>-81.428571428571431</v>
      </c>
      <c r="M13" s="27">
        <f t="shared" si="15"/>
        <v>-81.428571428571431</v>
      </c>
      <c r="N13" s="6"/>
      <c r="O13" s="6"/>
      <c r="Q13" s="1">
        <f t="shared" si="34"/>
        <v>8.65</v>
      </c>
      <c r="S13" s="70">
        <f t="shared" si="35"/>
        <v>7</v>
      </c>
      <c r="T13" s="71">
        <f t="shared" si="36"/>
        <v>50</v>
      </c>
      <c r="U13" s="71">
        <f t="shared" si="37"/>
        <v>2</v>
      </c>
      <c r="V13" s="72">
        <f t="shared" si="0"/>
        <v>5</v>
      </c>
      <c r="W13" s="70">
        <f t="shared" si="38"/>
        <v>2</v>
      </c>
      <c r="X13" s="72">
        <f t="shared" si="39"/>
        <v>7</v>
      </c>
      <c r="Y13" s="73">
        <f t="shared" si="40"/>
        <v>0.7142857142857143</v>
      </c>
      <c r="Z13" s="73">
        <f t="shared" si="41"/>
        <v>0.5</v>
      </c>
      <c r="AA13" s="71">
        <f t="shared" si="42"/>
        <v>10000</v>
      </c>
      <c r="AB13" s="71">
        <f t="shared" si="43"/>
        <v>9605.7142857142862</v>
      </c>
      <c r="AC13" s="71">
        <f t="shared" si="17"/>
        <v>394.28571428571377</v>
      </c>
      <c r="AD13" s="76">
        <f t="shared" si="44"/>
        <v>19.499999999999993</v>
      </c>
      <c r="AE13" s="71">
        <f t="shared" si="45"/>
        <v>0.70000000000000007</v>
      </c>
      <c r="AF13" s="71">
        <f t="shared" si="46"/>
        <v>1.4000000000000001</v>
      </c>
      <c r="AG13" s="74">
        <f t="shared" si="47"/>
        <v>200</v>
      </c>
      <c r="AH13" s="60">
        <f t="shared" si="48"/>
        <v>50</v>
      </c>
      <c r="AI13" s="60">
        <f t="shared" si="49"/>
        <v>70</v>
      </c>
      <c r="AJ13" s="60">
        <f t="shared" si="50"/>
        <v>10070</v>
      </c>
      <c r="AK13" s="60">
        <f t="shared" si="51"/>
        <v>185</v>
      </c>
      <c r="AL13" s="60">
        <f t="shared" si="52"/>
        <v>3.7</v>
      </c>
      <c r="AM13" s="60">
        <f t="shared" si="53"/>
        <v>-37</v>
      </c>
      <c r="AN13" s="60">
        <f t="shared" si="54"/>
        <v>-37</v>
      </c>
      <c r="AO13" s="60">
        <f t="shared" si="55"/>
        <v>37</v>
      </c>
      <c r="AP13" s="61" t="str">
        <f t="shared" si="19"/>
        <v/>
      </c>
      <c r="AQ13" s="62">
        <f t="shared" si="56"/>
        <v>35</v>
      </c>
      <c r="AR13" s="63">
        <f t="shared" si="21"/>
        <v>1.2256410256410257</v>
      </c>
      <c r="AS13" s="63">
        <f t="shared" si="57"/>
        <v>61.282051282051285</v>
      </c>
      <c r="AT13" s="63">
        <f t="shared" si="58"/>
        <v>122.56410256410257</v>
      </c>
      <c r="AU13" s="63">
        <f t="shared" si="59"/>
        <v>-61.282051282051285</v>
      </c>
      <c r="AV13" s="68">
        <f t="shared" si="60"/>
        <v>0.1</v>
      </c>
      <c r="AW13" s="63">
        <f t="shared" si="61"/>
        <v>306.41025641025641</v>
      </c>
      <c r="AX13" s="63">
        <f t="shared" si="62"/>
        <v>-122.56410256410257</v>
      </c>
      <c r="AY13" s="64">
        <f t="shared" si="63"/>
        <v>183.84615384615384</v>
      </c>
      <c r="AZ13" s="65">
        <f t="shared" si="29"/>
        <v>-210.43956043955993</v>
      </c>
      <c r="BA13" s="51">
        <f t="shared" si="64"/>
        <v>428.97435897435901</v>
      </c>
      <c r="BB13" s="55">
        <f t="shared" si="31"/>
        <v>4.465824677008496E-2</v>
      </c>
      <c r="BC13" s="55">
        <f t="shared" si="32"/>
        <v>0.46627647714604298</v>
      </c>
      <c r="BE13" s="52" t="str">
        <f>IF(((AS13-T13)/T13)&gt;=BE$4,AD13,"")</f>
        <v/>
      </c>
      <c r="BF13" s="52" t="str">
        <f t="shared" si="33"/>
        <v/>
      </c>
      <c r="BG13" s="52">
        <f>IF(BB13&lt;=BG$4,AD13,"")</f>
        <v>19.499999999999993</v>
      </c>
      <c r="BH13" s="52" t="str">
        <f>IF(BC13&gt;=BH$4,AD13,"")</f>
        <v/>
      </c>
    </row>
    <row r="14" spans="1:62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1.6285714285714286</v>
      </c>
      <c r="H14" s="27">
        <f t="shared" si="10"/>
        <v>81.428571428571431</v>
      </c>
      <c r="I14" s="27">
        <f t="shared" si="11"/>
        <v>-81.428571428571431</v>
      </c>
      <c r="J14" s="27">
        <f t="shared" si="12"/>
        <v>-81.428571428571431</v>
      </c>
      <c r="K14" s="27">
        <f t="shared" si="13"/>
        <v>0.1</v>
      </c>
      <c r="L14" s="27">
        <f t="shared" si="14"/>
        <v>-81.428571428571431</v>
      </c>
      <c r="M14" s="27">
        <f t="shared" si="15"/>
        <v>-81.428571428571431</v>
      </c>
      <c r="N14" s="6"/>
      <c r="O14" s="6"/>
      <c r="Q14" s="1">
        <f t="shared" si="34"/>
        <v>8.65</v>
      </c>
      <c r="S14" s="70">
        <f t="shared" si="35"/>
        <v>7</v>
      </c>
      <c r="T14" s="71">
        <f t="shared" si="36"/>
        <v>50</v>
      </c>
      <c r="U14" s="71">
        <f t="shared" si="37"/>
        <v>2</v>
      </c>
      <c r="V14" s="72">
        <f t="shared" si="0"/>
        <v>5</v>
      </c>
      <c r="W14" s="70">
        <f t="shared" si="38"/>
        <v>2</v>
      </c>
      <c r="X14" s="72">
        <f t="shared" si="39"/>
        <v>7</v>
      </c>
      <c r="Y14" s="73">
        <f t="shared" si="40"/>
        <v>0.7142857142857143</v>
      </c>
      <c r="Z14" s="73">
        <f t="shared" si="41"/>
        <v>0.5</v>
      </c>
      <c r="AA14" s="71">
        <f t="shared" si="42"/>
        <v>10000</v>
      </c>
      <c r="AB14" s="71">
        <f t="shared" si="43"/>
        <v>9605.7142857142862</v>
      </c>
      <c r="AC14" s="71">
        <f t="shared" si="17"/>
        <v>394.28571428571377</v>
      </c>
      <c r="AD14" s="76">
        <f t="shared" si="44"/>
        <v>19.399999999999991</v>
      </c>
      <c r="AE14" s="71">
        <f t="shared" si="45"/>
        <v>0.70000000000000007</v>
      </c>
      <c r="AF14" s="71">
        <f t="shared" si="46"/>
        <v>1.4000000000000001</v>
      </c>
      <c r="AG14" s="74">
        <f t="shared" si="47"/>
        <v>200</v>
      </c>
      <c r="AH14" s="60">
        <f t="shared" si="48"/>
        <v>50</v>
      </c>
      <c r="AI14" s="60">
        <f t="shared" si="49"/>
        <v>70</v>
      </c>
      <c r="AJ14" s="60">
        <f t="shared" si="50"/>
        <v>10070</v>
      </c>
      <c r="AK14" s="60">
        <f t="shared" si="51"/>
        <v>185</v>
      </c>
      <c r="AL14" s="60">
        <f t="shared" si="52"/>
        <v>3.7</v>
      </c>
      <c r="AM14" s="60">
        <f t="shared" si="53"/>
        <v>-37</v>
      </c>
      <c r="AN14" s="60">
        <f t="shared" si="54"/>
        <v>-37</v>
      </c>
      <c r="AO14" s="60">
        <f t="shared" si="55"/>
        <v>37</v>
      </c>
      <c r="AP14" s="61" t="str">
        <f t="shared" si="19"/>
        <v/>
      </c>
      <c r="AQ14" s="62">
        <f t="shared" si="56"/>
        <v>35</v>
      </c>
      <c r="AR14" s="63">
        <f t="shared" si="21"/>
        <v>1.2268041237113403</v>
      </c>
      <c r="AS14" s="63">
        <f t="shared" si="57"/>
        <v>61.340206185567013</v>
      </c>
      <c r="AT14" s="63">
        <f t="shared" si="58"/>
        <v>122.68041237113403</v>
      </c>
      <c r="AU14" s="63">
        <f t="shared" si="59"/>
        <v>-61.340206185567013</v>
      </c>
      <c r="AV14" s="68">
        <f t="shared" si="60"/>
        <v>0.1</v>
      </c>
      <c r="AW14" s="63">
        <f t="shared" si="61"/>
        <v>306.70103092783506</v>
      </c>
      <c r="AX14" s="63">
        <f t="shared" si="62"/>
        <v>-122.68041237113403</v>
      </c>
      <c r="AY14" s="64">
        <f t="shared" si="63"/>
        <v>184.02061855670104</v>
      </c>
      <c r="AZ14" s="65">
        <f t="shared" si="29"/>
        <v>-210.26509572901273</v>
      </c>
      <c r="BA14" s="51">
        <f t="shared" si="64"/>
        <v>429.38144329896909</v>
      </c>
      <c r="BB14" s="55">
        <f t="shared" si="31"/>
        <v>4.4700626161403682E-2</v>
      </c>
      <c r="BC14" s="55">
        <f t="shared" si="32"/>
        <v>0.46671896010757569</v>
      </c>
      <c r="BE14" s="52" t="str">
        <f>IF(((AS14-T14)/T14)&gt;=BE$4,AD14,"")</f>
        <v/>
      </c>
      <c r="BF14" s="52" t="str">
        <f t="shared" si="33"/>
        <v/>
      </c>
      <c r="BG14" s="52">
        <f>IF(BB14&lt;=BG$4,AD14,"")</f>
        <v>19.399999999999991</v>
      </c>
      <c r="BH14" s="52" t="str">
        <f>IF(BC14&gt;=BH$4,AD14,"")</f>
        <v/>
      </c>
    </row>
    <row r="15" spans="1:62">
      <c r="B15" s="10">
        <v>8</v>
      </c>
      <c r="C15" s="34"/>
      <c r="D15" s="34"/>
      <c r="E15" s="35"/>
      <c r="F15" s="35"/>
      <c r="G15" s="6">
        <f t="shared" si="9"/>
        <v>0.37142857142857133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6"/>
      <c r="Q15" s="1">
        <f t="shared" si="34"/>
        <v>8.65</v>
      </c>
      <c r="S15" s="70">
        <f t="shared" si="35"/>
        <v>7</v>
      </c>
      <c r="T15" s="71">
        <f t="shared" si="36"/>
        <v>50</v>
      </c>
      <c r="U15" s="71">
        <f t="shared" si="37"/>
        <v>2</v>
      </c>
      <c r="V15" s="72">
        <f t="shared" si="0"/>
        <v>5</v>
      </c>
      <c r="W15" s="70">
        <f t="shared" si="38"/>
        <v>2</v>
      </c>
      <c r="X15" s="72">
        <f t="shared" si="39"/>
        <v>7</v>
      </c>
      <c r="Y15" s="73">
        <f t="shared" si="40"/>
        <v>0.7142857142857143</v>
      </c>
      <c r="Z15" s="73">
        <f t="shared" si="41"/>
        <v>0.5</v>
      </c>
      <c r="AA15" s="71">
        <f t="shared" si="42"/>
        <v>10000</v>
      </c>
      <c r="AB15" s="71">
        <f t="shared" si="43"/>
        <v>9605.7142857142862</v>
      </c>
      <c r="AC15" s="71">
        <f t="shared" si="17"/>
        <v>394.28571428571377</v>
      </c>
      <c r="AD15" s="76">
        <f t="shared" si="44"/>
        <v>19.29999999999999</v>
      </c>
      <c r="AE15" s="71">
        <f t="shared" si="45"/>
        <v>0.70000000000000007</v>
      </c>
      <c r="AF15" s="71">
        <f t="shared" si="46"/>
        <v>1.4000000000000001</v>
      </c>
      <c r="AG15" s="74">
        <f t="shared" si="47"/>
        <v>200</v>
      </c>
      <c r="AH15" s="60">
        <f t="shared" si="48"/>
        <v>50</v>
      </c>
      <c r="AI15" s="60">
        <f t="shared" si="49"/>
        <v>70</v>
      </c>
      <c r="AJ15" s="60">
        <f t="shared" si="50"/>
        <v>10070</v>
      </c>
      <c r="AK15" s="60">
        <f t="shared" si="51"/>
        <v>185</v>
      </c>
      <c r="AL15" s="60">
        <f t="shared" si="52"/>
        <v>3.7</v>
      </c>
      <c r="AM15" s="60">
        <f t="shared" si="53"/>
        <v>-37</v>
      </c>
      <c r="AN15" s="60">
        <f t="shared" si="54"/>
        <v>-37</v>
      </c>
      <c r="AO15" s="60">
        <f t="shared" si="55"/>
        <v>37</v>
      </c>
      <c r="AP15" s="61" t="str">
        <f t="shared" si="19"/>
        <v/>
      </c>
      <c r="AQ15" s="62">
        <f t="shared" si="56"/>
        <v>35</v>
      </c>
      <c r="AR15" s="63">
        <f t="shared" si="21"/>
        <v>1.2279792746113991</v>
      </c>
      <c r="AS15" s="63">
        <f t="shared" si="57"/>
        <v>61.398963730569953</v>
      </c>
      <c r="AT15" s="63">
        <f t="shared" si="58"/>
        <v>122.79792746113991</v>
      </c>
      <c r="AU15" s="63">
        <f t="shared" si="59"/>
        <v>-61.398963730569953</v>
      </c>
      <c r="AV15" s="68">
        <f t="shared" si="60"/>
        <v>0.1</v>
      </c>
      <c r="AW15" s="63">
        <f t="shared" si="61"/>
        <v>306.99481865284974</v>
      </c>
      <c r="AX15" s="63">
        <f t="shared" si="62"/>
        <v>-122.79792746113991</v>
      </c>
      <c r="AY15" s="64">
        <f t="shared" si="63"/>
        <v>184.19689119170982</v>
      </c>
      <c r="AZ15" s="65">
        <f t="shared" si="29"/>
        <v>-210.08882309400394</v>
      </c>
      <c r="BA15" s="51">
        <f t="shared" si="64"/>
        <v>429.79274611398966</v>
      </c>
      <c r="BB15" s="55">
        <f t="shared" si="31"/>
        <v>4.4743444717399279E-2</v>
      </c>
      <c r="BC15" s="55">
        <f t="shared" si="32"/>
        <v>0.46716602838477189</v>
      </c>
      <c r="BE15" s="52" t="str">
        <f>IF(((AS15-T15)/T15)&gt;=BE$4,AD15,"")</f>
        <v/>
      </c>
      <c r="BF15" s="52" t="str">
        <f t="shared" si="33"/>
        <v/>
      </c>
      <c r="BG15" s="52">
        <f>IF(BB15&lt;=BG$4,AD15,"")</f>
        <v>19.29999999999999</v>
      </c>
      <c r="BH15" s="52" t="str">
        <f>IF(BC15&gt;=BH$4,AD15,"")</f>
        <v/>
      </c>
    </row>
    <row r="16" spans="1:62">
      <c r="B16" s="10">
        <v>9</v>
      </c>
      <c r="C16" s="34"/>
      <c r="D16" s="34"/>
      <c r="E16" s="35"/>
      <c r="F16" s="35"/>
      <c r="G16" s="6">
        <f t="shared" si="9"/>
        <v>0.37142857142857133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6"/>
      <c r="Q16" s="1">
        <f t="shared" si="34"/>
        <v>8.65</v>
      </c>
      <c r="S16" s="70">
        <f t="shared" si="35"/>
        <v>7</v>
      </c>
      <c r="T16" s="71">
        <f t="shared" si="36"/>
        <v>50</v>
      </c>
      <c r="U16" s="71">
        <f t="shared" si="37"/>
        <v>2</v>
      </c>
      <c r="V16" s="72">
        <f t="shared" si="0"/>
        <v>5</v>
      </c>
      <c r="W16" s="70">
        <f t="shared" si="38"/>
        <v>2</v>
      </c>
      <c r="X16" s="72">
        <f t="shared" si="39"/>
        <v>7</v>
      </c>
      <c r="Y16" s="73">
        <f t="shared" si="40"/>
        <v>0.7142857142857143</v>
      </c>
      <c r="Z16" s="73">
        <f t="shared" si="41"/>
        <v>0.5</v>
      </c>
      <c r="AA16" s="71">
        <f t="shared" si="42"/>
        <v>10000</v>
      </c>
      <c r="AB16" s="71">
        <f t="shared" si="43"/>
        <v>9605.7142857142862</v>
      </c>
      <c r="AC16" s="71">
        <f t="shared" si="17"/>
        <v>394.28571428571377</v>
      </c>
      <c r="AD16" s="76">
        <f t="shared" si="44"/>
        <v>19.199999999999989</v>
      </c>
      <c r="AE16" s="71">
        <f t="shared" si="45"/>
        <v>0.70000000000000007</v>
      </c>
      <c r="AF16" s="71">
        <f t="shared" si="46"/>
        <v>1.4000000000000001</v>
      </c>
      <c r="AG16" s="74">
        <f t="shared" si="47"/>
        <v>200</v>
      </c>
      <c r="AH16" s="60">
        <f t="shared" si="48"/>
        <v>50</v>
      </c>
      <c r="AI16" s="60">
        <f t="shared" si="49"/>
        <v>70</v>
      </c>
      <c r="AJ16" s="60">
        <f t="shared" si="50"/>
        <v>10070</v>
      </c>
      <c r="AK16" s="60">
        <f t="shared" si="51"/>
        <v>185</v>
      </c>
      <c r="AL16" s="60">
        <f t="shared" si="52"/>
        <v>3.7</v>
      </c>
      <c r="AM16" s="60">
        <f t="shared" si="53"/>
        <v>-37</v>
      </c>
      <c r="AN16" s="60">
        <f t="shared" si="54"/>
        <v>-37</v>
      </c>
      <c r="AO16" s="60">
        <f t="shared" si="55"/>
        <v>37</v>
      </c>
      <c r="AP16" s="61" t="str">
        <f t="shared" si="19"/>
        <v/>
      </c>
      <c r="AQ16" s="62">
        <f t="shared" si="56"/>
        <v>35</v>
      </c>
      <c r="AR16" s="63">
        <f t="shared" si="21"/>
        <v>1.2291666666666667</v>
      </c>
      <c r="AS16" s="63">
        <f t="shared" si="57"/>
        <v>61.458333333333336</v>
      </c>
      <c r="AT16" s="63">
        <f t="shared" si="58"/>
        <v>122.91666666666667</v>
      </c>
      <c r="AU16" s="63">
        <f t="shared" si="59"/>
        <v>-61.458333333333336</v>
      </c>
      <c r="AV16" s="68">
        <f t="shared" si="60"/>
        <v>0.1</v>
      </c>
      <c r="AW16" s="63">
        <f t="shared" si="61"/>
        <v>307.29166666666669</v>
      </c>
      <c r="AX16" s="63">
        <f t="shared" si="62"/>
        <v>-122.91666666666667</v>
      </c>
      <c r="AY16" s="64">
        <f t="shared" si="63"/>
        <v>184.375</v>
      </c>
      <c r="AZ16" s="65">
        <f t="shared" si="29"/>
        <v>-209.91071428571377</v>
      </c>
      <c r="BA16" s="51">
        <f t="shared" si="64"/>
        <v>430.20833333333337</v>
      </c>
      <c r="BB16" s="55">
        <f t="shared" si="31"/>
        <v>4.4786709300019829E-2</v>
      </c>
      <c r="BC16" s="55">
        <f t="shared" si="32"/>
        <v>0.46761775362318903</v>
      </c>
      <c r="BE16" s="52" t="str">
        <f>IF(((AS16-T16)/T16)&gt;=BE$4,AD16,"")</f>
        <v/>
      </c>
      <c r="BF16" s="52" t="str">
        <f t="shared" si="33"/>
        <v/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0.37142857142857133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6"/>
      <c r="Q17" s="1">
        <f t="shared" si="34"/>
        <v>8.65</v>
      </c>
      <c r="S17" s="70">
        <f t="shared" si="35"/>
        <v>7</v>
      </c>
      <c r="T17" s="71">
        <f t="shared" si="36"/>
        <v>50</v>
      </c>
      <c r="U17" s="71">
        <f t="shared" si="37"/>
        <v>2</v>
      </c>
      <c r="V17" s="72">
        <f t="shared" si="0"/>
        <v>5</v>
      </c>
      <c r="W17" s="70">
        <f t="shared" si="38"/>
        <v>2</v>
      </c>
      <c r="X17" s="72">
        <f t="shared" si="39"/>
        <v>7</v>
      </c>
      <c r="Y17" s="73">
        <f t="shared" si="40"/>
        <v>0.7142857142857143</v>
      </c>
      <c r="Z17" s="73">
        <f t="shared" si="41"/>
        <v>0.5</v>
      </c>
      <c r="AA17" s="71">
        <f t="shared" si="42"/>
        <v>10000</v>
      </c>
      <c r="AB17" s="71">
        <f t="shared" si="43"/>
        <v>9605.7142857142862</v>
      </c>
      <c r="AC17" s="71">
        <f t="shared" si="17"/>
        <v>394.28571428571377</v>
      </c>
      <c r="AD17" s="76">
        <f t="shared" si="44"/>
        <v>19.099999999999987</v>
      </c>
      <c r="AE17" s="71">
        <f t="shared" si="45"/>
        <v>0.70000000000000007</v>
      </c>
      <c r="AF17" s="71">
        <f t="shared" si="46"/>
        <v>1.4000000000000001</v>
      </c>
      <c r="AG17" s="74">
        <f t="shared" si="47"/>
        <v>200</v>
      </c>
      <c r="AH17" s="60">
        <f t="shared" si="48"/>
        <v>50</v>
      </c>
      <c r="AI17" s="60">
        <f t="shared" si="49"/>
        <v>70</v>
      </c>
      <c r="AJ17" s="60">
        <f t="shared" si="50"/>
        <v>10070</v>
      </c>
      <c r="AK17" s="60">
        <f t="shared" si="51"/>
        <v>185</v>
      </c>
      <c r="AL17" s="60">
        <f t="shared" si="52"/>
        <v>3.7</v>
      </c>
      <c r="AM17" s="60">
        <f t="shared" si="53"/>
        <v>-37</v>
      </c>
      <c r="AN17" s="60">
        <f t="shared" si="54"/>
        <v>-37</v>
      </c>
      <c r="AO17" s="60">
        <f t="shared" si="55"/>
        <v>37</v>
      </c>
      <c r="AP17" s="61" t="str">
        <f t="shared" si="19"/>
        <v/>
      </c>
      <c r="AQ17" s="62">
        <f t="shared" si="56"/>
        <v>35</v>
      </c>
      <c r="AR17" s="63">
        <f t="shared" si="21"/>
        <v>1.2303664921465971</v>
      </c>
      <c r="AS17" s="63">
        <f t="shared" si="57"/>
        <v>61.518324607329852</v>
      </c>
      <c r="AT17" s="63">
        <f t="shared" si="58"/>
        <v>123.0366492146597</v>
      </c>
      <c r="AU17" s="63">
        <f t="shared" si="59"/>
        <v>-61.518324607329852</v>
      </c>
      <c r="AV17" s="68">
        <f t="shared" si="60"/>
        <v>0.1</v>
      </c>
      <c r="AW17" s="63">
        <f t="shared" si="61"/>
        <v>307.59162303664925</v>
      </c>
      <c r="AX17" s="63">
        <f t="shared" si="62"/>
        <v>-123.0366492146597</v>
      </c>
      <c r="AY17" s="64">
        <f t="shared" si="63"/>
        <v>184.55497382198956</v>
      </c>
      <c r="AZ17" s="65">
        <f t="shared" si="29"/>
        <v>-209.7307404637242</v>
      </c>
      <c r="BA17" s="51">
        <f t="shared" si="64"/>
        <v>430.62827225130894</v>
      </c>
      <c r="BB17" s="55">
        <f t="shared" si="31"/>
        <v>4.4830426914919133E-2</v>
      </c>
      <c r="BC17" s="55">
        <f t="shared" si="32"/>
        <v>0.46807420896881474</v>
      </c>
      <c r="BE17" s="52" t="str">
        <f>IF(((AS17-T17)/T17)&gt;=BE$4,AD17,"")</f>
        <v/>
      </c>
      <c r="BF17" s="52" t="str">
        <f t="shared" si="33"/>
        <v/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0.37142857142857133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6"/>
      <c r="Q18" s="1">
        <f t="shared" si="34"/>
        <v>8.65</v>
      </c>
      <c r="S18" s="70">
        <f t="shared" si="35"/>
        <v>7</v>
      </c>
      <c r="T18" s="71">
        <f t="shared" si="36"/>
        <v>50</v>
      </c>
      <c r="U18" s="71">
        <f t="shared" si="37"/>
        <v>2</v>
      </c>
      <c r="V18" s="72">
        <f t="shared" si="0"/>
        <v>5</v>
      </c>
      <c r="W18" s="70">
        <f t="shared" si="38"/>
        <v>2</v>
      </c>
      <c r="X18" s="72">
        <f t="shared" si="39"/>
        <v>7</v>
      </c>
      <c r="Y18" s="73">
        <f t="shared" si="40"/>
        <v>0.7142857142857143</v>
      </c>
      <c r="Z18" s="73">
        <f t="shared" si="41"/>
        <v>0.5</v>
      </c>
      <c r="AA18" s="71">
        <f t="shared" si="42"/>
        <v>10000</v>
      </c>
      <c r="AB18" s="71">
        <f t="shared" si="43"/>
        <v>9605.7142857142862</v>
      </c>
      <c r="AC18" s="71">
        <f t="shared" si="17"/>
        <v>394.28571428571377</v>
      </c>
      <c r="AD18" s="76">
        <f t="shared" si="44"/>
        <v>18.999999999999986</v>
      </c>
      <c r="AE18" s="71">
        <f t="shared" si="45"/>
        <v>0.70000000000000007</v>
      </c>
      <c r="AF18" s="71">
        <f t="shared" si="46"/>
        <v>1.4000000000000001</v>
      </c>
      <c r="AG18" s="74">
        <f t="shared" si="47"/>
        <v>200</v>
      </c>
      <c r="AH18" s="60">
        <f t="shared" si="48"/>
        <v>50</v>
      </c>
      <c r="AI18" s="60">
        <f t="shared" si="49"/>
        <v>70</v>
      </c>
      <c r="AJ18" s="60">
        <f t="shared" si="50"/>
        <v>10070</v>
      </c>
      <c r="AK18" s="60">
        <f t="shared" si="51"/>
        <v>185</v>
      </c>
      <c r="AL18" s="60">
        <f t="shared" si="52"/>
        <v>3.7</v>
      </c>
      <c r="AM18" s="60">
        <f t="shared" si="53"/>
        <v>-37</v>
      </c>
      <c r="AN18" s="60">
        <f t="shared" si="54"/>
        <v>-37</v>
      </c>
      <c r="AO18" s="60">
        <f t="shared" si="55"/>
        <v>37</v>
      </c>
      <c r="AP18" s="61" t="str">
        <f t="shared" si="19"/>
        <v/>
      </c>
      <c r="AQ18" s="62">
        <f t="shared" si="56"/>
        <v>35</v>
      </c>
      <c r="AR18" s="63">
        <f t="shared" si="21"/>
        <v>1.2315789473684213</v>
      </c>
      <c r="AS18" s="63">
        <f t="shared" si="57"/>
        <v>61.578947368421069</v>
      </c>
      <c r="AT18" s="63">
        <f t="shared" si="58"/>
        <v>123.15789473684214</v>
      </c>
      <c r="AU18" s="63">
        <f t="shared" si="59"/>
        <v>-61.578947368421069</v>
      </c>
      <c r="AV18" s="68">
        <f t="shared" si="60"/>
        <v>0.1</v>
      </c>
      <c r="AW18" s="63">
        <f t="shared" si="61"/>
        <v>307.89473684210532</v>
      </c>
      <c r="AX18" s="63">
        <f t="shared" si="62"/>
        <v>-123.15789473684214</v>
      </c>
      <c r="AY18" s="64">
        <f t="shared" si="63"/>
        <v>184.73684210526318</v>
      </c>
      <c r="AZ18" s="65">
        <f t="shared" si="29"/>
        <v>-209.54887218045059</v>
      </c>
      <c r="BA18" s="51">
        <f t="shared" si="64"/>
        <v>431.05263157894751</v>
      </c>
      <c r="BB18" s="55">
        <f t="shared" si="31"/>
        <v>4.4874604715238436E-2</v>
      </c>
      <c r="BC18" s="55">
        <f t="shared" si="32"/>
        <v>0.46853546910755217</v>
      </c>
      <c r="BE18" s="52" t="str">
        <f>IF(((AS18-T18)/T18)&gt;=BE$4,AD18,"")</f>
        <v/>
      </c>
      <c r="BF18" s="52" t="str">
        <f t="shared" si="33"/>
        <v/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0.37142857142857133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6"/>
      <c r="Q19" s="1">
        <f t="shared" si="34"/>
        <v>8.65</v>
      </c>
      <c r="S19" s="70">
        <f t="shared" si="35"/>
        <v>7</v>
      </c>
      <c r="T19" s="71">
        <f t="shared" si="36"/>
        <v>50</v>
      </c>
      <c r="U19" s="71">
        <f t="shared" si="37"/>
        <v>2</v>
      </c>
      <c r="V19" s="72">
        <f t="shared" si="0"/>
        <v>5</v>
      </c>
      <c r="W19" s="70">
        <f t="shared" si="38"/>
        <v>2</v>
      </c>
      <c r="X19" s="72">
        <f t="shared" si="39"/>
        <v>7</v>
      </c>
      <c r="Y19" s="73">
        <f t="shared" si="40"/>
        <v>0.7142857142857143</v>
      </c>
      <c r="Z19" s="73">
        <f t="shared" si="41"/>
        <v>0.5</v>
      </c>
      <c r="AA19" s="71">
        <f t="shared" si="42"/>
        <v>10000</v>
      </c>
      <c r="AB19" s="71">
        <f t="shared" si="43"/>
        <v>9605.7142857142862</v>
      </c>
      <c r="AC19" s="71">
        <f t="shared" si="17"/>
        <v>394.28571428571377</v>
      </c>
      <c r="AD19" s="76">
        <f t="shared" si="44"/>
        <v>18.899999999999984</v>
      </c>
      <c r="AE19" s="71">
        <f t="shared" si="45"/>
        <v>0.70000000000000007</v>
      </c>
      <c r="AF19" s="71">
        <f t="shared" si="46"/>
        <v>1.4000000000000001</v>
      </c>
      <c r="AG19" s="74">
        <f t="shared" si="47"/>
        <v>200</v>
      </c>
      <c r="AH19" s="60">
        <f t="shared" si="48"/>
        <v>50</v>
      </c>
      <c r="AI19" s="60">
        <f t="shared" si="49"/>
        <v>70</v>
      </c>
      <c r="AJ19" s="60">
        <f t="shared" si="50"/>
        <v>10070</v>
      </c>
      <c r="AK19" s="60">
        <f t="shared" si="51"/>
        <v>185</v>
      </c>
      <c r="AL19" s="60">
        <f t="shared" si="52"/>
        <v>3.7</v>
      </c>
      <c r="AM19" s="60">
        <f t="shared" si="53"/>
        <v>-37</v>
      </c>
      <c r="AN19" s="60">
        <f t="shared" si="54"/>
        <v>-37</v>
      </c>
      <c r="AO19" s="60">
        <f t="shared" si="55"/>
        <v>37</v>
      </c>
      <c r="AP19" s="61" t="str">
        <f t="shared" si="19"/>
        <v/>
      </c>
      <c r="AQ19" s="62">
        <f t="shared" si="56"/>
        <v>35</v>
      </c>
      <c r="AR19" s="63">
        <f t="shared" si="21"/>
        <v>1.232804232804233</v>
      </c>
      <c r="AS19" s="63">
        <f t="shared" si="57"/>
        <v>61.640211640211653</v>
      </c>
      <c r="AT19" s="63">
        <f t="shared" si="58"/>
        <v>123.28042328042331</v>
      </c>
      <c r="AU19" s="63">
        <f t="shared" si="59"/>
        <v>-61.640211640211653</v>
      </c>
      <c r="AV19" s="68">
        <f t="shared" si="60"/>
        <v>0.1</v>
      </c>
      <c r="AW19" s="63">
        <f t="shared" si="61"/>
        <v>308.20105820105829</v>
      </c>
      <c r="AX19" s="63">
        <f t="shared" si="62"/>
        <v>-123.28042328042331</v>
      </c>
      <c r="AY19" s="64">
        <f t="shared" si="63"/>
        <v>184.920634920635</v>
      </c>
      <c r="AZ19" s="65">
        <f t="shared" si="29"/>
        <v>-209.36507936507877</v>
      </c>
      <c r="BA19" s="51">
        <f t="shared" si="64"/>
        <v>431.48148148148158</v>
      </c>
      <c r="BB19" s="55">
        <f t="shared" si="31"/>
        <v>4.4919250005508192E-2</v>
      </c>
      <c r="BC19" s="55">
        <f t="shared" si="32"/>
        <v>0.46900161030595894</v>
      </c>
      <c r="BE19" s="52" t="str">
        <f>IF(((AS19-T19)/T19)&gt;=BE$4,AD19,"")</f>
        <v/>
      </c>
      <c r="BF19" s="52" t="str">
        <f t="shared" si="33"/>
        <v/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0.37142857142857133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6"/>
      <c r="Q20" s="1">
        <f t="shared" si="34"/>
        <v>8.65</v>
      </c>
      <c r="S20" s="70">
        <f t="shared" si="35"/>
        <v>7</v>
      </c>
      <c r="T20" s="71">
        <f t="shared" si="36"/>
        <v>50</v>
      </c>
      <c r="U20" s="71">
        <f t="shared" si="37"/>
        <v>2</v>
      </c>
      <c r="V20" s="72">
        <f t="shared" si="0"/>
        <v>5</v>
      </c>
      <c r="W20" s="70">
        <f t="shared" si="38"/>
        <v>2</v>
      </c>
      <c r="X20" s="72">
        <f t="shared" si="39"/>
        <v>7</v>
      </c>
      <c r="Y20" s="73">
        <f t="shared" si="40"/>
        <v>0.7142857142857143</v>
      </c>
      <c r="Z20" s="73">
        <f t="shared" si="41"/>
        <v>0.5</v>
      </c>
      <c r="AA20" s="71">
        <f t="shared" si="42"/>
        <v>10000</v>
      </c>
      <c r="AB20" s="71">
        <f t="shared" si="43"/>
        <v>9605.7142857142862</v>
      </c>
      <c r="AC20" s="71">
        <f t="shared" si="17"/>
        <v>394.28571428571377</v>
      </c>
      <c r="AD20" s="76">
        <f t="shared" si="44"/>
        <v>18.799999999999983</v>
      </c>
      <c r="AE20" s="71">
        <f t="shared" si="45"/>
        <v>0.70000000000000007</v>
      </c>
      <c r="AF20" s="71">
        <f t="shared" si="46"/>
        <v>1.4000000000000001</v>
      </c>
      <c r="AG20" s="74">
        <f t="shared" si="47"/>
        <v>200</v>
      </c>
      <c r="AH20" s="60">
        <f t="shared" si="48"/>
        <v>50</v>
      </c>
      <c r="AI20" s="60">
        <f t="shared" si="49"/>
        <v>70</v>
      </c>
      <c r="AJ20" s="60">
        <f t="shared" si="50"/>
        <v>10070</v>
      </c>
      <c r="AK20" s="60">
        <f t="shared" si="51"/>
        <v>185</v>
      </c>
      <c r="AL20" s="60">
        <f t="shared" si="52"/>
        <v>3.7</v>
      </c>
      <c r="AM20" s="60">
        <f t="shared" si="53"/>
        <v>-37</v>
      </c>
      <c r="AN20" s="60">
        <f t="shared" si="54"/>
        <v>-37</v>
      </c>
      <c r="AO20" s="60">
        <f t="shared" si="55"/>
        <v>37</v>
      </c>
      <c r="AP20" s="61" t="str">
        <f t="shared" si="19"/>
        <v/>
      </c>
      <c r="AQ20" s="62">
        <f t="shared" si="56"/>
        <v>35</v>
      </c>
      <c r="AR20" s="63">
        <f t="shared" si="21"/>
        <v>1.2340425531914896</v>
      </c>
      <c r="AS20" s="63">
        <f t="shared" si="57"/>
        <v>61.702127659574479</v>
      </c>
      <c r="AT20" s="63">
        <f t="shared" si="58"/>
        <v>123.40425531914896</v>
      </c>
      <c r="AU20" s="63">
        <f t="shared" si="59"/>
        <v>-61.702127659574479</v>
      </c>
      <c r="AV20" s="68">
        <f t="shared" si="60"/>
        <v>0.1</v>
      </c>
      <c r="AW20" s="63">
        <f t="shared" si="61"/>
        <v>308.51063829787239</v>
      </c>
      <c r="AX20" s="63">
        <f t="shared" si="62"/>
        <v>-123.40425531914896</v>
      </c>
      <c r="AY20" s="64">
        <f t="shared" si="63"/>
        <v>185.10638297872345</v>
      </c>
      <c r="AZ20" s="65">
        <f t="shared" si="29"/>
        <v>-209.17933130699032</v>
      </c>
      <c r="BA20" s="51">
        <f t="shared" si="64"/>
        <v>431.91489361702133</v>
      </c>
      <c r="BB20" s="55">
        <f t="shared" si="31"/>
        <v>4.4964370245674436E-2</v>
      </c>
      <c r="BC20" s="55">
        <f t="shared" si="32"/>
        <v>0.4694727104532847</v>
      </c>
      <c r="BE20" s="52" t="str">
        <f>IF(((AS20-T20)/T20)&gt;=BE$4,AD20,"")</f>
        <v/>
      </c>
      <c r="BF20" s="52" t="str">
        <f t="shared" si="33"/>
        <v/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0.37142857142857133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6"/>
      <c r="Q21" s="1">
        <f t="shared" si="34"/>
        <v>8.65</v>
      </c>
      <c r="S21" s="70">
        <f t="shared" si="35"/>
        <v>7</v>
      </c>
      <c r="T21" s="71">
        <f t="shared" si="36"/>
        <v>50</v>
      </c>
      <c r="U21" s="71">
        <f t="shared" si="37"/>
        <v>2</v>
      </c>
      <c r="V21" s="72">
        <f t="shared" si="0"/>
        <v>5</v>
      </c>
      <c r="W21" s="70">
        <f t="shared" si="38"/>
        <v>2</v>
      </c>
      <c r="X21" s="72">
        <f t="shared" si="39"/>
        <v>7</v>
      </c>
      <c r="Y21" s="73">
        <f t="shared" si="40"/>
        <v>0.7142857142857143</v>
      </c>
      <c r="Z21" s="73">
        <f t="shared" si="41"/>
        <v>0.5</v>
      </c>
      <c r="AA21" s="71">
        <f t="shared" si="42"/>
        <v>10000</v>
      </c>
      <c r="AB21" s="71">
        <f t="shared" si="43"/>
        <v>9605.7142857142862</v>
      </c>
      <c r="AC21" s="71">
        <f t="shared" si="17"/>
        <v>394.28571428571377</v>
      </c>
      <c r="AD21" s="76">
        <f t="shared" si="44"/>
        <v>18.699999999999982</v>
      </c>
      <c r="AE21" s="71">
        <f t="shared" si="45"/>
        <v>0.70000000000000007</v>
      </c>
      <c r="AF21" s="71">
        <f t="shared" si="46"/>
        <v>1.4000000000000001</v>
      </c>
      <c r="AG21" s="74">
        <f t="shared" si="47"/>
        <v>200</v>
      </c>
      <c r="AH21" s="60">
        <f t="shared" si="48"/>
        <v>50</v>
      </c>
      <c r="AI21" s="60">
        <f t="shared" si="49"/>
        <v>70</v>
      </c>
      <c r="AJ21" s="60">
        <f t="shared" si="50"/>
        <v>10070</v>
      </c>
      <c r="AK21" s="60">
        <f t="shared" si="51"/>
        <v>185</v>
      </c>
      <c r="AL21" s="60">
        <f t="shared" si="52"/>
        <v>3.7</v>
      </c>
      <c r="AM21" s="60">
        <f t="shared" si="53"/>
        <v>-37</v>
      </c>
      <c r="AN21" s="60">
        <f t="shared" si="54"/>
        <v>-37</v>
      </c>
      <c r="AO21" s="60">
        <f t="shared" si="55"/>
        <v>37</v>
      </c>
      <c r="AP21" s="61" t="str">
        <f t="shared" si="19"/>
        <v/>
      </c>
      <c r="AQ21" s="62">
        <f t="shared" si="56"/>
        <v>35</v>
      </c>
      <c r="AR21" s="63">
        <f t="shared" si="21"/>
        <v>1.2352941176470591</v>
      </c>
      <c r="AS21" s="63">
        <f t="shared" si="57"/>
        <v>61.764705882352956</v>
      </c>
      <c r="AT21" s="63">
        <f t="shared" si="58"/>
        <v>123.52941176470591</v>
      </c>
      <c r="AU21" s="63">
        <f t="shared" si="59"/>
        <v>-61.764705882352956</v>
      </c>
      <c r="AV21" s="68">
        <f t="shared" si="60"/>
        <v>0.1</v>
      </c>
      <c r="AW21" s="63">
        <f t="shared" si="61"/>
        <v>308.82352941176475</v>
      </c>
      <c r="AX21" s="63">
        <f t="shared" si="62"/>
        <v>-123.52941176470591</v>
      </c>
      <c r="AY21" s="64">
        <f t="shared" si="63"/>
        <v>185.29411764705884</v>
      </c>
      <c r="AZ21" s="65">
        <f t="shared" si="29"/>
        <v>-208.99159663865493</v>
      </c>
      <c r="BA21" s="51">
        <f t="shared" si="64"/>
        <v>432.35294117647072</v>
      </c>
      <c r="BB21" s="55">
        <f t="shared" si="31"/>
        <v>4.5009973055254233E-2</v>
      </c>
      <c r="BC21" s="55">
        <f t="shared" si="32"/>
        <v>0.46994884910486001</v>
      </c>
      <c r="BE21" s="52" t="str">
        <f>IF(((AS21-T21)/T21)&gt;=BE$4,AD21,"")</f>
        <v/>
      </c>
      <c r="BF21" s="52" t="str">
        <f t="shared" si="33"/>
        <v/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0.37142857142857133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6"/>
      <c r="Q22" s="1">
        <f t="shared" si="34"/>
        <v>8.65</v>
      </c>
      <c r="S22" s="70">
        <f t="shared" si="35"/>
        <v>7</v>
      </c>
      <c r="T22" s="71">
        <f t="shared" si="36"/>
        <v>50</v>
      </c>
      <c r="U22" s="71">
        <f t="shared" si="37"/>
        <v>2</v>
      </c>
      <c r="V22" s="72">
        <f t="shared" si="0"/>
        <v>5</v>
      </c>
      <c r="W22" s="70">
        <f t="shared" si="38"/>
        <v>2</v>
      </c>
      <c r="X22" s="72">
        <f t="shared" si="39"/>
        <v>7</v>
      </c>
      <c r="Y22" s="73">
        <f t="shared" si="40"/>
        <v>0.7142857142857143</v>
      </c>
      <c r="Z22" s="73">
        <f t="shared" si="41"/>
        <v>0.5</v>
      </c>
      <c r="AA22" s="71">
        <f t="shared" si="42"/>
        <v>10000</v>
      </c>
      <c r="AB22" s="71">
        <f t="shared" si="43"/>
        <v>9605.7142857142862</v>
      </c>
      <c r="AC22" s="71">
        <f t="shared" si="17"/>
        <v>394.28571428571377</v>
      </c>
      <c r="AD22" s="76">
        <f t="shared" si="44"/>
        <v>18.59999999999998</v>
      </c>
      <c r="AE22" s="71">
        <f t="shared" si="45"/>
        <v>0.70000000000000007</v>
      </c>
      <c r="AF22" s="71">
        <f t="shared" si="46"/>
        <v>1.4000000000000001</v>
      </c>
      <c r="AG22" s="74">
        <f t="shared" si="47"/>
        <v>200</v>
      </c>
      <c r="AH22" s="60">
        <f t="shared" si="48"/>
        <v>50</v>
      </c>
      <c r="AI22" s="60">
        <f t="shared" si="49"/>
        <v>70</v>
      </c>
      <c r="AJ22" s="60">
        <f t="shared" si="50"/>
        <v>10070</v>
      </c>
      <c r="AK22" s="60">
        <f t="shared" si="51"/>
        <v>185</v>
      </c>
      <c r="AL22" s="60">
        <f t="shared" si="52"/>
        <v>3.7</v>
      </c>
      <c r="AM22" s="60">
        <f t="shared" si="53"/>
        <v>-37</v>
      </c>
      <c r="AN22" s="60">
        <f t="shared" si="54"/>
        <v>-37</v>
      </c>
      <c r="AO22" s="60">
        <f t="shared" si="55"/>
        <v>37</v>
      </c>
      <c r="AP22" s="61" t="str">
        <f t="shared" si="19"/>
        <v/>
      </c>
      <c r="AQ22" s="62">
        <f t="shared" si="56"/>
        <v>35</v>
      </c>
      <c r="AR22" s="63">
        <f t="shared" si="21"/>
        <v>1.2365591397849465</v>
      </c>
      <c r="AS22" s="63">
        <f t="shared" si="57"/>
        <v>61.827956989247326</v>
      </c>
      <c r="AT22" s="63">
        <f t="shared" si="58"/>
        <v>123.65591397849465</v>
      </c>
      <c r="AU22" s="63">
        <f t="shared" si="59"/>
        <v>-61.827956989247326</v>
      </c>
      <c r="AV22" s="68">
        <f t="shared" si="60"/>
        <v>0.1</v>
      </c>
      <c r="AW22" s="63">
        <f t="shared" si="61"/>
        <v>309.13978494623666</v>
      </c>
      <c r="AX22" s="63">
        <f t="shared" si="62"/>
        <v>-123.65591397849465</v>
      </c>
      <c r="AY22" s="64">
        <f t="shared" si="63"/>
        <v>185.48387096774201</v>
      </c>
      <c r="AZ22" s="65">
        <f t="shared" si="29"/>
        <v>-208.80184331797176</v>
      </c>
      <c r="BA22" s="51">
        <f t="shared" si="64"/>
        <v>432.79569892473125</v>
      </c>
      <c r="BB22" s="55">
        <f t="shared" si="31"/>
        <v>4.5056066217625201E-2</v>
      </c>
      <c r="BC22" s="55">
        <f t="shared" si="32"/>
        <v>0.47043010752688252</v>
      </c>
      <c r="BE22" s="52" t="str">
        <f>IF(((AS22-T22)/T22)&gt;=BE$4,AD22,"")</f>
        <v/>
      </c>
      <c r="BF22" s="52" t="str">
        <f t="shared" si="33"/>
        <v/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0.37142857142857133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6"/>
      <c r="Q23" s="1">
        <f t="shared" si="34"/>
        <v>8.65</v>
      </c>
      <c r="S23" s="70">
        <f t="shared" si="35"/>
        <v>7</v>
      </c>
      <c r="T23" s="71">
        <f t="shared" si="36"/>
        <v>50</v>
      </c>
      <c r="U23" s="71">
        <f t="shared" si="37"/>
        <v>2</v>
      </c>
      <c r="V23" s="72">
        <f t="shared" si="0"/>
        <v>5</v>
      </c>
      <c r="W23" s="70">
        <f t="shared" si="38"/>
        <v>2</v>
      </c>
      <c r="X23" s="72">
        <f t="shared" si="39"/>
        <v>7</v>
      </c>
      <c r="Y23" s="73">
        <f t="shared" si="40"/>
        <v>0.7142857142857143</v>
      </c>
      <c r="Z23" s="73">
        <f t="shared" si="41"/>
        <v>0.5</v>
      </c>
      <c r="AA23" s="71">
        <f t="shared" si="42"/>
        <v>10000</v>
      </c>
      <c r="AB23" s="71">
        <f t="shared" si="43"/>
        <v>9605.7142857142862</v>
      </c>
      <c r="AC23" s="71">
        <f t="shared" si="17"/>
        <v>394.28571428571377</v>
      </c>
      <c r="AD23" s="76">
        <f t="shared" si="44"/>
        <v>18.499999999999979</v>
      </c>
      <c r="AE23" s="71">
        <f t="shared" si="45"/>
        <v>0.70000000000000007</v>
      </c>
      <c r="AF23" s="71">
        <f t="shared" si="46"/>
        <v>1.4000000000000001</v>
      </c>
      <c r="AG23" s="74">
        <f t="shared" si="47"/>
        <v>200</v>
      </c>
      <c r="AH23" s="60">
        <f t="shared" si="48"/>
        <v>50</v>
      </c>
      <c r="AI23" s="60">
        <f t="shared" si="49"/>
        <v>70</v>
      </c>
      <c r="AJ23" s="60">
        <f t="shared" si="50"/>
        <v>10070</v>
      </c>
      <c r="AK23" s="60">
        <f t="shared" si="51"/>
        <v>185</v>
      </c>
      <c r="AL23" s="60">
        <f t="shared" si="52"/>
        <v>3.7</v>
      </c>
      <c r="AM23" s="60">
        <f t="shared" si="53"/>
        <v>-37</v>
      </c>
      <c r="AN23" s="60">
        <f t="shared" si="54"/>
        <v>-37</v>
      </c>
      <c r="AO23" s="60">
        <f t="shared" si="55"/>
        <v>37</v>
      </c>
      <c r="AP23" s="61" t="str">
        <f t="shared" si="19"/>
        <v/>
      </c>
      <c r="AQ23" s="62">
        <f t="shared" si="56"/>
        <v>35</v>
      </c>
      <c r="AR23" s="63">
        <f t="shared" si="21"/>
        <v>1.2378378378378381</v>
      </c>
      <c r="AS23" s="63">
        <f t="shared" si="57"/>
        <v>61.891891891891902</v>
      </c>
      <c r="AT23" s="63">
        <f t="shared" si="58"/>
        <v>123.7837837837838</v>
      </c>
      <c r="AU23" s="63">
        <f t="shared" si="59"/>
        <v>-61.891891891891902</v>
      </c>
      <c r="AV23" s="68">
        <f t="shared" si="60"/>
        <v>0.1</v>
      </c>
      <c r="AW23" s="63">
        <f t="shared" si="61"/>
        <v>309.45945945945948</v>
      </c>
      <c r="AX23" s="63">
        <f t="shared" si="62"/>
        <v>-123.7837837837838</v>
      </c>
      <c r="AY23" s="64">
        <f t="shared" si="63"/>
        <v>185.67567567567568</v>
      </c>
      <c r="AZ23" s="65">
        <f t="shared" si="29"/>
        <v>-208.61003861003809</v>
      </c>
      <c r="BA23" s="51">
        <f t="shared" si="64"/>
        <v>433.24324324324334</v>
      </c>
      <c r="BB23" s="55">
        <f t="shared" si="31"/>
        <v>4.5102657684454241E-2</v>
      </c>
      <c r="BC23" s="55">
        <f t="shared" si="32"/>
        <v>0.47091656874265631</v>
      </c>
      <c r="BE23" s="52" t="str">
        <f>IF(((AS23-T23)/T23)&gt;=BE$4,AD23,"")</f>
        <v/>
      </c>
      <c r="BF23" s="52" t="str">
        <f t="shared" si="33"/>
        <v/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8"/>
      <c r="D24" s="18"/>
      <c r="E24" s="20"/>
      <c r="F24" s="21"/>
      <c r="G24" s="6">
        <f t="shared" si="9"/>
        <v>0.37142857142857133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6"/>
      <c r="Q24" s="1">
        <f t="shared" si="34"/>
        <v>8.65</v>
      </c>
      <c r="S24" s="70">
        <f t="shared" si="35"/>
        <v>7</v>
      </c>
      <c r="T24" s="71">
        <f t="shared" si="36"/>
        <v>50</v>
      </c>
      <c r="U24" s="71">
        <f t="shared" si="37"/>
        <v>2</v>
      </c>
      <c r="V24" s="72">
        <f t="shared" si="0"/>
        <v>5</v>
      </c>
      <c r="W24" s="70">
        <f t="shared" si="38"/>
        <v>2</v>
      </c>
      <c r="X24" s="72">
        <f t="shared" si="39"/>
        <v>7</v>
      </c>
      <c r="Y24" s="73">
        <f t="shared" si="40"/>
        <v>0.7142857142857143</v>
      </c>
      <c r="Z24" s="73">
        <f t="shared" si="41"/>
        <v>0.5</v>
      </c>
      <c r="AA24" s="71">
        <f t="shared" si="42"/>
        <v>10000</v>
      </c>
      <c r="AB24" s="71">
        <f t="shared" si="43"/>
        <v>9605.7142857142862</v>
      </c>
      <c r="AC24" s="71">
        <f t="shared" si="17"/>
        <v>394.28571428571377</v>
      </c>
      <c r="AD24" s="76">
        <f t="shared" si="44"/>
        <v>18.399999999999977</v>
      </c>
      <c r="AE24" s="71">
        <f t="shared" si="45"/>
        <v>0.70000000000000007</v>
      </c>
      <c r="AF24" s="71">
        <f t="shared" si="46"/>
        <v>1.4000000000000001</v>
      </c>
      <c r="AG24" s="74">
        <f t="shared" si="47"/>
        <v>200</v>
      </c>
      <c r="AH24" s="60">
        <f t="shared" si="48"/>
        <v>50</v>
      </c>
      <c r="AI24" s="60">
        <f t="shared" si="49"/>
        <v>70</v>
      </c>
      <c r="AJ24" s="60">
        <f t="shared" si="50"/>
        <v>10070</v>
      </c>
      <c r="AK24" s="60">
        <f t="shared" si="51"/>
        <v>185</v>
      </c>
      <c r="AL24" s="60">
        <f t="shared" si="52"/>
        <v>3.7</v>
      </c>
      <c r="AM24" s="60">
        <f t="shared" si="53"/>
        <v>-37</v>
      </c>
      <c r="AN24" s="60">
        <f t="shared" si="54"/>
        <v>-37</v>
      </c>
      <c r="AO24" s="60">
        <f t="shared" si="55"/>
        <v>37</v>
      </c>
      <c r="AP24" s="61" t="str">
        <f t="shared" si="19"/>
        <v/>
      </c>
      <c r="AQ24" s="62">
        <f t="shared" si="56"/>
        <v>35</v>
      </c>
      <c r="AR24" s="63">
        <f t="shared" si="21"/>
        <v>1.2391304347826091</v>
      </c>
      <c r="AS24" s="63">
        <f t="shared" si="57"/>
        <v>61.956521739130451</v>
      </c>
      <c r="AT24" s="63">
        <f t="shared" si="58"/>
        <v>123.9130434782609</v>
      </c>
      <c r="AU24" s="63">
        <f t="shared" si="59"/>
        <v>-61.956521739130451</v>
      </c>
      <c r="AV24" s="68">
        <f t="shared" si="60"/>
        <v>0.1</v>
      </c>
      <c r="AW24" s="63">
        <f t="shared" si="61"/>
        <v>309.78260869565224</v>
      </c>
      <c r="AX24" s="63">
        <f t="shared" si="62"/>
        <v>-123.9130434782609</v>
      </c>
      <c r="AY24" s="64">
        <f t="shared" si="63"/>
        <v>185.86956521739134</v>
      </c>
      <c r="AZ24" s="65">
        <f t="shared" si="29"/>
        <v>-208.41614906832243</v>
      </c>
      <c r="BA24" s="51">
        <f t="shared" si="64"/>
        <v>433.69565217391317</v>
      </c>
      <c r="BB24" s="55">
        <f t="shared" si="31"/>
        <v>4.5149755580270554E-2</v>
      </c>
      <c r="BC24" s="55">
        <f t="shared" si="32"/>
        <v>0.47140831758034096</v>
      </c>
      <c r="BE24" s="52" t="str">
        <f>IF(((AS24-T24)/T24)&gt;=BE$4,AD24,"")</f>
        <v/>
      </c>
      <c r="BF24" s="52" t="str">
        <f t="shared" si="33"/>
        <v/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8"/>
      <c r="D25" s="18"/>
      <c r="E25" s="20"/>
      <c r="F25" s="21"/>
      <c r="G25" s="6">
        <f t="shared" si="9"/>
        <v>0.37142857142857133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6"/>
      <c r="Q25" s="1">
        <f t="shared" si="34"/>
        <v>8.65</v>
      </c>
      <c r="S25" s="70">
        <f t="shared" si="35"/>
        <v>7</v>
      </c>
      <c r="T25" s="71">
        <f t="shared" si="36"/>
        <v>50</v>
      </c>
      <c r="U25" s="71">
        <f t="shared" si="37"/>
        <v>2</v>
      </c>
      <c r="V25" s="72">
        <f t="shared" si="0"/>
        <v>5</v>
      </c>
      <c r="W25" s="70">
        <f t="shared" si="38"/>
        <v>2</v>
      </c>
      <c r="X25" s="72">
        <f t="shared" si="39"/>
        <v>7</v>
      </c>
      <c r="Y25" s="73">
        <f t="shared" si="40"/>
        <v>0.7142857142857143</v>
      </c>
      <c r="Z25" s="73">
        <f t="shared" si="41"/>
        <v>0.5</v>
      </c>
      <c r="AA25" s="71">
        <f t="shared" si="42"/>
        <v>10000</v>
      </c>
      <c r="AB25" s="71">
        <f t="shared" si="43"/>
        <v>9605.7142857142862</v>
      </c>
      <c r="AC25" s="71">
        <f t="shared" si="17"/>
        <v>394.28571428571377</v>
      </c>
      <c r="AD25" s="76">
        <f t="shared" si="44"/>
        <v>18.299999999999976</v>
      </c>
      <c r="AE25" s="71">
        <f t="shared" si="45"/>
        <v>0.70000000000000007</v>
      </c>
      <c r="AF25" s="71">
        <f t="shared" si="46"/>
        <v>1.4000000000000001</v>
      </c>
      <c r="AG25" s="74">
        <f t="shared" si="47"/>
        <v>200</v>
      </c>
      <c r="AH25" s="60">
        <f t="shared" si="48"/>
        <v>50</v>
      </c>
      <c r="AI25" s="60">
        <f t="shared" si="49"/>
        <v>70</v>
      </c>
      <c r="AJ25" s="60">
        <f t="shared" si="50"/>
        <v>10070</v>
      </c>
      <c r="AK25" s="60">
        <f t="shared" si="51"/>
        <v>185</v>
      </c>
      <c r="AL25" s="60">
        <f t="shared" si="52"/>
        <v>3.7</v>
      </c>
      <c r="AM25" s="60">
        <f t="shared" si="53"/>
        <v>-37</v>
      </c>
      <c r="AN25" s="60">
        <f t="shared" si="54"/>
        <v>-37</v>
      </c>
      <c r="AO25" s="60">
        <f t="shared" si="55"/>
        <v>37</v>
      </c>
      <c r="AP25" s="61" t="str">
        <f t="shared" si="19"/>
        <v/>
      </c>
      <c r="AQ25" s="62">
        <f t="shared" si="56"/>
        <v>35</v>
      </c>
      <c r="AR25" s="63">
        <f t="shared" si="21"/>
        <v>1.2404371584699456</v>
      </c>
      <c r="AS25" s="63">
        <f t="shared" si="57"/>
        <v>62.021857923497279</v>
      </c>
      <c r="AT25" s="63">
        <f t="shared" si="58"/>
        <v>124.04371584699456</v>
      </c>
      <c r="AU25" s="63">
        <f t="shared" si="59"/>
        <v>-62.021857923497279</v>
      </c>
      <c r="AV25" s="68">
        <f t="shared" si="60"/>
        <v>0.1</v>
      </c>
      <c r="AW25" s="63">
        <f t="shared" si="61"/>
        <v>310.10928961748641</v>
      </c>
      <c r="AX25" s="63">
        <f t="shared" si="62"/>
        <v>-124.04371584699456</v>
      </c>
      <c r="AY25" s="64">
        <f t="shared" si="63"/>
        <v>186.06557377049185</v>
      </c>
      <c r="AZ25" s="65">
        <f t="shared" si="29"/>
        <v>-208.22014051522191</v>
      </c>
      <c r="BA25" s="51">
        <f t="shared" si="64"/>
        <v>434.15300546448094</v>
      </c>
      <c r="BB25" s="55">
        <f t="shared" si="31"/>
        <v>4.5197368207188671E-2</v>
      </c>
      <c r="BC25" s="55">
        <f t="shared" si="32"/>
        <v>0.47190544072226259</v>
      </c>
      <c r="BE25" s="52" t="str">
        <f>IF(((AS25-T25)/T25)&gt;=BE$4,AD25,"")</f>
        <v/>
      </c>
      <c r="BF25" s="52" t="str">
        <f t="shared" si="33"/>
        <v/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8"/>
      <c r="D26" s="18"/>
      <c r="E26" s="20"/>
      <c r="F26" s="21"/>
      <c r="G26" s="6">
        <f t="shared" si="9"/>
        <v>0.37142857142857133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6"/>
      <c r="Q26" s="1">
        <f t="shared" si="34"/>
        <v>8.65</v>
      </c>
      <c r="S26" s="70">
        <f t="shared" si="35"/>
        <v>7</v>
      </c>
      <c r="T26" s="71">
        <f t="shared" si="36"/>
        <v>50</v>
      </c>
      <c r="U26" s="71">
        <f t="shared" si="37"/>
        <v>2</v>
      </c>
      <c r="V26" s="72">
        <f t="shared" si="0"/>
        <v>5</v>
      </c>
      <c r="W26" s="70">
        <f t="shared" si="38"/>
        <v>2</v>
      </c>
      <c r="X26" s="72">
        <f t="shared" si="39"/>
        <v>7</v>
      </c>
      <c r="Y26" s="73">
        <f t="shared" si="40"/>
        <v>0.7142857142857143</v>
      </c>
      <c r="Z26" s="73">
        <f t="shared" si="41"/>
        <v>0.5</v>
      </c>
      <c r="AA26" s="71">
        <f t="shared" si="42"/>
        <v>10000</v>
      </c>
      <c r="AB26" s="71">
        <f t="shared" si="43"/>
        <v>9605.7142857142862</v>
      </c>
      <c r="AC26" s="71">
        <f t="shared" si="17"/>
        <v>394.28571428571377</v>
      </c>
      <c r="AD26" s="76">
        <f t="shared" si="44"/>
        <v>18.199999999999974</v>
      </c>
      <c r="AE26" s="71">
        <f t="shared" si="45"/>
        <v>0.70000000000000007</v>
      </c>
      <c r="AF26" s="71">
        <f t="shared" si="46"/>
        <v>1.4000000000000001</v>
      </c>
      <c r="AG26" s="74">
        <f t="shared" si="47"/>
        <v>200</v>
      </c>
      <c r="AH26" s="60">
        <f t="shared" si="48"/>
        <v>50</v>
      </c>
      <c r="AI26" s="60">
        <f t="shared" si="49"/>
        <v>70</v>
      </c>
      <c r="AJ26" s="60">
        <f t="shared" si="50"/>
        <v>10070</v>
      </c>
      <c r="AK26" s="60">
        <f t="shared" si="51"/>
        <v>185</v>
      </c>
      <c r="AL26" s="60">
        <f t="shared" si="52"/>
        <v>3.7</v>
      </c>
      <c r="AM26" s="60">
        <f t="shared" si="53"/>
        <v>-37</v>
      </c>
      <c r="AN26" s="60">
        <f t="shared" si="54"/>
        <v>-37</v>
      </c>
      <c r="AO26" s="60">
        <f t="shared" si="55"/>
        <v>37</v>
      </c>
      <c r="AP26" s="61" t="str">
        <f t="shared" si="19"/>
        <v/>
      </c>
      <c r="AQ26" s="62">
        <f t="shared" si="56"/>
        <v>35</v>
      </c>
      <c r="AR26" s="63">
        <f t="shared" si="21"/>
        <v>1.2417582417582422</v>
      </c>
      <c r="AS26" s="63">
        <f t="shared" si="57"/>
        <v>62.087912087912109</v>
      </c>
      <c r="AT26" s="63">
        <f t="shared" si="58"/>
        <v>124.17582417582422</v>
      </c>
      <c r="AU26" s="63">
        <f t="shared" si="59"/>
        <v>-62.087912087912109</v>
      </c>
      <c r="AV26" s="68">
        <f t="shared" si="60"/>
        <v>0.1</v>
      </c>
      <c r="AW26" s="63">
        <f t="shared" si="61"/>
        <v>310.43956043956052</v>
      </c>
      <c r="AX26" s="63">
        <f t="shared" si="62"/>
        <v>-124.17582417582422</v>
      </c>
      <c r="AY26" s="64">
        <f t="shared" si="63"/>
        <v>186.26373626373629</v>
      </c>
      <c r="AZ26" s="65">
        <f t="shared" si="29"/>
        <v>-208.02197802197747</v>
      </c>
      <c r="BA26" s="51">
        <f t="shared" si="64"/>
        <v>434.61538461538476</v>
      </c>
      <c r="BB26" s="55">
        <f t="shared" si="31"/>
        <v>4.5245504049787229E-2</v>
      </c>
      <c r="BC26" s="55">
        <f t="shared" si="32"/>
        <v>0.47240802675585353</v>
      </c>
      <c r="BE26" s="52" t="str">
        <f>IF(((AS26-T26)/T26)&gt;=BE$4,AD26,"")</f>
        <v/>
      </c>
      <c r="BF26" s="52" t="str">
        <f t="shared" si="33"/>
        <v/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8"/>
      <c r="D27" s="18"/>
      <c r="E27" s="20"/>
      <c r="F27" s="21"/>
      <c r="G27" s="6">
        <f t="shared" si="9"/>
        <v>0.37142857142857133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6"/>
      <c r="Q27" s="1">
        <f t="shared" si="34"/>
        <v>8.65</v>
      </c>
      <c r="S27" s="70">
        <f t="shared" si="35"/>
        <v>7</v>
      </c>
      <c r="T27" s="71">
        <f t="shared" si="36"/>
        <v>50</v>
      </c>
      <c r="U27" s="71">
        <f t="shared" si="37"/>
        <v>2</v>
      </c>
      <c r="V27" s="72">
        <f t="shared" si="0"/>
        <v>5</v>
      </c>
      <c r="W27" s="70">
        <f t="shared" si="38"/>
        <v>2</v>
      </c>
      <c r="X27" s="72">
        <f t="shared" si="39"/>
        <v>7</v>
      </c>
      <c r="Y27" s="73">
        <f t="shared" si="40"/>
        <v>0.7142857142857143</v>
      </c>
      <c r="Z27" s="73">
        <f t="shared" si="41"/>
        <v>0.5</v>
      </c>
      <c r="AA27" s="71">
        <f t="shared" si="42"/>
        <v>10000</v>
      </c>
      <c r="AB27" s="71">
        <f t="shared" si="43"/>
        <v>9605.7142857142862</v>
      </c>
      <c r="AC27" s="71">
        <f t="shared" si="17"/>
        <v>394.28571428571377</v>
      </c>
      <c r="AD27" s="76">
        <f t="shared" si="44"/>
        <v>18.099999999999973</v>
      </c>
      <c r="AE27" s="71">
        <f t="shared" si="45"/>
        <v>0.70000000000000007</v>
      </c>
      <c r="AF27" s="71">
        <f t="shared" si="46"/>
        <v>1.4000000000000001</v>
      </c>
      <c r="AG27" s="74">
        <f t="shared" si="47"/>
        <v>200</v>
      </c>
      <c r="AH27" s="60">
        <f t="shared" si="48"/>
        <v>50</v>
      </c>
      <c r="AI27" s="60">
        <f t="shared" si="49"/>
        <v>70</v>
      </c>
      <c r="AJ27" s="60">
        <f t="shared" si="50"/>
        <v>10070</v>
      </c>
      <c r="AK27" s="60">
        <f t="shared" si="51"/>
        <v>185</v>
      </c>
      <c r="AL27" s="60">
        <f t="shared" si="52"/>
        <v>3.7</v>
      </c>
      <c r="AM27" s="60">
        <f t="shared" si="53"/>
        <v>-37</v>
      </c>
      <c r="AN27" s="60">
        <f t="shared" si="54"/>
        <v>-37</v>
      </c>
      <c r="AO27" s="60">
        <f t="shared" si="55"/>
        <v>37</v>
      </c>
      <c r="AP27" s="61" t="str">
        <f t="shared" si="19"/>
        <v/>
      </c>
      <c r="AQ27" s="62">
        <f t="shared" si="56"/>
        <v>35</v>
      </c>
      <c r="AR27" s="63">
        <f t="shared" si="21"/>
        <v>1.243093922651934</v>
      </c>
      <c r="AS27" s="63">
        <f t="shared" si="57"/>
        <v>62.154696132596698</v>
      </c>
      <c r="AT27" s="63">
        <f t="shared" si="58"/>
        <v>124.3093922651934</v>
      </c>
      <c r="AU27" s="63">
        <f t="shared" si="59"/>
        <v>-62.154696132596698</v>
      </c>
      <c r="AV27" s="68">
        <f t="shared" si="60"/>
        <v>0.1</v>
      </c>
      <c r="AW27" s="63">
        <f t="shared" si="61"/>
        <v>310.7734806629835</v>
      </c>
      <c r="AX27" s="63">
        <f t="shared" si="62"/>
        <v>-124.3093922651934</v>
      </c>
      <c r="AY27" s="64">
        <f t="shared" si="63"/>
        <v>186.46408839779011</v>
      </c>
      <c r="AZ27" s="65">
        <f t="shared" si="29"/>
        <v>-207.82162588792366</v>
      </c>
      <c r="BA27" s="51">
        <f t="shared" si="64"/>
        <v>435.08287292817687</v>
      </c>
      <c r="BB27" s="55">
        <f t="shared" si="31"/>
        <v>4.5294171780149287E-2</v>
      </c>
      <c r="BC27" s="55">
        <f t="shared" si="32"/>
        <v>0.47291616622627985</v>
      </c>
      <c r="BE27" s="52" t="str">
        <f>IF(((AS27-T27)/T27)&gt;=BE$4,AD27,"")</f>
        <v/>
      </c>
      <c r="BF27" s="52" t="str">
        <f t="shared" si="33"/>
        <v/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13"/>
      <c r="C28" s="13" t="s">
        <v>47</v>
      </c>
      <c r="D28" s="33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-244.28571428571428</v>
      </c>
      <c r="N28" s="6">
        <f>IF(H3&gt;J4,"VINTO",M28-L28-K3)</f>
        <v>-464.28571428571428</v>
      </c>
      <c r="O28" s="6">
        <f>-N28</f>
        <v>464.28571428571428</v>
      </c>
      <c r="Q28" s="1">
        <f t="shared" si="34"/>
        <v>8.65</v>
      </c>
      <c r="S28" s="70">
        <f t="shared" si="35"/>
        <v>7</v>
      </c>
      <c r="T28" s="71">
        <f t="shared" si="36"/>
        <v>50</v>
      </c>
      <c r="U28" s="71">
        <f t="shared" si="37"/>
        <v>2</v>
      </c>
      <c r="V28" s="72">
        <f t="shared" si="0"/>
        <v>5</v>
      </c>
      <c r="W28" s="70">
        <f t="shared" si="38"/>
        <v>2</v>
      </c>
      <c r="X28" s="72">
        <f t="shared" si="39"/>
        <v>7</v>
      </c>
      <c r="Y28" s="73">
        <f t="shared" si="40"/>
        <v>0.7142857142857143</v>
      </c>
      <c r="Z28" s="73">
        <f t="shared" si="41"/>
        <v>0.5</v>
      </c>
      <c r="AA28" s="71">
        <f t="shared" si="42"/>
        <v>10000</v>
      </c>
      <c r="AB28" s="71">
        <f t="shared" si="43"/>
        <v>9605.7142857142862</v>
      </c>
      <c r="AC28" s="71">
        <f t="shared" si="17"/>
        <v>394.28571428571377</v>
      </c>
      <c r="AD28" s="76">
        <f t="shared" si="44"/>
        <v>17.999999999999972</v>
      </c>
      <c r="AE28" s="71">
        <f t="shared" si="45"/>
        <v>0.70000000000000007</v>
      </c>
      <c r="AF28" s="71">
        <f t="shared" si="46"/>
        <v>1.4000000000000001</v>
      </c>
      <c r="AG28" s="74">
        <f t="shared" si="47"/>
        <v>200</v>
      </c>
      <c r="AH28" s="60">
        <f t="shared" si="48"/>
        <v>50</v>
      </c>
      <c r="AI28" s="60">
        <f t="shared" si="49"/>
        <v>70</v>
      </c>
      <c r="AJ28" s="60">
        <f t="shared" si="50"/>
        <v>10070</v>
      </c>
      <c r="AK28" s="60">
        <f t="shared" si="51"/>
        <v>185</v>
      </c>
      <c r="AL28" s="60">
        <f t="shared" si="52"/>
        <v>3.7</v>
      </c>
      <c r="AM28" s="60">
        <f t="shared" si="53"/>
        <v>-37</v>
      </c>
      <c r="AN28" s="60">
        <f t="shared" si="54"/>
        <v>-37</v>
      </c>
      <c r="AO28" s="60">
        <f t="shared" si="55"/>
        <v>37</v>
      </c>
      <c r="AP28" s="61" t="str">
        <f t="shared" si="19"/>
        <v/>
      </c>
      <c r="AQ28" s="62">
        <f t="shared" si="56"/>
        <v>35</v>
      </c>
      <c r="AR28" s="63">
        <f t="shared" si="21"/>
        <v>1.2444444444444449</v>
      </c>
      <c r="AS28" s="63">
        <f t="shared" si="57"/>
        <v>62.222222222222243</v>
      </c>
      <c r="AT28" s="63">
        <f t="shared" si="58"/>
        <v>124.44444444444449</v>
      </c>
      <c r="AU28" s="63">
        <f t="shared" si="59"/>
        <v>-62.222222222222243</v>
      </c>
      <c r="AV28" s="68">
        <f t="shared" si="60"/>
        <v>0.1</v>
      </c>
      <c r="AW28" s="63">
        <f t="shared" si="61"/>
        <v>311.1111111111112</v>
      </c>
      <c r="AX28" s="63">
        <f t="shared" si="62"/>
        <v>-124.44444444444449</v>
      </c>
      <c r="AY28" s="64">
        <f t="shared" si="63"/>
        <v>186.66666666666671</v>
      </c>
      <c r="AZ28" s="65">
        <f t="shared" si="29"/>
        <v>-207.61904761904705</v>
      </c>
      <c r="BA28" s="51">
        <f t="shared" si="64"/>
        <v>435.55555555555571</v>
      </c>
      <c r="BB28" s="55">
        <f t="shared" si="31"/>
        <v>4.5343380263070936E-2</v>
      </c>
      <c r="BC28" s="55">
        <f t="shared" si="32"/>
        <v>0.47342995169082203</v>
      </c>
      <c r="BE28" s="52" t="str">
        <f>IF(((AS28-T28)/T28)&gt;=BE$4,AD28,"")</f>
        <v/>
      </c>
      <c r="BF28" s="52" t="str">
        <f t="shared" si="33"/>
        <v/>
      </c>
      <c r="BG28" s="52">
        <f>IF(BB28&lt;=BG$4,AD28,"")</f>
        <v>17.999999999999972</v>
      </c>
      <c r="BH28" s="52" t="str">
        <f>IF(BC28&gt;=BH$4,AD28,"")</f>
        <v/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S29" s="70">
        <f t="shared" si="35"/>
        <v>7</v>
      </c>
      <c r="T29" s="71">
        <f t="shared" si="36"/>
        <v>50</v>
      </c>
      <c r="U29" s="71">
        <f t="shared" si="37"/>
        <v>2</v>
      </c>
      <c r="V29" s="72">
        <f t="shared" si="0"/>
        <v>5</v>
      </c>
      <c r="W29" s="70">
        <f t="shared" si="38"/>
        <v>2</v>
      </c>
      <c r="X29" s="72">
        <f t="shared" si="39"/>
        <v>7</v>
      </c>
      <c r="Y29" s="73">
        <f t="shared" si="40"/>
        <v>0.7142857142857143</v>
      </c>
      <c r="Z29" s="73">
        <f t="shared" si="41"/>
        <v>0.5</v>
      </c>
      <c r="AA29" s="71">
        <f t="shared" si="42"/>
        <v>10000</v>
      </c>
      <c r="AB29" s="71">
        <f t="shared" si="43"/>
        <v>9605.7142857142862</v>
      </c>
      <c r="AC29" s="71">
        <f t="shared" si="17"/>
        <v>394.28571428571377</v>
      </c>
      <c r="AD29" s="76">
        <f t="shared" si="44"/>
        <v>17.89999999999997</v>
      </c>
      <c r="AE29" s="71">
        <f t="shared" si="45"/>
        <v>0.70000000000000007</v>
      </c>
      <c r="AF29" s="71">
        <f t="shared" si="46"/>
        <v>1.4000000000000001</v>
      </c>
      <c r="AG29" s="74">
        <f t="shared" si="47"/>
        <v>200</v>
      </c>
      <c r="AH29" s="60">
        <f t="shared" si="48"/>
        <v>50</v>
      </c>
      <c r="AI29" s="60">
        <f t="shared" si="49"/>
        <v>70</v>
      </c>
      <c r="AJ29" s="60">
        <f t="shared" si="50"/>
        <v>10070</v>
      </c>
      <c r="AK29" s="60">
        <f t="shared" si="51"/>
        <v>185</v>
      </c>
      <c r="AL29" s="60">
        <f t="shared" si="52"/>
        <v>3.7</v>
      </c>
      <c r="AM29" s="60">
        <f t="shared" si="53"/>
        <v>-37</v>
      </c>
      <c r="AN29" s="60">
        <f t="shared" si="54"/>
        <v>-37</v>
      </c>
      <c r="AO29" s="60">
        <f t="shared" si="55"/>
        <v>37</v>
      </c>
      <c r="AP29" s="61" t="str">
        <f t="shared" si="19"/>
        <v/>
      </c>
      <c r="AQ29" s="62">
        <f t="shared" si="56"/>
        <v>35</v>
      </c>
      <c r="AR29" s="63">
        <f t="shared" si="21"/>
        <v>1.2458100558659222</v>
      </c>
      <c r="AS29" s="63">
        <f t="shared" si="57"/>
        <v>62.290502793296113</v>
      </c>
      <c r="AT29" s="63">
        <f t="shared" si="58"/>
        <v>124.58100558659223</v>
      </c>
      <c r="AU29" s="63">
        <f t="shared" si="59"/>
        <v>-62.290502793296113</v>
      </c>
      <c r="AV29" s="68">
        <f t="shared" si="60"/>
        <v>0.1</v>
      </c>
      <c r="AW29" s="63">
        <f t="shared" si="61"/>
        <v>311.45251396648058</v>
      </c>
      <c r="AX29" s="63">
        <f t="shared" si="62"/>
        <v>-124.58100558659223</v>
      </c>
      <c r="AY29" s="64">
        <f t="shared" si="63"/>
        <v>186.87150837988835</v>
      </c>
      <c r="AZ29" s="65">
        <f t="shared" si="29"/>
        <v>-207.41420590582541</v>
      </c>
      <c r="BA29" s="51">
        <f t="shared" si="64"/>
        <v>436.03351955307278</v>
      </c>
      <c r="BB29" s="55">
        <f t="shared" si="31"/>
        <v>4.5393138561444217E-2</v>
      </c>
      <c r="BC29" s="55">
        <f t="shared" si="32"/>
        <v>0.47394947777507979</v>
      </c>
      <c r="BE29" s="52" t="str">
        <f>IF(((AS29-T29)/T29)&gt;=BE$4,AD29,"")</f>
        <v/>
      </c>
      <c r="BF29" s="52" t="str">
        <f t="shared" si="33"/>
        <v/>
      </c>
      <c r="BG29" s="52">
        <f>IF(BB29&lt;=BG$4,AD29,"")</f>
        <v>17.89999999999997</v>
      </c>
      <c r="BH29" s="52" t="str">
        <f>IF(BC29&gt;=BH$4,AD29,"")</f>
        <v/>
      </c>
    </row>
    <row r="30" spans="2:60">
      <c r="S30" s="70">
        <f t="shared" si="35"/>
        <v>7</v>
      </c>
      <c r="T30" s="71">
        <f t="shared" si="36"/>
        <v>50</v>
      </c>
      <c r="U30" s="71">
        <f t="shared" si="37"/>
        <v>2</v>
      </c>
      <c r="V30" s="72">
        <f t="shared" si="0"/>
        <v>5</v>
      </c>
      <c r="W30" s="70">
        <f t="shared" si="38"/>
        <v>2</v>
      </c>
      <c r="X30" s="72">
        <f t="shared" si="39"/>
        <v>7</v>
      </c>
      <c r="Y30" s="73">
        <f t="shared" si="40"/>
        <v>0.7142857142857143</v>
      </c>
      <c r="Z30" s="73">
        <f t="shared" si="41"/>
        <v>0.5</v>
      </c>
      <c r="AA30" s="71">
        <f t="shared" si="42"/>
        <v>10000</v>
      </c>
      <c r="AB30" s="71">
        <f t="shared" si="43"/>
        <v>9605.7142857142862</v>
      </c>
      <c r="AC30" s="71">
        <f t="shared" si="17"/>
        <v>394.28571428571377</v>
      </c>
      <c r="AD30" s="76">
        <f t="shared" si="44"/>
        <v>17.799999999999969</v>
      </c>
      <c r="AE30" s="71">
        <f t="shared" si="45"/>
        <v>0.70000000000000007</v>
      </c>
      <c r="AF30" s="71">
        <f t="shared" si="46"/>
        <v>1.4000000000000001</v>
      </c>
      <c r="AG30" s="74">
        <f t="shared" si="47"/>
        <v>200</v>
      </c>
      <c r="AH30" s="60">
        <f t="shared" si="48"/>
        <v>50</v>
      </c>
      <c r="AI30" s="60">
        <f t="shared" si="49"/>
        <v>70</v>
      </c>
      <c r="AJ30" s="60">
        <f t="shared" si="50"/>
        <v>10070</v>
      </c>
      <c r="AK30" s="60">
        <f t="shared" si="51"/>
        <v>185</v>
      </c>
      <c r="AL30" s="60">
        <f t="shared" si="52"/>
        <v>3.7</v>
      </c>
      <c r="AM30" s="60">
        <f t="shared" si="53"/>
        <v>-37</v>
      </c>
      <c r="AN30" s="60">
        <f t="shared" si="54"/>
        <v>-37</v>
      </c>
      <c r="AO30" s="60">
        <f t="shared" si="55"/>
        <v>37</v>
      </c>
      <c r="AP30" s="61" t="str">
        <f t="shared" si="19"/>
        <v/>
      </c>
      <c r="AQ30" s="62">
        <f t="shared" si="56"/>
        <v>35</v>
      </c>
      <c r="AR30" s="63">
        <f t="shared" si="21"/>
        <v>1.2471910112359554</v>
      </c>
      <c r="AS30" s="63">
        <f t="shared" si="57"/>
        <v>62.359550561797775</v>
      </c>
      <c r="AT30" s="63">
        <f t="shared" si="58"/>
        <v>124.71910112359555</v>
      </c>
      <c r="AU30" s="63">
        <f t="shared" si="59"/>
        <v>-62.359550561797775</v>
      </c>
      <c r="AV30" s="68">
        <f t="shared" si="60"/>
        <v>0.1</v>
      </c>
      <c r="AW30" s="63">
        <f t="shared" si="61"/>
        <v>311.79775280898889</v>
      </c>
      <c r="AX30" s="63">
        <f t="shared" si="62"/>
        <v>-124.71910112359555</v>
      </c>
      <c r="AY30" s="64">
        <f t="shared" si="63"/>
        <v>187.07865168539334</v>
      </c>
      <c r="AZ30" s="65">
        <f t="shared" si="29"/>
        <v>-207.20706260032043</v>
      </c>
      <c r="BA30" s="51">
        <f t="shared" si="64"/>
        <v>436.51685393258441</v>
      </c>
      <c r="BB30" s="55">
        <f t="shared" si="31"/>
        <v>4.5443455941821691E-2</v>
      </c>
      <c r="BC30" s="55">
        <f t="shared" si="32"/>
        <v>0.4744748412310707</v>
      </c>
      <c r="BE30" s="52" t="str">
        <f>IF(((AS30-T30)/T30)&gt;=BE$4,AD30,"")</f>
        <v/>
      </c>
      <c r="BF30" s="52" t="str">
        <f t="shared" si="33"/>
        <v/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5"/>
        <v>7</v>
      </c>
      <c r="T31" s="71">
        <f t="shared" si="36"/>
        <v>50</v>
      </c>
      <c r="U31" s="71">
        <f t="shared" si="37"/>
        <v>2</v>
      </c>
      <c r="V31" s="72">
        <f t="shared" si="0"/>
        <v>5</v>
      </c>
      <c r="W31" s="70">
        <f t="shared" si="38"/>
        <v>2</v>
      </c>
      <c r="X31" s="72">
        <f t="shared" si="39"/>
        <v>7</v>
      </c>
      <c r="Y31" s="73">
        <f t="shared" si="40"/>
        <v>0.7142857142857143</v>
      </c>
      <c r="Z31" s="73">
        <f t="shared" si="41"/>
        <v>0.5</v>
      </c>
      <c r="AA31" s="71">
        <f t="shared" si="42"/>
        <v>10000</v>
      </c>
      <c r="AB31" s="71">
        <f t="shared" si="43"/>
        <v>9605.7142857142862</v>
      </c>
      <c r="AC31" s="71">
        <f t="shared" si="17"/>
        <v>394.28571428571377</v>
      </c>
      <c r="AD31" s="76">
        <f t="shared" si="44"/>
        <v>17.699999999999967</v>
      </c>
      <c r="AE31" s="71">
        <f t="shared" si="45"/>
        <v>0.70000000000000007</v>
      </c>
      <c r="AF31" s="71">
        <f t="shared" si="46"/>
        <v>1.4000000000000001</v>
      </c>
      <c r="AG31" s="74">
        <f t="shared" si="47"/>
        <v>200</v>
      </c>
      <c r="AH31" s="60">
        <f t="shared" si="48"/>
        <v>50</v>
      </c>
      <c r="AI31" s="60">
        <f t="shared" si="49"/>
        <v>70</v>
      </c>
      <c r="AJ31" s="60">
        <f t="shared" si="50"/>
        <v>10070</v>
      </c>
      <c r="AK31" s="60">
        <f t="shared" si="51"/>
        <v>185</v>
      </c>
      <c r="AL31" s="60">
        <f t="shared" si="52"/>
        <v>3.7</v>
      </c>
      <c r="AM31" s="60">
        <f t="shared" si="53"/>
        <v>-37</v>
      </c>
      <c r="AN31" s="60">
        <f t="shared" si="54"/>
        <v>-37</v>
      </c>
      <c r="AO31" s="60">
        <f t="shared" si="55"/>
        <v>37</v>
      </c>
      <c r="AP31" s="61" t="str">
        <f t="shared" si="19"/>
        <v/>
      </c>
      <c r="AQ31" s="62">
        <f t="shared" si="56"/>
        <v>35</v>
      </c>
      <c r="AR31" s="63">
        <f t="shared" si="21"/>
        <v>1.2485875706214693</v>
      </c>
      <c r="AS31" s="63">
        <f t="shared" si="57"/>
        <v>62.429378531073468</v>
      </c>
      <c r="AT31" s="63">
        <f t="shared" si="58"/>
        <v>124.85875706214694</v>
      </c>
      <c r="AU31" s="63">
        <f t="shared" si="59"/>
        <v>-62.429378531073468</v>
      </c>
      <c r="AV31" s="68">
        <f t="shared" si="60"/>
        <v>0.1</v>
      </c>
      <c r="AW31" s="63">
        <f t="shared" si="61"/>
        <v>312.14689265536731</v>
      </c>
      <c r="AX31" s="63">
        <f t="shared" si="62"/>
        <v>-124.85875706214694</v>
      </c>
      <c r="AY31" s="64">
        <f t="shared" si="63"/>
        <v>187.28813559322037</v>
      </c>
      <c r="AZ31" s="65">
        <f t="shared" si="29"/>
        <v>-206.99757869249339</v>
      </c>
      <c r="BA31" s="51">
        <f t="shared" si="64"/>
        <v>437.0056497175143</v>
      </c>
      <c r="BB31" s="55">
        <f t="shared" si="31"/>
        <v>4.5494341880169542E-2</v>
      </c>
      <c r="BC31" s="55">
        <f t="shared" si="32"/>
        <v>0.47500614099729865</v>
      </c>
      <c r="BE31" s="52" t="str">
        <f>IF(((AS31-T31)/T31)&gt;=BE$4,AD31,"")</f>
        <v/>
      </c>
      <c r="BF31" s="52" t="str">
        <f t="shared" si="33"/>
        <v/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5"/>
        <v>7</v>
      </c>
      <c r="T32" s="71">
        <f t="shared" si="36"/>
        <v>50</v>
      </c>
      <c r="U32" s="71">
        <f t="shared" si="37"/>
        <v>2</v>
      </c>
      <c r="V32" s="72">
        <f t="shared" si="0"/>
        <v>5</v>
      </c>
      <c r="W32" s="70">
        <f t="shared" si="38"/>
        <v>2</v>
      </c>
      <c r="X32" s="72">
        <f t="shared" si="39"/>
        <v>7</v>
      </c>
      <c r="Y32" s="73">
        <f t="shared" si="40"/>
        <v>0.7142857142857143</v>
      </c>
      <c r="Z32" s="73">
        <f t="shared" si="41"/>
        <v>0.5</v>
      </c>
      <c r="AA32" s="71">
        <f t="shared" si="42"/>
        <v>10000</v>
      </c>
      <c r="AB32" s="71">
        <f t="shared" si="43"/>
        <v>9605.7142857142862</v>
      </c>
      <c r="AC32" s="71">
        <f t="shared" si="17"/>
        <v>394.28571428571377</v>
      </c>
      <c r="AD32" s="76">
        <f t="shared" si="44"/>
        <v>17.599999999999966</v>
      </c>
      <c r="AE32" s="71">
        <f t="shared" si="45"/>
        <v>0.70000000000000007</v>
      </c>
      <c r="AF32" s="71">
        <f t="shared" si="46"/>
        <v>1.4000000000000001</v>
      </c>
      <c r="AG32" s="74">
        <f t="shared" si="47"/>
        <v>200</v>
      </c>
      <c r="AH32" s="60">
        <f t="shared" si="48"/>
        <v>50</v>
      </c>
      <c r="AI32" s="60">
        <f t="shared" si="49"/>
        <v>70</v>
      </c>
      <c r="AJ32" s="60">
        <f t="shared" si="50"/>
        <v>10070</v>
      </c>
      <c r="AK32" s="60">
        <f t="shared" si="51"/>
        <v>185</v>
      </c>
      <c r="AL32" s="60">
        <f t="shared" si="52"/>
        <v>3.7</v>
      </c>
      <c r="AM32" s="60">
        <f t="shared" si="53"/>
        <v>-37</v>
      </c>
      <c r="AN32" s="60">
        <f t="shared" si="54"/>
        <v>-37</v>
      </c>
      <c r="AO32" s="60">
        <f t="shared" si="55"/>
        <v>37</v>
      </c>
      <c r="AP32" s="61" t="str">
        <f t="shared" si="19"/>
        <v/>
      </c>
      <c r="AQ32" s="62">
        <f t="shared" si="56"/>
        <v>35</v>
      </c>
      <c r="AR32" s="63">
        <f t="shared" si="21"/>
        <v>1.2500000000000004</v>
      </c>
      <c r="AS32" s="63">
        <f t="shared" si="57"/>
        <v>62.500000000000021</v>
      </c>
      <c r="AT32" s="63">
        <f t="shared" si="58"/>
        <v>125.00000000000004</v>
      </c>
      <c r="AU32" s="63">
        <f t="shared" si="59"/>
        <v>-62.500000000000021</v>
      </c>
      <c r="AV32" s="68">
        <f t="shared" si="60"/>
        <v>0.1</v>
      </c>
      <c r="AW32" s="63">
        <f t="shared" si="61"/>
        <v>312.50000000000011</v>
      </c>
      <c r="AX32" s="63">
        <f t="shared" si="62"/>
        <v>-125.00000000000004</v>
      </c>
      <c r="AY32" s="64">
        <f t="shared" si="63"/>
        <v>187.50000000000006</v>
      </c>
      <c r="AZ32" s="65">
        <f t="shared" si="29"/>
        <v>-206.78571428571371</v>
      </c>
      <c r="BA32" s="51">
        <f t="shared" si="64"/>
        <v>437.50000000000017</v>
      </c>
      <c r="BB32" s="55">
        <f t="shared" si="31"/>
        <v>4.5545806067816788E-2</v>
      </c>
      <c r="BC32" s="55">
        <f t="shared" si="32"/>
        <v>0.47554347826087034</v>
      </c>
      <c r="BE32" s="52" t="str">
        <f>IF(((AS32-T32)/T32)&gt;=BE$4,AD32,"")</f>
        <v/>
      </c>
      <c r="BF32" s="52" t="str">
        <f t="shared" si="33"/>
        <v/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5"/>
        <v>7</v>
      </c>
      <c r="T33" s="71">
        <f t="shared" si="36"/>
        <v>50</v>
      </c>
      <c r="U33" s="71">
        <f t="shared" si="37"/>
        <v>2</v>
      </c>
      <c r="V33" s="72">
        <f t="shared" si="0"/>
        <v>5</v>
      </c>
      <c r="W33" s="70">
        <f t="shared" si="38"/>
        <v>2</v>
      </c>
      <c r="X33" s="72">
        <f t="shared" si="39"/>
        <v>7</v>
      </c>
      <c r="Y33" s="73">
        <f t="shared" si="40"/>
        <v>0.7142857142857143</v>
      </c>
      <c r="Z33" s="73">
        <f t="shared" si="41"/>
        <v>0.5</v>
      </c>
      <c r="AA33" s="71">
        <f t="shared" si="42"/>
        <v>10000</v>
      </c>
      <c r="AB33" s="71">
        <f t="shared" si="43"/>
        <v>9605.7142857142862</v>
      </c>
      <c r="AC33" s="71">
        <f t="shared" si="17"/>
        <v>394.28571428571377</v>
      </c>
      <c r="AD33" s="76">
        <f t="shared" si="44"/>
        <v>17.499999999999964</v>
      </c>
      <c r="AE33" s="71">
        <f t="shared" si="45"/>
        <v>0.70000000000000007</v>
      </c>
      <c r="AF33" s="71">
        <f t="shared" si="46"/>
        <v>1.4000000000000001</v>
      </c>
      <c r="AG33" s="74">
        <f t="shared" si="47"/>
        <v>200</v>
      </c>
      <c r="AH33" s="60">
        <f t="shared" si="48"/>
        <v>50</v>
      </c>
      <c r="AI33" s="60">
        <f t="shared" si="49"/>
        <v>70</v>
      </c>
      <c r="AJ33" s="60">
        <f t="shared" si="50"/>
        <v>10070</v>
      </c>
      <c r="AK33" s="60">
        <f t="shared" si="51"/>
        <v>185</v>
      </c>
      <c r="AL33" s="60">
        <f t="shared" si="52"/>
        <v>3.7</v>
      </c>
      <c r="AM33" s="60">
        <f t="shared" si="53"/>
        <v>-37</v>
      </c>
      <c r="AN33" s="60">
        <f t="shared" si="54"/>
        <v>-37</v>
      </c>
      <c r="AO33" s="60">
        <f t="shared" si="55"/>
        <v>37</v>
      </c>
      <c r="AP33" s="61" t="str">
        <f t="shared" si="19"/>
        <v/>
      </c>
      <c r="AQ33" s="62">
        <f t="shared" si="56"/>
        <v>35</v>
      </c>
      <c r="AR33" s="63">
        <f t="shared" si="21"/>
        <v>1.251428571428572</v>
      </c>
      <c r="AS33" s="63">
        <f t="shared" si="57"/>
        <v>62.571428571428598</v>
      </c>
      <c r="AT33" s="63">
        <f t="shared" si="58"/>
        <v>125.1428571428572</v>
      </c>
      <c r="AU33" s="63">
        <f t="shared" si="59"/>
        <v>-62.571428571428598</v>
      </c>
      <c r="AV33" s="68">
        <f t="shared" si="60"/>
        <v>0.1</v>
      </c>
      <c r="AW33" s="63">
        <f t="shared" si="61"/>
        <v>312.857142857143</v>
      </c>
      <c r="AX33" s="63">
        <f t="shared" si="62"/>
        <v>-125.1428571428572</v>
      </c>
      <c r="AY33" s="64">
        <f t="shared" si="63"/>
        <v>187.71428571428581</v>
      </c>
      <c r="AZ33" s="65">
        <f t="shared" si="29"/>
        <v>-206.57142857142796</v>
      </c>
      <c r="BA33" s="51">
        <f t="shared" si="64"/>
        <v>438.00000000000017</v>
      </c>
      <c r="BB33" s="55">
        <f t="shared" si="31"/>
        <v>4.5597858417608585E-2</v>
      </c>
      <c r="BC33" s="55">
        <f t="shared" si="32"/>
        <v>0.47608695652173999</v>
      </c>
      <c r="BE33" s="52" t="str">
        <f>IF(((AS33-T33)/T33)&gt;=BE$4,AD33,"")</f>
        <v/>
      </c>
      <c r="BF33" s="52" t="str">
        <f t="shared" si="33"/>
        <v/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5"/>
        <v>7</v>
      </c>
      <c r="T34" s="71">
        <f t="shared" si="36"/>
        <v>50</v>
      </c>
      <c r="U34" s="71">
        <f t="shared" si="37"/>
        <v>2</v>
      </c>
      <c r="V34" s="72">
        <f t="shared" si="0"/>
        <v>5</v>
      </c>
      <c r="W34" s="70">
        <f t="shared" si="38"/>
        <v>2</v>
      </c>
      <c r="X34" s="72">
        <f t="shared" si="39"/>
        <v>7</v>
      </c>
      <c r="Y34" s="73">
        <f t="shared" si="40"/>
        <v>0.7142857142857143</v>
      </c>
      <c r="Z34" s="73">
        <f t="shared" si="41"/>
        <v>0.5</v>
      </c>
      <c r="AA34" s="71">
        <f t="shared" si="42"/>
        <v>10000</v>
      </c>
      <c r="AB34" s="71">
        <f t="shared" si="43"/>
        <v>9605.7142857142862</v>
      </c>
      <c r="AC34" s="71">
        <f t="shared" si="17"/>
        <v>394.28571428571377</v>
      </c>
      <c r="AD34" s="76">
        <f t="shared" si="44"/>
        <v>17.399999999999963</v>
      </c>
      <c r="AE34" s="71">
        <f t="shared" si="45"/>
        <v>0.70000000000000007</v>
      </c>
      <c r="AF34" s="71">
        <f t="shared" si="46"/>
        <v>1.4000000000000001</v>
      </c>
      <c r="AG34" s="74">
        <f t="shared" si="47"/>
        <v>200</v>
      </c>
      <c r="AH34" s="60">
        <f t="shared" si="48"/>
        <v>50</v>
      </c>
      <c r="AI34" s="60">
        <f t="shared" si="49"/>
        <v>70</v>
      </c>
      <c r="AJ34" s="60">
        <f t="shared" si="50"/>
        <v>10070</v>
      </c>
      <c r="AK34" s="60">
        <f t="shared" si="51"/>
        <v>185</v>
      </c>
      <c r="AL34" s="60">
        <f t="shared" si="52"/>
        <v>3.7</v>
      </c>
      <c r="AM34" s="60">
        <f t="shared" si="53"/>
        <v>-37</v>
      </c>
      <c r="AN34" s="60">
        <f t="shared" si="54"/>
        <v>-37</v>
      </c>
      <c r="AO34" s="60">
        <f t="shared" si="55"/>
        <v>37</v>
      </c>
      <c r="AP34" s="61" t="str">
        <f t="shared" si="19"/>
        <v/>
      </c>
      <c r="AQ34" s="62">
        <f t="shared" si="56"/>
        <v>35</v>
      </c>
      <c r="AR34" s="63">
        <f t="shared" si="21"/>
        <v>1.2528735632183914</v>
      </c>
      <c r="AS34" s="63">
        <f t="shared" si="57"/>
        <v>62.643678160919571</v>
      </c>
      <c r="AT34" s="63">
        <f t="shared" si="58"/>
        <v>125.28735632183914</v>
      </c>
      <c r="AU34" s="63">
        <f t="shared" si="59"/>
        <v>-62.643678160919571</v>
      </c>
      <c r="AV34" s="68">
        <f t="shared" si="60"/>
        <v>0.1</v>
      </c>
      <c r="AW34" s="63">
        <f t="shared" si="61"/>
        <v>313.21839080459785</v>
      </c>
      <c r="AX34" s="63">
        <f t="shared" si="62"/>
        <v>-125.28735632183914</v>
      </c>
      <c r="AY34" s="64">
        <f t="shared" si="63"/>
        <v>187.93103448275872</v>
      </c>
      <c r="AZ34" s="65">
        <f t="shared" si="29"/>
        <v>-206.35467980295505</v>
      </c>
      <c r="BA34" s="51">
        <f t="shared" si="64"/>
        <v>438.50574712643697</v>
      </c>
      <c r="BB34" s="55">
        <f t="shared" si="31"/>
        <v>4.5650509070271544E-2</v>
      </c>
      <c r="BC34" s="55">
        <f t="shared" si="32"/>
        <v>0.47663668165917128</v>
      </c>
      <c r="BE34" s="52" t="str">
        <f>IF(((AS34-T34)/T34)&gt;=BE$4,AD34,"")</f>
        <v/>
      </c>
      <c r="BF34" s="52" t="str">
        <f t="shared" si="33"/>
        <v/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5"/>
        <v>7</v>
      </c>
      <c r="T35" s="71">
        <f t="shared" si="36"/>
        <v>50</v>
      </c>
      <c r="U35" s="71">
        <f t="shared" si="37"/>
        <v>2</v>
      </c>
      <c r="V35" s="72">
        <f t="shared" si="0"/>
        <v>5</v>
      </c>
      <c r="W35" s="70">
        <f t="shared" si="38"/>
        <v>2</v>
      </c>
      <c r="X35" s="72">
        <f t="shared" si="39"/>
        <v>7</v>
      </c>
      <c r="Y35" s="73">
        <f t="shared" si="40"/>
        <v>0.7142857142857143</v>
      </c>
      <c r="Z35" s="73">
        <f t="shared" si="41"/>
        <v>0.5</v>
      </c>
      <c r="AA35" s="71">
        <f t="shared" si="42"/>
        <v>10000</v>
      </c>
      <c r="AB35" s="71">
        <f t="shared" si="43"/>
        <v>9605.7142857142862</v>
      </c>
      <c r="AC35" s="71">
        <f t="shared" si="17"/>
        <v>394.28571428571377</v>
      </c>
      <c r="AD35" s="76">
        <f t="shared" si="44"/>
        <v>17.299999999999962</v>
      </c>
      <c r="AE35" s="71">
        <f t="shared" si="45"/>
        <v>0.70000000000000007</v>
      </c>
      <c r="AF35" s="71">
        <f t="shared" si="46"/>
        <v>1.4000000000000001</v>
      </c>
      <c r="AG35" s="74">
        <f t="shared" si="47"/>
        <v>200</v>
      </c>
      <c r="AH35" s="60">
        <f t="shared" si="48"/>
        <v>50</v>
      </c>
      <c r="AI35" s="60">
        <f t="shared" si="49"/>
        <v>70</v>
      </c>
      <c r="AJ35" s="60">
        <f t="shared" si="50"/>
        <v>10070</v>
      </c>
      <c r="AK35" s="60">
        <f t="shared" si="51"/>
        <v>185</v>
      </c>
      <c r="AL35" s="60">
        <f t="shared" si="52"/>
        <v>3.7</v>
      </c>
      <c r="AM35" s="60">
        <f t="shared" si="53"/>
        <v>-37</v>
      </c>
      <c r="AN35" s="60">
        <f t="shared" si="54"/>
        <v>-37</v>
      </c>
      <c r="AO35" s="60">
        <f t="shared" si="55"/>
        <v>37</v>
      </c>
      <c r="AP35" s="61" t="str">
        <f t="shared" si="19"/>
        <v/>
      </c>
      <c r="AQ35" s="62">
        <f t="shared" si="56"/>
        <v>35</v>
      </c>
      <c r="AR35" s="63">
        <f t="shared" si="21"/>
        <v>1.2543352601156075</v>
      </c>
      <c r="AS35" s="63">
        <f t="shared" si="57"/>
        <v>62.716763005780372</v>
      </c>
      <c r="AT35" s="63">
        <f t="shared" si="58"/>
        <v>125.43352601156074</v>
      </c>
      <c r="AU35" s="63">
        <f t="shared" si="59"/>
        <v>-62.716763005780372</v>
      </c>
      <c r="AV35" s="68">
        <f t="shared" si="60"/>
        <v>0.1</v>
      </c>
      <c r="AW35" s="63">
        <f t="shared" si="61"/>
        <v>313.58381502890188</v>
      </c>
      <c r="AX35" s="63">
        <f t="shared" si="62"/>
        <v>-125.43352601156074</v>
      </c>
      <c r="AY35" s="64">
        <f t="shared" si="63"/>
        <v>188.15028901734115</v>
      </c>
      <c r="AZ35" s="65">
        <f t="shared" si="29"/>
        <v>-206.13542526837261</v>
      </c>
      <c r="BA35" s="51">
        <f t="shared" si="64"/>
        <v>439.01734104046261</v>
      </c>
      <c r="BB35" s="55">
        <f t="shared" si="31"/>
        <v>4.5703768400999975E-2</v>
      </c>
      <c r="BC35" s="55">
        <f t="shared" si="32"/>
        <v>0.47719276200050353</v>
      </c>
      <c r="BE35" s="52" t="str">
        <f>IF(((AS35-T35)/T35)&gt;=BE$4,AD35,"")</f>
        <v/>
      </c>
      <c r="BF35" s="52" t="str">
        <f t="shared" si="33"/>
        <v/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5"/>
        <v>7</v>
      </c>
      <c r="T36" s="71">
        <f t="shared" si="36"/>
        <v>50</v>
      </c>
      <c r="U36" s="71">
        <f t="shared" si="37"/>
        <v>2</v>
      </c>
      <c r="V36" s="72">
        <f t="shared" si="0"/>
        <v>5</v>
      </c>
      <c r="W36" s="70">
        <f t="shared" si="38"/>
        <v>2</v>
      </c>
      <c r="X36" s="72">
        <f t="shared" si="39"/>
        <v>7</v>
      </c>
      <c r="Y36" s="73">
        <f t="shared" si="40"/>
        <v>0.7142857142857143</v>
      </c>
      <c r="Z36" s="73">
        <f t="shared" si="41"/>
        <v>0.5</v>
      </c>
      <c r="AA36" s="71">
        <f t="shared" si="42"/>
        <v>10000</v>
      </c>
      <c r="AB36" s="71">
        <f t="shared" si="43"/>
        <v>9605.7142857142862</v>
      </c>
      <c r="AC36" s="71">
        <f t="shared" si="17"/>
        <v>394.28571428571377</v>
      </c>
      <c r="AD36" s="76">
        <f t="shared" si="44"/>
        <v>17.19999999999996</v>
      </c>
      <c r="AE36" s="71">
        <f t="shared" si="45"/>
        <v>0.70000000000000007</v>
      </c>
      <c r="AF36" s="71">
        <f t="shared" si="46"/>
        <v>1.4000000000000001</v>
      </c>
      <c r="AG36" s="74">
        <f t="shared" si="47"/>
        <v>200</v>
      </c>
      <c r="AH36" s="60">
        <f t="shared" si="48"/>
        <v>50</v>
      </c>
      <c r="AI36" s="60">
        <f t="shared" si="49"/>
        <v>70</v>
      </c>
      <c r="AJ36" s="60">
        <f t="shared" si="50"/>
        <v>10070</v>
      </c>
      <c r="AK36" s="60">
        <f t="shared" si="51"/>
        <v>185</v>
      </c>
      <c r="AL36" s="60">
        <f t="shared" si="52"/>
        <v>3.7</v>
      </c>
      <c r="AM36" s="60">
        <f t="shared" si="53"/>
        <v>-37</v>
      </c>
      <c r="AN36" s="60">
        <f t="shared" si="54"/>
        <v>-37</v>
      </c>
      <c r="AO36" s="60">
        <f t="shared" si="55"/>
        <v>37</v>
      </c>
      <c r="AP36" s="61" t="str">
        <f t="shared" si="19"/>
        <v/>
      </c>
      <c r="AQ36" s="62">
        <f t="shared" si="56"/>
        <v>35</v>
      </c>
      <c r="AR36" s="63">
        <f t="shared" si="21"/>
        <v>1.2558139534883728</v>
      </c>
      <c r="AS36" s="63">
        <f t="shared" si="57"/>
        <v>62.790697674418638</v>
      </c>
      <c r="AT36" s="63">
        <f t="shared" si="58"/>
        <v>125.58139534883728</v>
      </c>
      <c r="AU36" s="63">
        <f t="shared" si="59"/>
        <v>-62.790697674418638</v>
      </c>
      <c r="AV36" s="68">
        <f t="shared" si="60"/>
        <v>0.1</v>
      </c>
      <c r="AW36" s="63">
        <f t="shared" si="61"/>
        <v>313.9534883720932</v>
      </c>
      <c r="AX36" s="63">
        <f t="shared" si="62"/>
        <v>-125.58139534883728</v>
      </c>
      <c r="AY36" s="64">
        <f t="shared" si="63"/>
        <v>188.37209302325593</v>
      </c>
      <c r="AZ36" s="65">
        <f t="shared" si="29"/>
        <v>-205.91362126245784</v>
      </c>
      <c r="BA36" s="51">
        <f t="shared" si="64"/>
        <v>439.53488372093045</v>
      </c>
      <c r="BB36" s="55">
        <f t="shared" si="31"/>
        <v>4.5757647026271761E-2</v>
      </c>
      <c r="BC36" s="55">
        <f t="shared" si="32"/>
        <v>0.47775530839231639</v>
      </c>
      <c r="BE36" s="52" t="str">
        <f>IF(((AS36-T36)/T36)&gt;=BE$4,AD36,"")</f>
        <v/>
      </c>
      <c r="BF36" s="52" t="str">
        <f t="shared" si="33"/>
        <v/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5"/>
        <v>7</v>
      </c>
      <c r="T37" s="71">
        <f t="shared" si="36"/>
        <v>50</v>
      </c>
      <c r="U37" s="71">
        <f t="shared" si="37"/>
        <v>2</v>
      </c>
      <c r="V37" s="72">
        <f t="shared" si="0"/>
        <v>5</v>
      </c>
      <c r="W37" s="70">
        <f t="shared" si="38"/>
        <v>2</v>
      </c>
      <c r="X37" s="72">
        <f t="shared" si="39"/>
        <v>7</v>
      </c>
      <c r="Y37" s="73">
        <f t="shared" si="40"/>
        <v>0.7142857142857143</v>
      </c>
      <c r="Z37" s="73">
        <f t="shared" si="41"/>
        <v>0.5</v>
      </c>
      <c r="AA37" s="71">
        <f t="shared" si="42"/>
        <v>10000</v>
      </c>
      <c r="AB37" s="71">
        <f t="shared" si="43"/>
        <v>9605.7142857142862</v>
      </c>
      <c r="AC37" s="71">
        <f t="shared" si="17"/>
        <v>394.28571428571377</v>
      </c>
      <c r="AD37" s="76">
        <f t="shared" si="44"/>
        <v>17.099999999999959</v>
      </c>
      <c r="AE37" s="71">
        <f t="shared" si="45"/>
        <v>0.70000000000000007</v>
      </c>
      <c r="AF37" s="71">
        <f t="shared" si="46"/>
        <v>1.4000000000000001</v>
      </c>
      <c r="AG37" s="74">
        <f t="shared" si="47"/>
        <v>200</v>
      </c>
      <c r="AH37" s="60">
        <f t="shared" si="48"/>
        <v>50</v>
      </c>
      <c r="AI37" s="60">
        <f t="shared" si="49"/>
        <v>70</v>
      </c>
      <c r="AJ37" s="60">
        <f t="shared" si="50"/>
        <v>10070</v>
      </c>
      <c r="AK37" s="60">
        <f t="shared" si="51"/>
        <v>185</v>
      </c>
      <c r="AL37" s="60">
        <f t="shared" si="52"/>
        <v>3.7</v>
      </c>
      <c r="AM37" s="60">
        <f t="shared" si="53"/>
        <v>-37</v>
      </c>
      <c r="AN37" s="60">
        <f t="shared" si="54"/>
        <v>-37</v>
      </c>
      <c r="AO37" s="60">
        <f t="shared" si="55"/>
        <v>37</v>
      </c>
      <c r="AP37" s="61" t="str">
        <f t="shared" si="19"/>
        <v/>
      </c>
      <c r="AQ37" s="62">
        <f t="shared" si="56"/>
        <v>35</v>
      </c>
      <c r="AR37" s="63">
        <f t="shared" si="21"/>
        <v>1.2573099415204685</v>
      </c>
      <c r="AS37" s="63">
        <f t="shared" si="57"/>
        <v>62.865497076023424</v>
      </c>
      <c r="AT37" s="63">
        <f t="shared" si="58"/>
        <v>125.73099415204685</v>
      </c>
      <c r="AU37" s="63">
        <f t="shared" si="59"/>
        <v>-62.865497076023424</v>
      </c>
      <c r="AV37" s="68">
        <f t="shared" si="60"/>
        <v>0.1</v>
      </c>
      <c r="AW37" s="63">
        <f t="shared" si="61"/>
        <v>314.32748538011714</v>
      </c>
      <c r="AX37" s="63">
        <f t="shared" si="62"/>
        <v>-125.73099415204685</v>
      </c>
      <c r="AY37" s="64">
        <f t="shared" si="63"/>
        <v>188.59649122807031</v>
      </c>
      <c r="AZ37" s="65">
        <f t="shared" si="29"/>
        <v>-205.68922305764346</v>
      </c>
      <c r="BA37" s="51">
        <f t="shared" si="64"/>
        <v>440.05847953216397</v>
      </c>
      <c r="BB37" s="55">
        <f t="shared" si="31"/>
        <v>4.5812155810903442E-2</v>
      </c>
      <c r="BC37" s="55">
        <f t="shared" si="32"/>
        <v>0.47832443427409199</v>
      </c>
      <c r="BE37" s="52" t="str">
        <f>IF(((AS37-T37)/T37)&gt;=BE$4,AD37,"")</f>
        <v/>
      </c>
      <c r="BF37" s="52" t="str">
        <f t="shared" si="33"/>
        <v/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5"/>
        <v>7</v>
      </c>
      <c r="T38" s="71">
        <f t="shared" si="36"/>
        <v>50</v>
      </c>
      <c r="U38" s="71">
        <f t="shared" si="37"/>
        <v>2</v>
      </c>
      <c r="V38" s="72">
        <f t="shared" si="0"/>
        <v>5</v>
      </c>
      <c r="W38" s="70">
        <f t="shared" si="38"/>
        <v>2</v>
      </c>
      <c r="X38" s="72">
        <f t="shared" si="39"/>
        <v>7</v>
      </c>
      <c r="Y38" s="73">
        <f t="shared" si="40"/>
        <v>0.7142857142857143</v>
      </c>
      <c r="Z38" s="73">
        <f t="shared" si="41"/>
        <v>0.5</v>
      </c>
      <c r="AA38" s="71">
        <f t="shared" si="42"/>
        <v>10000</v>
      </c>
      <c r="AB38" s="71">
        <f t="shared" si="43"/>
        <v>9605.7142857142862</v>
      </c>
      <c r="AC38" s="71">
        <f t="shared" si="17"/>
        <v>394.28571428571377</v>
      </c>
      <c r="AD38" s="76">
        <f t="shared" si="44"/>
        <v>16.999999999999957</v>
      </c>
      <c r="AE38" s="71">
        <f t="shared" si="45"/>
        <v>0.70000000000000007</v>
      </c>
      <c r="AF38" s="71">
        <f t="shared" si="46"/>
        <v>1.4000000000000001</v>
      </c>
      <c r="AG38" s="74">
        <f t="shared" si="47"/>
        <v>200</v>
      </c>
      <c r="AH38" s="60">
        <f t="shared" si="48"/>
        <v>50</v>
      </c>
      <c r="AI38" s="60">
        <f t="shared" si="49"/>
        <v>70</v>
      </c>
      <c r="AJ38" s="60">
        <f t="shared" si="50"/>
        <v>10070</v>
      </c>
      <c r="AK38" s="60">
        <f t="shared" si="51"/>
        <v>185</v>
      </c>
      <c r="AL38" s="60">
        <f t="shared" si="52"/>
        <v>3.7</v>
      </c>
      <c r="AM38" s="60">
        <f t="shared" si="53"/>
        <v>-37</v>
      </c>
      <c r="AN38" s="60">
        <f t="shared" si="54"/>
        <v>-37</v>
      </c>
      <c r="AO38" s="60">
        <f t="shared" si="55"/>
        <v>37</v>
      </c>
      <c r="AP38" s="61" t="str">
        <f t="shared" si="19"/>
        <v/>
      </c>
      <c r="AQ38" s="62">
        <f t="shared" si="56"/>
        <v>35</v>
      </c>
      <c r="AR38" s="63">
        <f t="shared" si="21"/>
        <v>1.2588235294117653</v>
      </c>
      <c r="AS38" s="63">
        <f t="shared" si="57"/>
        <v>62.941176470588267</v>
      </c>
      <c r="AT38" s="63">
        <f t="shared" si="58"/>
        <v>125.88235294117653</v>
      </c>
      <c r="AU38" s="63">
        <f t="shared" si="59"/>
        <v>-62.941176470588267</v>
      </c>
      <c r="AV38" s="68">
        <f t="shared" si="60"/>
        <v>0.1</v>
      </c>
      <c r="AW38" s="63">
        <f t="shared" si="61"/>
        <v>314.70588235294133</v>
      </c>
      <c r="AX38" s="63">
        <f t="shared" si="62"/>
        <v>-125.88235294117653</v>
      </c>
      <c r="AY38" s="64">
        <f t="shared" si="63"/>
        <v>188.82352941176481</v>
      </c>
      <c r="AZ38" s="65">
        <f t="shared" si="29"/>
        <v>-205.46218487394896</v>
      </c>
      <c r="BA38" s="51">
        <f t="shared" si="64"/>
        <v>440.58823529411785</v>
      </c>
      <c r="BB38" s="55">
        <f t="shared" si="31"/>
        <v>4.5867305875354328E-2</v>
      </c>
      <c r="BC38" s="55">
        <f t="shared" si="32"/>
        <v>0.47890025575447659</v>
      </c>
      <c r="BE38" s="52" t="str">
        <f>IF(((AS38-T38)/T38)&gt;=BE$4,AD38,"")</f>
        <v/>
      </c>
      <c r="BF38" s="52" t="str">
        <f t="shared" si="33"/>
        <v/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5"/>
        <v>7</v>
      </c>
      <c r="T39" s="71">
        <f t="shared" si="36"/>
        <v>50</v>
      </c>
      <c r="U39" s="71">
        <f t="shared" si="37"/>
        <v>2</v>
      </c>
      <c r="V39" s="72">
        <f t="shared" si="0"/>
        <v>5</v>
      </c>
      <c r="W39" s="70">
        <f t="shared" si="38"/>
        <v>2</v>
      </c>
      <c r="X39" s="72">
        <f t="shared" si="39"/>
        <v>7</v>
      </c>
      <c r="Y39" s="73">
        <f t="shared" si="40"/>
        <v>0.7142857142857143</v>
      </c>
      <c r="Z39" s="73">
        <f t="shared" si="41"/>
        <v>0.5</v>
      </c>
      <c r="AA39" s="71">
        <f t="shared" si="42"/>
        <v>10000</v>
      </c>
      <c r="AB39" s="71">
        <f t="shared" si="43"/>
        <v>9605.7142857142862</v>
      </c>
      <c r="AC39" s="71">
        <f t="shared" si="17"/>
        <v>394.28571428571377</v>
      </c>
      <c r="AD39" s="76">
        <f t="shared" si="44"/>
        <v>16.899999999999956</v>
      </c>
      <c r="AE39" s="71">
        <f t="shared" si="45"/>
        <v>0.70000000000000007</v>
      </c>
      <c r="AF39" s="71">
        <f t="shared" si="46"/>
        <v>1.4000000000000001</v>
      </c>
      <c r="AG39" s="74">
        <f t="shared" si="47"/>
        <v>200</v>
      </c>
      <c r="AH39" s="60">
        <f t="shared" si="48"/>
        <v>50</v>
      </c>
      <c r="AI39" s="60">
        <f t="shared" si="49"/>
        <v>70</v>
      </c>
      <c r="AJ39" s="60">
        <f t="shared" si="50"/>
        <v>10070</v>
      </c>
      <c r="AK39" s="60">
        <f t="shared" si="51"/>
        <v>185</v>
      </c>
      <c r="AL39" s="60">
        <f t="shared" si="52"/>
        <v>3.7</v>
      </c>
      <c r="AM39" s="60">
        <f t="shared" si="53"/>
        <v>-37</v>
      </c>
      <c r="AN39" s="60">
        <f t="shared" si="54"/>
        <v>-37</v>
      </c>
      <c r="AO39" s="60">
        <f t="shared" si="55"/>
        <v>37</v>
      </c>
      <c r="AP39" s="61" t="str">
        <f t="shared" si="19"/>
        <v/>
      </c>
      <c r="AQ39" s="62">
        <f t="shared" si="56"/>
        <v>35</v>
      </c>
      <c r="AR39" s="63">
        <f t="shared" si="21"/>
        <v>1.2603550295857995</v>
      </c>
      <c r="AS39" s="63">
        <f t="shared" si="57"/>
        <v>63.017751479289977</v>
      </c>
      <c r="AT39" s="63">
        <f t="shared" si="58"/>
        <v>126.03550295857995</v>
      </c>
      <c r="AU39" s="63">
        <f t="shared" si="59"/>
        <v>-63.017751479289977</v>
      </c>
      <c r="AV39" s="68">
        <f t="shared" si="60"/>
        <v>0.1</v>
      </c>
      <c r="AW39" s="63">
        <f t="shared" si="61"/>
        <v>315.08875739644986</v>
      </c>
      <c r="AX39" s="63">
        <f t="shared" si="62"/>
        <v>-126.03550295857995</v>
      </c>
      <c r="AY39" s="64">
        <f t="shared" si="63"/>
        <v>189.0532544378699</v>
      </c>
      <c r="AZ39" s="65">
        <f t="shared" si="29"/>
        <v>-205.23245984784387</v>
      </c>
      <c r="BA39" s="51">
        <f t="shared" si="64"/>
        <v>441.12426035502983</v>
      </c>
      <c r="BB39" s="55">
        <f t="shared" si="31"/>
        <v>4.5923108603289839E-2</v>
      </c>
      <c r="BC39" s="55">
        <f t="shared" si="32"/>
        <v>0.47948289169025038</v>
      </c>
      <c r="BE39" s="52" t="str">
        <f>IF(((AS39-T39)/T39)&gt;=BE$4,AD39,"")</f>
        <v/>
      </c>
      <c r="BF39" s="52" t="str">
        <f t="shared" si="33"/>
        <v/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5"/>
        <v>7</v>
      </c>
      <c r="T40" s="71">
        <f t="shared" si="36"/>
        <v>50</v>
      </c>
      <c r="U40" s="71">
        <f t="shared" si="37"/>
        <v>2</v>
      </c>
      <c r="V40" s="72">
        <f t="shared" ref="V40:V71" si="65">ROUND((1/U40)*S40,0)+1</f>
        <v>5</v>
      </c>
      <c r="W40" s="70">
        <f t="shared" si="38"/>
        <v>2</v>
      </c>
      <c r="X40" s="72">
        <f t="shared" si="39"/>
        <v>7</v>
      </c>
      <c r="Y40" s="73">
        <f t="shared" si="40"/>
        <v>0.7142857142857143</v>
      </c>
      <c r="Z40" s="73">
        <f t="shared" si="41"/>
        <v>0.5</v>
      </c>
      <c r="AA40" s="71">
        <f t="shared" si="42"/>
        <v>10000</v>
      </c>
      <c r="AB40" s="71">
        <f t="shared" si="43"/>
        <v>9605.7142857142862</v>
      </c>
      <c r="AC40" s="71">
        <f t="shared" si="17"/>
        <v>394.28571428571377</v>
      </c>
      <c r="AD40" s="76">
        <f t="shared" si="44"/>
        <v>16.799999999999955</v>
      </c>
      <c r="AE40" s="71">
        <f t="shared" si="45"/>
        <v>0.70000000000000007</v>
      </c>
      <c r="AF40" s="71">
        <f t="shared" si="46"/>
        <v>1.4000000000000001</v>
      </c>
      <c r="AG40" s="74">
        <f t="shared" si="47"/>
        <v>200</v>
      </c>
      <c r="AH40" s="60">
        <f t="shared" si="48"/>
        <v>50</v>
      </c>
      <c r="AI40" s="60">
        <f t="shared" si="49"/>
        <v>70</v>
      </c>
      <c r="AJ40" s="60">
        <f t="shared" si="50"/>
        <v>10070</v>
      </c>
      <c r="AK40" s="60">
        <f t="shared" si="51"/>
        <v>185</v>
      </c>
      <c r="AL40" s="60">
        <f t="shared" si="52"/>
        <v>3.7</v>
      </c>
      <c r="AM40" s="60">
        <f t="shared" si="53"/>
        <v>-37</v>
      </c>
      <c r="AN40" s="60">
        <f t="shared" si="54"/>
        <v>-37</v>
      </c>
      <c r="AO40" s="60">
        <f t="shared" si="55"/>
        <v>37</v>
      </c>
      <c r="AP40" s="61" t="str">
        <f t="shared" si="19"/>
        <v/>
      </c>
      <c r="AQ40" s="62">
        <f t="shared" si="56"/>
        <v>35</v>
      </c>
      <c r="AR40" s="63">
        <f t="shared" si="21"/>
        <v>1.2619047619047628</v>
      </c>
      <c r="AS40" s="63">
        <f t="shared" si="57"/>
        <v>63.095238095238138</v>
      </c>
      <c r="AT40" s="63">
        <f t="shared" si="58"/>
        <v>126.19047619047628</v>
      </c>
      <c r="AU40" s="63">
        <f t="shared" si="59"/>
        <v>-63.095238095238138</v>
      </c>
      <c r="AV40" s="68">
        <f t="shared" si="60"/>
        <v>0.1</v>
      </c>
      <c r="AW40" s="63">
        <f t="shared" si="61"/>
        <v>315.47619047619071</v>
      </c>
      <c r="AX40" s="63">
        <f t="shared" si="62"/>
        <v>-126.19047619047628</v>
      </c>
      <c r="AY40" s="64">
        <f t="shared" si="63"/>
        <v>189.28571428571445</v>
      </c>
      <c r="AZ40" s="65">
        <f t="shared" si="29"/>
        <v>-204.99999999999932</v>
      </c>
      <c r="BA40" s="51">
        <f t="shared" si="64"/>
        <v>441.66666666666697</v>
      </c>
      <c r="BB40" s="55">
        <f t="shared" si="31"/>
        <v>4.5979575649415058E-2</v>
      </c>
      <c r="BC40" s="55">
        <f t="shared" si="32"/>
        <v>0.48007246376811696</v>
      </c>
      <c r="BE40" s="52" t="str">
        <f>IF(((AS40-T40)/T40)&gt;=BE$4,AD40,"")</f>
        <v/>
      </c>
      <c r="BF40" s="52" t="str">
        <f t="shared" si="33"/>
        <v/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5"/>
        <v>7</v>
      </c>
      <c r="T41" s="71">
        <f t="shared" si="36"/>
        <v>50</v>
      </c>
      <c r="U41" s="71">
        <f t="shared" si="37"/>
        <v>2</v>
      </c>
      <c r="V41" s="72">
        <f t="shared" si="65"/>
        <v>5</v>
      </c>
      <c r="W41" s="70">
        <f t="shared" si="38"/>
        <v>2</v>
      </c>
      <c r="X41" s="72">
        <f t="shared" si="39"/>
        <v>7</v>
      </c>
      <c r="Y41" s="73">
        <f t="shared" si="40"/>
        <v>0.7142857142857143</v>
      </c>
      <c r="Z41" s="73">
        <f t="shared" si="41"/>
        <v>0.5</v>
      </c>
      <c r="AA41" s="71">
        <f t="shared" si="42"/>
        <v>10000</v>
      </c>
      <c r="AB41" s="71">
        <f t="shared" si="43"/>
        <v>9605.7142857142862</v>
      </c>
      <c r="AC41" s="71">
        <f t="shared" si="17"/>
        <v>394.28571428571377</v>
      </c>
      <c r="AD41" s="76">
        <f t="shared" si="44"/>
        <v>16.699999999999953</v>
      </c>
      <c r="AE41" s="71">
        <f t="shared" si="45"/>
        <v>0.70000000000000007</v>
      </c>
      <c r="AF41" s="71">
        <f t="shared" si="46"/>
        <v>1.4000000000000001</v>
      </c>
      <c r="AG41" s="74">
        <f t="shared" si="47"/>
        <v>200</v>
      </c>
      <c r="AH41" s="60">
        <f t="shared" si="48"/>
        <v>50</v>
      </c>
      <c r="AI41" s="60">
        <f t="shared" si="49"/>
        <v>70</v>
      </c>
      <c r="AJ41" s="60">
        <f t="shared" si="50"/>
        <v>10070</v>
      </c>
      <c r="AK41" s="60">
        <f t="shared" si="51"/>
        <v>185</v>
      </c>
      <c r="AL41" s="60">
        <f t="shared" si="52"/>
        <v>3.7</v>
      </c>
      <c r="AM41" s="60">
        <f t="shared" si="53"/>
        <v>-37</v>
      </c>
      <c r="AN41" s="60">
        <f t="shared" si="54"/>
        <v>-37</v>
      </c>
      <c r="AO41" s="60">
        <f t="shared" si="55"/>
        <v>37</v>
      </c>
      <c r="AP41" s="61" t="str">
        <f t="shared" si="19"/>
        <v/>
      </c>
      <c r="AQ41" s="62">
        <f t="shared" si="56"/>
        <v>35</v>
      </c>
      <c r="AR41" s="63">
        <f t="shared" si="21"/>
        <v>1.2634730538922163</v>
      </c>
      <c r="AS41" s="63">
        <f t="shared" si="57"/>
        <v>63.173652694610816</v>
      </c>
      <c r="AT41" s="63">
        <f t="shared" si="58"/>
        <v>126.34730538922163</v>
      </c>
      <c r="AU41" s="63">
        <f t="shared" si="59"/>
        <v>-63.173652694610816</v>
      </c>
      <c r="AV41" s="68">
        <f t="shared" si="60"/>
        <v>0.1</v>
      </c>
      <c r="AW41" s="63">
        <f t="shared" si="61"/>
        <v>315.86826347305407</v>
      </c>
      <c r="AX41" s="63">
        <f t="shared" si="62"/>
        <v>-126.34730538922163</v>
      </c>
      <c r="AY41" s="64">
        <f t="shared" si="63"/>
        <v>189.52095808383245</v>
      </c>
      <c r="AZ41" s="65">
        <f t="shared" si="29"/>
        <v>-204.76475620188131</v>
      </c>
      <c r="BA41" s="51">
        <f t="shared" si="64"/>
        <v>442.21556886227569</v>
      </c>
      <c r="BB41" s="55">
        <f t="shared" si="31"/>
        <v>4.6036718947589671E-2</v>
      </c>
      <c r="BC41" s="55">
        <f t="shared" si="32"/>
        <v>0.48066909658943074</v>
      </c>
      <c r="BE41" s="52" t="str">
        <f>IF(((AS41-T41)/T41)&gt;=BE$4,AD41,"")</f>
        <v/>
      </c>
      <c r="BF41" s="52" t="str">
        <f t="shared" si="33"/>
        <v/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si="35"/>
        <v>7</v>
      </c>
      <c r="T42" s="71">
        <f t="shared" si="36"/>
        <v>50</v>
      </c>
      <c r="U42" s="71">
        <f t="shared" si="37"/>
        <v>2</v>
      </c>
      <c r="V42" s="72">
        <f t="shared" si="65"/>
        <v>5</v>
      </c>
      <c r="W42" s="70">
        <f t="shared" si="38"/>
        <v>2</v>
      </c>
      <c r="X42" s="72">
        <f t="shared" si="39"/>
        <v>7</v>
      </c>
      <c r="Y42" s="73">
        <f t="shared" si="40"/>
        <v>0.7142857142857143</v>
      </c>
      <c r="Z42" s="73">
        <f t="shared" si="41"/>
        <v>0.5</v>
      </c>
      <c r="AA42" s="71">
        <f t="shared" si="42"/>
        <v>10000</v>
      </c>
      <c r="AB42" s="71">
        <f t="shared" si="43"/>
        <v>9605.7142857142862</v>
      </c>
      <c r="AC42" s="71">
        <f t="shared" si="17"/>
        <v>394.28571428571377</v>
      </c>
      <c r="AD42" s="76">
        <f t="shared" si="44"/>
        <v>16.599999999999952</v>
      </c>
      <c r="AE42" s="71">
        <f t="shared" si="45"/>
        <v>0.70000000000000007</v>
      </c>
      <c r="AF42" s="71">
        <f t="shared" si="46"/>
        <v>1.4000000000000001</v>
      </c>
      <c r="AG42" s="74">
        <f t="shared" si="47"/>
        <v>200</v>
      </c>
      <c r="AH42" s="60">
        <f t="shared" si="48"/>
        <v>50</v>
      </c>
      <c r="AI42" s="60">
        <f t="shared" si="49"/>
        <v>70</v>
      </c>
      <c r="AJ42" s="60">
        <f t="shared" si="50"/>
        <v>10070</v>
      </c>
      <c r="AK42" s="60">
        <f t="shared" si="51"/>
        <v>185</v>
      </c>
      <c r="AL42" s="60">
        <f t="shared" si="52"/>
        <v>3.7</v>
      </c>
      <c r="AM42" s="60">
        <f t="shared" si="53"/>
        <v>-37</v>
      </c>
      <c r="AN42" s="60">
        <f t="shared" si="54"/>
        <v>-37</v>
      </c>
      <c r="AO42" s="60">
        <f t="shared" si="55"/>
        <v>37</v>
      </c>
      <c r="AP42" s="61" t="str">
        <f t="shared" si="19"/>
        <v/>
      </c>
      <c r="AQ42" s="62">
        <f t="shared" si="56"/>
        <v>35</v>
      </c>
      <c r="AR42" s="63">
        <f t="shared" si="21"/>
        <v>1.2650602409638563</v>
      </c>
      <c r="AS42" s="63">
        <f t="shared" si="57"/>
        <v>63.253012048192815</v>
      </c>
      <c r="AT42" s="63">
        <f t="shared" si="58"/>
        <v>126.50602409638563</v>
      </c>
      <c r="AU42" s="63">
        <f t="shared" si="59"/>
        <v>-63.253012048192815</v>
      </c>
      <c r="AV42" s="68">
        <f t="shared" si="60"/>
        <v>0.1</v>
      </c>
      <c r="AW42" s="63">
        <f t="shared" si="61"/>
        <v>316.26506024096409</v>
      </c>
      <c r="AX42" s="63">
        <f t="shared" si="62"/>
        <v>-126.50602409638563</v>
      </c>
      <c r="AY42" s="64">
        <f t="shared" si="63"/>
        <v>189.75903614457846</v>
      </c>
      <c r="AZ42" s="65">
        <f t="shared" si="29"/>
        <v>-204.52667814113531</v>
      </c>
      <c r="BA42" s="51">
        <f t="shared" si="64"/>
        <v>442.77108433734969</v>
      </c>
      <c r="BB42" s="55">
        <f t="shared" si="31"/>
        <v>4.609455071923628E-2</v>
      </c>
      <c r="BC42" s="55">
        <f t="shared" si="32"/>
        <v>0.48127291775798947</v>
      </c>
      <c r="BE42" s="52" t="str">
        <f>IF(((AS42-T42)/T42)&gt;=BE$4,AD42,"")</f>
        <v/>
      </c>
      <c r="BF42" s="52" t="str">
        <f t="shared" si="33"/>
        <v/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35"/>
        <v>7</v>
      </c>
      <c r="T43" s="71">
        <f t="shared" si="36"/>
        <v>50</v>
      </c>
      <c r="U43" s="71">
        <f t="shared" si="37"/>
        <v>2</v>
      </c>
      <c r="V43" s="72">
        <f t="shared" si="65"/>
        <v>5</v>
      </c>
      <c r="W43" s="70">
        <f t="shared" si="38"/>
        <v>2</v>
      </c>
      <c r="X43" s="72">
        <f t="shared" si="39"/>
        <v>7</v>
      </c>
      <c r="Y43" s="73">
        <f t="shared" si="40"/>
        <v>0.7142857142857143</v>
      </c>
      <c r="Z43" s="73">
        <f t="shared" si="41"/>
        <v>0.5</v>
      </c>
      <c r="AA43" s="71">
        <f t="shared" si="42"/>
        <v>10000</v>
      </c>
      <c r="AB43" s="71">
        <f t="shared" si="43"/>
        <v>9605.7142857142862</v>
      </c>
      <c r="AC43" s="71">
        <f t="shared" si="17"/>
        <v>394.28571428571377</v>
      </c>
      <c r="AD43" s="76">
        <f t="shared" si="44"/>
        <v>16.49999999999995</v>
      </c>
      <c r="AE43" s="71">
        <f t="shared" si="45"/>
        <v>0.70000000000000007</v>
      </c>
      <c r="AF43" s="71">
        <f t="shared" si="46"/>
        <v>1.4000000000000001</v>
      </c>
      <c r="AG43" s="74">
        <f t="shared" si="47"/>
        <v>200</v>
      </c>
      <c r="AH43" s="60">
        <f t="shared" si="48"/>
        <v>50</v>
      </c>
      <c r="AI43" s="60">
        <f t="shared" si="49"/>
        <v>70</v>
      </c>
      <c r="AJ43" s="60">
        <f t="shared" si="50"/>
        <v>10070</v>
      </c>
      <c r="AK43" s="60">
        <f t="shared" si="51"/>
        <v>185</v>
      </c>
      <c r="AL43" s="60">
        <f t="shared" si="52"/>
        <v>3.7</v>
      </c>
      <c r="AM43" s="60">
        <f t="shared" si="53"/>
        <v>-37</v>
      </c>
      <c r="AN43" s="60">
        <f t="shared" si="54"/>
        <v>-37</v>
      </c>
      <c r="AO43" s="60">
        <f t="shared" si="55"/>
        <v>37</v>
      </c>
      <c r="AP43" s="61" t="str">
        <f t="shared" si="19"/>
        <v/>
      </c>
      <c r="AQ43" s="62">
        <f t="shared" si="56"/>
        <v>35</v>
      </c>
      <c r="AR43" s="63">
        <f t="shared" si="21"/>
        <v>1.2666666666666675</v>
      </c>
      <c r="AS43" s="63">
        <f t="shared" si="57"/>
        <v>63.333333333333371</v>
      </c>
      <c r="AT43" s="63">
        <f t="shared" si="58"/>
        <v>126.66666666666674</v>
      </c>
      <c r="AU43" s="63">
        <f t="shared" si="59"/>
        <v>-63.333333333333371</v>
      </c>
      <c r="AV43" s="68">
        <f t="shared" si="60"/>
        <v>0.1</v>
      </c>
      <c r="AW43" s="63">
        <f t="shared" si="61"/>
        <v>316.66666666666686</v>
      </c>
      <c r="AX43" s="63">
        <f t="shared" si="62"/>
        <v>-126.66666666666674</v>
      </c>
      <c r="AY43" s="64">
        <f t="shared" si="63"/>
        <v>190.00000000000011</v>
      </c>
      <c r="AZ43" s="65">
        <f t="shared" si="29"/>
        <v>-204.28571428571365</v>
      </c>
      <c r="BA43" s="51">
        <f t="shared" si="64"/>
        <v>443.3333333333336</v>
      </c>
      <c r="BB43" s="55">
        <f t="shared" si="31"/>
        <v>4.6153083482054359E-2</v>
      </c>
      <c r="BC43" s="55">
        <f t="shared" si="32"/>
        <v>0.48188405797101541</v>
      </c>
      <c r="BE43" s="52" t="str">
        <f>IF(((AS43-T43)/T43)&gt;=BE$4,AD43,"")</f>
        <v/>
      </c>
      <c r="BF43" s="52" t="str">
        <f t="shared" si="33"/>
        <v/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35"/>
        <v>7</v>
      </c>
      <c r="T44" s="71">
        <f t="shared" si="36"/>
        <v>50</v>
      </c>
      <c r="U44" s="71">
        <f t="shared" si="37"/>
        <v>2</v>
      </c>
      <c r="V44" s="72">
        <f t="shared" si="65"/>
        <v>5</v>
      </c>
      <c r="W44" s="70">
        <f t="shared" si="38"/>
        <v>2</v>
      </c>
      <c r="X44" s="72">
        <f t="shared" si="39"/>
        <v>7</v>
      </c>
      <c r="Y44" s="73">
        <f t="shared" si="40"/>
        <v>0.7142857142857143</v>
      </c>
      <c r="Z44" s="73">
        <f t="shared" si="41"/>
        <v>0.5</v>
      </c>
      <c r="AA44" s="71">
        <f t="shared" si="42"/>
        <v>10000</v>
      </c>
      <c r="AB44" s="71">
        <f t="shared" si="43"/>
        <v>9605.7142857142862</v>
      </c>
      <c r="AC44" s="71">
        <f t="shared" si="17"/>
        <v>394.28571428571377</v>
      </c>
      <c r="AD44" s="76">
        <f t="shared" si="44"/>
        <v>16.399999999999949</v>
      </c>
      <c r="AE44" s="71">
        <f t="shared" si="45"/>
        <v>0.70000000000000007</v>
      </c>
      <c r="AF44" s="71">
        <f t="shared" si="46"/>
        <v>1.4000000000000001</v>
      </c>
      <c r="AG44" s="74">
        <f t="shared" si="47"/>
        <v>200</v>
      </c>
      <c r="AH44" s="60">
        <f t="shared" si="48"/>
        <v>50</v>
      </c>
      <c r="AI44" s="60">
        <f t="shared" si="49"/>
        <v>70</v>
      </c>
      <c r="AJ44" s="60">
        <f t="shared" si="50"/>
        <v>10070</v>
      </c>
      <c r="AK44" s="60">
        <f t="shared" si="51"/>
        <v>185</v>
      </c>
      <c r="AL44" s="60">
        <f t="shared" si="52"/>
        <v>3.7</v>
      </c>
      <c r="AM44" s="60">
        <f t="shared" si="53"/>
        <v>-37</v>
      </c>
      <c r="AN44" s="60">
        <f t="shared" si="54"/>
        <v>-37</v>
      </c>
      <c r="AO44" s="60">
        <f t="shared" si="55"/>
        <v>37</v>
      </c>
      <c r="AP44" s="61" t="str">
        <f t="shared" si="19"/>
        <v/>
      </c>
      <c r="AQ44" s="62">
        <f t="shared" si="56"/>
        <v>35</v>
      </c>
      <c r="AR44" s="63">
        <f t="shared" si="21"/>
        <v>1.2682926829268302</v>
      </c>
      <c r="AS44" s="63">
        <f t="shared" si="57"/>
        <v>63.414634146341506</v>
      </c>
      <c r="AT44" s="63">
        <f t="shared" si="58"/>
        <v>126.82926829268301</v>
      </c>
      <c r="AU44" s="63">
        <f t="shared" si="59"/>
        <v>-63.414634146341506</v>
      </c>
      <c r="AV44" s="68">
        <f t="shared" si="60"/>
        <v>0.1</v>
      </c>
      <c r="AW44" s="63">
        <f t="shared" si="61"/>
        <v>317.07317073170753</v>
      </c>
      <c r="AX44" s="63">
        <f t="shared" si="62"/>
        <v>-126.82926829268301</v>
      </c>
      <c r="AY44" s="64">
        <f t="shared" si="63"/>
        <v>190.24390243902451</v>
      </c>
      <c r="AZ44" s="65">
        <f t="shared" si="29"/>
        <v>-204.04181184668926</v>
      </c>
      <c r="BA44" s="51">
        <f t="shared" si="64"/>
        <v>443.90243902439056</v>
      </c>
      <c r="BB44" s="55">
        <f t="shared" si="31"/>
        <v>4.6212330059053147E-2</v>
      </c>
      <c r="BC44" s="55">
        <f t="shared" si="32"/>
        <v>0.48250265111346857</v>
      </c>
      <c r="BE44" s="52" t="str">
        <f>IF(((AS44-T44)/T44)&gt;=BE$4,AD44,"")</f>
        <v/>
      </c>
      <c r="BF44" s="52" t="str">
        <f t="shared" si="33"/>
        <v/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35"/>
        <v>7</v>
      </c>
      <c r="T45" s="71">
        <f t="shared" si="36"/>
        <v>50</v>
      </c>
      <c r="U45" s="71">
        <f t="shared" si="37"/>
        <v>2</v>
      </c>
      <c r="V45" s="72">
        <f t="shared" si="65"/>
        <v>5</v>
      </c>
      <c r="W45" s="70">
        <f t="shared" si="38"/>
        <v>2</v>
      </c>
      <c r="X45" s="72">
        <f t="shared" si="39"/>
        <v>7</v>
      </c>
      <c r="Y45" s="73">
        <f t="shared" si="40"/>
        <v>0.7142857142857143</v>
      </c>
      <c r="Z45" s="73">
        <f t="shared" si="41"/>
        <v>0.5</v>
      </c>
      <c r="AA45" s="71">
        <f t="shared" si="42"/>
        <v>10000</v>
      </c>
      <c r="AB45" s="71">
        <f t="shared" si="43"/>
        <v>9605.7142857142862</v>
      </c>
      <c r="AC45" s="71">
        <f t="shared" si="17"/>
        <v>394.28571428571377</v>
      </c>
      <c r="AD45" s="76">
        <f t="shared" si="44"/>
        <v>16.299999999999947</v>
      </c>
      <c r="AE45" s="71">
        <f t="shared" si="45"/>
        <v>0.70000000000000007</v>
      </c>
      <c r="AF45" s="71">
        <f t="shared" si="46"/>
        <v>1.4000000000000001</v>
      </c>
      <c r="AG45" s="74">
        <f t="shared" si="47"/>
        <v>200</v>
      </c>
      <c r="AH45" s="60">
        <f t="shared" si="48"/>
        <v>50</v>
      </c>
      <c r="AI45" s="60">
        <f t="shared" si="49"/>
        <v>70</v>
      </c>
      <c r="AJ45" s="60">
        <f t="shared" si="50"/>
        <v>10070</v>
      </c>
      <c r="AK45" s="60">
        <f t="shared" si="51"/>
        <v>185</v>
      </c>
      <c r="AL45" s="60">
        <f t="shared" si="52"/>
        <v>3.7</v>
      </c>
      <c r="AM45" s="60">
        <f t="shared" si="53"/>
        <v>-37</v>
      </c>
      <c r="AN45" s="60">
        <f t="shared" si="54"/>
        <v>-37</v>
      </c>
      <c r="AO45" s="60">
        <f t="shared" si="55"/>
        <v>37</v>
      </c>
      <c r="AP45" s="61" t="str">
        <f t="shared" si="19"/>
        <v/>
      </c>
      <c r="AQ45" s="62">
        <f t="shared" si="56"/>
        <v>35</v>
      </c>
      <c r="AR45" s="63">
        <f t="shared" si="21"/>
        <v>1.2699386503067494</v>
      </c>
      <c r="AS45" s="63">
        <f t="shared" si="57"/>
        <v>63.49693251533747</v>
      </c>
      <c r="AT45" s="63">
        <f t="shared" si="58"/>
        <v>126.99386503067494</v>
      </c>
      <c r="AU45" s="63">
        <f t="shared" si="59"/>
        <v>-63.49693251533747</v>
      </c>
      <c r="AV45" s="68">
        <f t="shared" si="60"/>
        <v>0.1</v>
      </c>
      <c r="AW45" s="63">
        <f t="shared" si="61"/>
        <v>317.48466257668736</v>
      </c>
      <c r="AX45" s="63">
        <f t="shared" si="62"/>
        <v>-126.99386503067494</v>
      </c>
      <c r="AY45" s="64">
        <f t="shared" si="63"/>
        <v>190.4907975460124</v>
      </c>
      <c r="AZ45" s="65">
        <f t="shared" si="29"/>
        <v>-203.79491673970136</v>
      </c>
      <c r="BA45" s="51">
        <f t="shared" si="64"/>
        <v>444.47852760736231</v>
      </c>
      <c r="BB45" s="55">
        <f t="shared" si="31"/>
        <v>4.6272303587916952E-2</v>
      </c>
      <c r="BC45" s="55">
        <f t="shared" si="32"/>
        <v>0.48312883435582921</v>
      </c>
      <c r="BE45" s="52" t="str">
        <f>IF(((AS45-T45)/T45)&gt;=BE$4,AD45,"")</f>
        <v/>
      </c>
      <c r="BF45" s="52" t="str">
        <f t="shared" si="33"/>
        <v/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35"/>
        <v>7</v>
      </c>
      <c r="T46" s="71">
        <f t="shared" si="36"/>
        <v>50</v>
      </c>
      <c r="U46" s="71">
        <f t="shared" si="37"/>
        <v>2</v>
      </c>
      <c r="V46" s="72">
        <f t="shared" si="65"/>
        <v>5</v>
      </c>
      <c r="W46" s="70">
        <f t="shared" si="38"/>
        <v>2</v>
      </c>
      <c r="X46" s="72">
        <f t="shared" si="39"/>
        <v>7</v>
      </c>
      <c r="Y46" s="73">
        <f t="shared" si="40"/>
        <v>0.7142857142857143</v>
      </c>
      <c r="Z46" s="73">
        <f t="shared" si="41"/>
        <v>0.5</v>
      </c>
      <c r="AA46" s="71">
        <f t="shared" si="42"/>
        <v>10000</v>
      </c>
      <c r="AB46" s="71">
        <f t="shared" si="43"/>
        <v>9605.7142857142862</v>
      </c>
      <c r="AC46" s="71">
        <f t="shared" si="17"/>
        <v>394.28571428571377</v>
      </c>
      <c r="AD46" s="76">
        <f t="shared" si="44"/>
        <v>16.199999999999946</v>
      </c>
      <c r="AE46" s="71">
        <f t="shared" si="45"/>
        <v>0.70000000000000007</v>
      </c>
      <c r="AF46" s="71">
        <f t="shared" si="46"/>
        <v>1.4000000000000001</v>
      </c>
      <c r="AG46" s="74">
        <f t="shared" si="47"/>
        <v>200</v>
      </c>
      <c r="AH46" s="60">
        <f t="shared" si="48"/>
        <v>50</v>
      </c>
      <c r="AI46" s="60">
        <f t="shared" si="49"/>
        <v>70</v>
      </c>
      <c r="AJ46" s="60">
        <f t="shared" si="50"/>
        <v>10070</v>
      </c>
      <c r="AK46" s="60">
        <f t="shared" si="51"/>
        <v>185</v>
      </c>
      <c r="AL46" s="60">
        <f t="shared" si="52"/>
        <v>3.7</v>
      </c>
      <c r="AM46" s="60">
        <f t="shared" si="53"/>
        <v>-37</v>
      </c>
      <c r="AN46" s="60">
        <f t="shared" si="54"/>
        <v>-37</v>
      </c>
      <c r="AO46" s="60">
        <f t="shared" si="55"/>
        <v>37</v>
      </c>
      <c r="AP46" s="61" t="str">
        <f t="shared" si="19"/>
        <v/>
      </c>
      <c r="AQ46" s="62">
        <f t="shared" si="56"/>
        <v>35</v>
      </c>
      <c r="AR46" s="63">
        <f t="shared" si="21"/>
        <v>1.2716049382716059</v>
      </c>
      <c r="AS46" s="63">
        <f t="shared" si="57"/>
        <v>63.580246913580297</v>
      </c>
      <c r="AT46" s="63">
        <f t="shared" si="58"/>
        <v>127.16049382716059</v>
      </c>
      <c r="AU46" s="63">
        <f t="shared" si="59"/>
        <v>-63.580246913580297</v>
      </c>
      <c r="AV46" s="68">
        <f t="shared" si="60"/>
        <v>0.1</v>
      </c>
      <c r="AW46" s="63">
        <f t="shared" si="61"/>
        <v>317.9012345679015</v>
      </c>
      <c r="AX46" s="63">
        <f t="shared" si="62"/>
        <v>-127.16049382716059</v>
      </c>
      <c r="AY46" s="64">
        <f t="shared" si="63"/>
        <v>190.7407407407409</v>
      </c>
      <c r="AZ46" s="65">
        <f t="shared" si="29"/>
        <v>-203.54497354497286</v>
      </c>
      <c r="BA46" s="51">
        <f t="shared" si="64"/>
        <v>445.06172839506206</v>
      </c>
      <c r="BB46" s="55">
        <f t="shared" si="31"/>
        <v>4.6333017530717342E-2</v>
      </c>
      <c r="BC46" s="55">
        <f t="shared" si="32"/>
        <v>0.48376274825550292</v>
      </c>
      <c r="BE46" s="52" t="str">
        <f>IF(((AS46-T46)/T46)&gt;=BE$4,AD46,"")</f>
        <v/>
      </c>
      <c r="BF46" s="52" t="str">
        <f t="shared" si="33"/>
        <v/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35"/>
        <v>7</v>
      </c>
      <c r="T47" s="71">
        <f t="shared" si="36"/>
        <v>50</v>
      </c>
      <c r="U47" s="71">
        <f t="shared" si="37"/>
        <v>2</v>
      </c>
      <c r="V47" s="72">
        <f t="shared" si="65"/>
        <v>5</v>
      </c>
      <c r="W47" s="70">
        <f t="shared" si="38"/>
        <v>2</v>
      </c>
      <c r="X47" s="72">
        <f t="shared" si="39"/>
        <v>7</v>
      </c>
      <c r="Y47" s="73">
        <f t="shared" si="40"/>
        <v>0.7142857142857143</v>
      </c>
      <c r="Z47" s="73">
        <f t="shared" si="41"/>
        <v>0.5</v>
      </c>
      <c r="AA47" s="71">
        <f t="shared" si="42"/>
        <v>10000</v>
      </c>
      <c r="AB47" s="71">
        <f t="shared" si="43"/>
        <v>9605.7142857142862</v>
      </c>
      <c r="AC47" s="71">
        <f t="shared" si="17"/>
        <v>394.28571428571377</v>
      </c>
      <c r="AD47" s="76">
        <f t="shared" si="44"/>
        <v>16.099999999999945</v>
      </c>
      <c r="AE47" s="71">
        <f t="shared" si="45"/>
        <v>0.70000000000000007</v>
      </c>
      <c r="AF47" s="71">
        <f t="shared" si="46"/>
        <v>1.4000000000000001</v>
      </c>
      <c r="AG47" s="74">
        <f t="shared" si="47"/>
        <v>200</v>
      </c>
      <c r="AH47" s="60">
        <f t="shared" si="48"/>
        <v>50</v>
      </c>
      <c r="AI47" s="60">
        <f t="shared" si="49"/>
        <v>70</v>
      </c>
      <c r="AJ47" s="60">
        <f t="shared" si="50"/>
        <v>10070</v>
      </c>
      <c r="AK47" s="60">
        <f t="shared" si="51"/>
        <v>185</v>
      </c>
      <c r="AL47" s="60">
        <f t="shared" si="52"/>
        <v>3.7</v>
      </c>
      <c r="AM47" s="60">
        <f t="shared" si="53"/>
        <v>-37</v>
      </c>
      <c r="AN47" s="60">
        <f t="shared" si="54"/>
        <v>-37</v>
      </c>
      <c r="AO47" s="60">
        <f t="shared" si="55"/>
        <v>37</v>
      </c>
      <c r="AP47" s="61" t="str">
        <f t="shared" si="19"/>
        <v/>
      </c>
      <c r="AQ47" s="62">
        <f t="shared" si="56"/>
        <v>35</v>
      </c>
      <c r="AR47" s="63">
        <f t="shared" si="21"/>
        <v>1.2732919254658395</v>
      </c>
      <c r="AS47" s="63">
        <f t="shared" si="57"/>
        <v>63.664596273291977</v>
      </c>
      <c r="AT47" s="63">
        <f t="shared" si="58"/>
        <v>127.32919254658395</v>
      </c>
      <c r="AU47" s="63">
        <f t="shared" si="59"/>
        <v>-63.664596273291977</v>
      </c>
      <c r="AV47" s="68">
        <f t="shared" si="60"/>
        <v>0.1</v>
      </c>
      <c r="AW47" s="63">
        <f t="shared" si="61"/>
        <v>318.32298136645989</v>
      </c>
      <c r="AX47" s="63">
        <f t="shared" si="62"/>
        <v>-127.32919254658395</v>
      </c>
      <c r="AY47" s="64">
        <f t="shared" si="63"/>
        <v>190.99378881987593</v>
      </c>
      <c r="AZ47" s="65">
        <f t="shared" si="29"/>
        <v>-203.29192546583783</v>
      </c>
      <c r="BA47" s="51">
        <f t="shared" si="64"/>
        <v>445.65217391304384</v>
      </c>
      <c r="BB47" s="55">
        <f t="shared" si="31"/>
        <v>4.639448568398731E-2</v>
      </c>
      <c r="BC47" s="55">
        <f t="shared" si="32"/>
        <v>0.4844045368620048</v>
      </c>
      <c r="BE47" s="52" t="str">
        <f>IF(((AS47-T47)/T47)&gt;=BE$4,AD47,"")</f>
        <v/>
      </c>
      <c r="BF47" s="52" t="str">
        <f t="shared" si="33"/>
        <v/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35"/>
        <v>7</v>
      </c>
      <c r="T48" s="71">
        <f t="shared" si="36"/>
        <v>50</v>
      </c>
      <c r="U48" s="71">
        <f t="shared" si="37"/>
        <v>2</v>
      </c>
      <c r="V48" s="72">
        <f t="shared" si="65"/>
        <v>5</v>
      </c>
      <c r="W48" s="70">
        <f t="shared" si="38"/>
        <v>2</v>
      </c>
      <c r="X48" s="72">
        <f t="shared" si="39"/>
        <v>7</v>
      </c>
      <c r="Y48" s="73">
        <f t="shared" si="40"/>
        <v>0.7142857142857143</v>
      </c>
      <c r="Z48" s="73">
        <f t="shared" si="41"/>
        <v>0.5</v>
      </c>
      <c r="AA48" s="71">
        <f t="shared" si="42"/>
        <v>10000</v>
      </c>
      <c r="AB48" s="71">
        <f t="shared" si="43"/>
        <v>9605.7142857142862</v>
      </c>
      <c r="AC48" s="71">
        <f t="shared" si="17"/>
        <v>394.28571428571377</v>
      </c>
      <c r="AD48" s="76">
        <f t="shared" si="44"/>
        <v>15.999999999999945</v>
      </c>
      <c r="AE48" s="71">
        <f t="shared" si="45"/>
        <v>0.70000000000000007</v>
      </c>
      <c r="AF48" s="71">
        <f t="shared" si="46"/>
        <v>1.4000000000000001</v>
      </c>
      <c r="AG48" s="74">
        <f t="shared" si="47"/>
        <v>200</v>
      </c>
      <c r="AH48" s="60">
        <f t="shared" si="48"/>
        <v>50</v>
      </c>
      <c r="AI48" s="60">
        <f t="shared" si="49"/>
        <v>70</v>
      </c>
      <c r="AJ48" s="60">
        <f t="shared" si="50"/>
        <v>10070</v>
      </c>
      <c r="AK48" s="60">
        <f t="shared" si="51"/>
        <v>185</v>
      </c>
      <c r="AL48" s="60">
        <f t="shared" si="52"/>
        <v>3.7</v>
      </c>
      <c r="AM48" s="60">
        <f t="shared" si="53"/>
        <v>-37</v>
      </c>
      <c r="AN48" s="60">
        <f t="shared" si="54"/>
        <v>-37</v>
      </c>
      <c r="AO48" s="60">
        <f t="shared" si="55"/>
        <v>37</v>
      </c>
      <c r="AP48" s="61" t="str">
        <f t="shared" si="19"/>
        <v/>
      </c>
      <c r="AQ48" s="62">
        <f t="shared" si="56"/>
        <v>35</v>
      </c>
      <c r="AR48" s="63">
        <f t="shared" si="21"/>
        <v>1.275000000000001</v>
      </c>
      <c r="AS48" s="63">
        <f t="shared" si="57"/>
        <v>63.75000000000005</v>
      </c>
      <c r="AT48" s="63">
        <f t="shared" si="58"/>
        <v>127.5000000000001</v>
      </c>
      <c r="AU48" s="63">
        <f t="shared" si="59"/>
        <v>-63.75000000000005</v>
      </c>
      <c r="AV48" s="68">
        <f t="shared" si="60"/>
        <v>0.1</v>
      </c>
      <c r="AW48" s="63">
        <f t="shared" si="61"/>
        <v>318.75000000000023</v>
      </c>
      <c r="AX48" s="63">
        <f t="shared" si="62"/>
        <v>-127.5000000000001</v>
      </c>
      <c r="AY48" s="64">
        <f t="shared" si="63"/>
        <v>191.25000000000011</v>
      </c>
      <c r="AZ48" s="65">
        <f t="shared" si="29"/>
        <v>-203.03571428571365</v>
      </c>
      <c r="BA48" s="51">
        <f t="shared" si="64"/>
        <v>446.25000000000034</v>
      </c>
      <c r="BB48" s="55">
        <f t="shared" si="31"/>
        <v>4.6456722189173141E-2</v>
      </c>
      <c r="BC48" s="55">
        <f t="shared" si="32"/>
        <v>0.48505434782608786</v>
      </c>
      <c r="BE48" s="52" t="str">
        <f>IF(((AS48-T48)/T48)&gt;=BE$4,AD48,"")</f>
        <v/>
      </c>
      <c r="BF48" s="52" t="str">
        <f t="shared" si="33"/>
        <v/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35"/>
        <v>7</v>
      </c>
      <c r="T49" s="71">
        <f t="shared" si="36"/>
        <v>50</v>
      </c>
      <c r="U49" s="71">
        <f t="shared" si="37"/>
        <v>2</v>
      </c>
      <c r="V49" s="72">
        <f t="shared" si="65"/>
        <v>5</v>
      </c>
      <c r="W49" s="70">
        <f t="shared" si="38"/>
        <v>2</v>
      </c>
      <c r="X49" s="72">
        <f t="shared" si="39"/>
        <v>7</v>
      </c>
      <c r="Y49" s="73">
        <f t="shared" si="40"/>
        <v>0.7142857142857143</v>
      </c>
      <c r="Z49" s="73">
        <f t="shared" si="41"/>
        <v>0.5</v>
      </c>
      <c r="AA49" s="71">
        <f t="shared" si="42"/>
        <v>10000</v>
      </c>
      <c r="AB49" s="71">
        <f t="shared" si="43"/>
        <v>9605.7142857142862</v>
      </c>
      <c r="AC49" s="71">
        <f t="shared" si="17"/>
        <v>394.28571428571377</v>
      </c>
      <c r="AD49" s="76">
        <f t="shared" si="44"/>
        <v>15.899999999999945</v>
      </c>
      <c r="AE49" s="71">
        <f t="shared" si="45"/>
        <v>0.70000000000000007</v>
      </c>
      <c r="AF49" s="71">
        <f t="shared" si="46"/>
        <v>1.4000000000000001</v>
      </c>
      <c r="AG49" s="74">
        <f t="shared" si="47"/>
        <v>200</v>
      </c>
      <c r="AH49" s="60">
        <f t="shared" si="48"/>
        <v>50</v>
      </c>
      <c r="AI49" s="60">
        <f t="shared" si="49"/>
        <v>70</v>
      </c>
      <c r="AJ49" s="60">
        <f t="shared" si="50"/>
        <v>10070</v>
      </c>
      <c r="AK49" s="60">
        <f t="shared" si="51"/>
        <v>185</v>
      </c>
      <c r="AL49" s="60">
        <f t="shared" si="52"/>
        <v>3.7</v>
      </c>
      <c r="AM49" s="60">
        <f t="shared" si="53"/>
        <v>-37</v>
      </c>
      <c r="AN49" s="60">
        <f t="shared" si="54"/>
        <v>-37</v>
      </c>
      <c r="AO49" s="60">
        <f t="shared" si="55"/>
        <v>37</v>
      </c>
      <c r="AP49" s="61" t="str">
        <f t="shared" si="19"/>
        <v/>
      </c>
      <c r="AQ49" s="62">
        <f t="shared" si="56"/>
        <v>35</v>
      </c>
      <c r="AR49" s="63">
        <f t="shared" si="21"/>
        <v>1.2767295597484287</v>
      </c>
      <c r="AS49" s="63">
        <f t="shared" si="57"/>
        <v>63.836477987421439</v>
      </c>
      <c r="AT49" s="63">
        <f t="shared" si="58"/>
        <v>127.67295597484288</v>
      </c>
      <c r="AU49" s="63">
        <f t="shared" si="59"/>
        <v>-63.836477987421439</v>
      </c>
      <c r="AV49" s="68">
        <f t="shared" si="60"/>
        <v>0.1</v>
      </c>
      <c r="AW49" s="63">
        <f t="shared" si="61"/>
        <v>319.18238993710719</v>
      </c>
      <c r="AX49" s="63">
        <f t="shared" si="62"/>
        <v>-127.67295597484288</v>
      </c>
      <c r="AY49" s="64">
        <f t="shared" si="63"/>
        <v>191.50943396226432</v>
      </c>
      <c r="AZ49" s="65">
        <f t="shared" si="29"/>
        <v>-202.77628032344944</v>
      </c>
      <c r="BA49" s="51">
        <f t="shared" si="64"/>
        <v>446.85534591195005</v>
      </c>
      <c r="BB49" s="55">
        <f t="shared" si="31"/>
        <v>4.6519741543480819E-2</v>
      </c>
      <c r="BC49" s="55">
        <f t="shared" si="32"/>
        <v>0.4857123325129899</v>
      </c>
      <c r="BE49" s="52" t="str">
        <f>IF(((AS49-T49)/T49)&gt;=BE$4,AD49,"")</f>
        <v/>
      </c>
      <c r="BF49" s="52" t="str">
        <f t="shared" si="33"/>
        <v/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35"/>
        <v>7</v>
      </c>
      <c r="T50" s="71">
        <f t="shared" si="36"/>
        <v>50</v>
      </c>
      <c r="U50" s="71">
        <f t="shared" si="37"/>
        <v>2</v>
      </c>
      <c r="V50" s="72">
        <f t="shared" si="65"/>
        <v>5</v>
      </c>
      <c r="W50" s="70">
        <f t="shared" si="38"/>
        <v>2</v>
      </c>
      <c r="X50" s="72">
        <f t="shared" si="39"/>
        <v>7</v>
      </c>
      <c r="Y50" s="73">
        <f t="shared" si="40"/>
        <v>0.7142857142857143</v>
      </c>
      <c r="Z50" s="73">
        <f t="shared" si="41"/>
        <v>0.5</v>
      </c>
      <c r="AA50" s="71">
        <f t="shared" si="42"/>
        <v>10000</v>
      </c>
      <c r="AB50" s="71">
        <f t="shared" si="43"/>
        <v>9605.7142857142862</v>
      </c>
      <c r="AC50" s="71">
        <f t="shared" si="17"/>
        <v>394.28571428571377</v>
      </c>
      <c r="AD50" s="76">
        <f t="shared" si="44"/>
        <v>15.799999999999946</v>
      </c>
      <c r="AE50" s="71">
        <f t="shared" si="45"/>
        <v>0.70000000000000007</v>
      </c>
      <c r="AF50" s="71">
        <f t="shared" si="46"/>
        <v>1.4000000000000001</v>
      </c>
      <c r="AG50" s="74">
        <f t="shared" si="47"/>
        <v>200</v>
      </c>
      <c r="AH50" s="60">
        <f t="shared" si="48"/>
        <v>50</v>
      </c>
      <c r="AI50" s="60">
        <f t="shared" si="49"/>
        <v>70</v>
      </c>
      <c r="AJ50" s="60">
        <f t="shared" si="50"/>
        <v>10070</v>
      </c>
      <c r="AK50" s="60">
        <f t="shared" si="51"/>
        <v>185</v>
      </c>
      <c r="AL50" s="60">
        <f t="shared" si="52"/>
        <v>3.7</v>
      </c>
      <c r="AM50" s="60">
        <f t="shared" si="53"/>
        <v>-37</v>
      </c>
      <c r="AN50" s="60">
        <f t="shared" si="54"/>
        <v>-37</v>
      </c>
      <c r="AO50" s="60">
        <f t="shared" si="55"/>
        <v>37</v>
      </c>
      <c r="AP50" s="61" t="str">
        <f t="shared" si="19"/>
        <v/>
      </c>
      <c r="AQ50" s="62">
        <f t="shared" si="56"/>
        <v>35</v>
      </c>
      <c r="AR50" s="63">
        <f t="shared" si="21"/>
        <v>1.2784810126582289</v>
      </c>
      <c r="AS50" s="63">
        <f t="shared" si="57"/>
        <v>63.924050632911445</v>
      </c>
      <c r="AT50" s="63">
        <f t="shared" si="58"/>
        <v>127.84810126582289</v>
      </c>
      <c r="AU50" s="63">
        <f t="shared" si="59"/>
        <v>-63.924050632911445</v>
      </c>
      <c r="AV50" s="68">
        <f t="shared" si="60"/>
        <v>0.1</v>
      </c>
      <c r="AW50" s="63">
        <f t="shared" si="61"/>
        <v>319.6202531645572</v>
      </c>
      <c r="AX50" s="63">
        <f t="shared" si="62"/>
        <v>-127.84810126582289</v>
      </c>
      <c r="AY50" s="64">
        <f t="shared" si="63"/>
        <v>191.77215189873431</v>
      </c>
      <c r="AZ50" s="65">
        <f t="shared" si="29"/>
        <v>-202.51356238697946</v>
      </c>
      <c r="BA50" s="51">
        <f t="shared" si="64"/>
        <v>447.46835443038015</v>
      </c>
      <c r="BB50" s="55">
        <f t="shared" si="31"/>
        <v>4.6583558611134161E-2</v>
      </c>
      <c r="BC50" s="55">
        <f t="shared" si="32"/>
        <v>0.48637864611997894</v>
      </c>
      <c r="BE50" s="52" t="str">
        <f>IF(((AS50-T50)/T50)&gt;=BE$4,AD50,"")</f>
        <v/>
      </c>
      <c r="BF50" s="52" t="str">
        <f t="shared" si="33"/>
        <v/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35"/>
        <v>7</v>
      </c>
      <c r="T51" s="71">
        <f t="shared" si="36"/>
        <v>50</v>
      </c>
      <c r="U51" s="71">
        <f t="shared" si="37"/>
        <v>2</v>
      </c>
      <c r="V51" s="72">
        <f t="shared" si="65"/>
        <v>5</v>
      </c>
      <c r="W51" s="70">
        <f t="shared" si="38"/>
        <v>2</v>
      </c>
      <c r="X51" s="72">
        <f t="shared" si="39"/>
        <v>7</v>
      </c>
      <c r="Y51" s="73">
        <f t="shared" si="40"/>
        <v>0.7142857142857143</v>
      </c>
      <c r="Z51" s="73">
        <f t="shared" si="41"/>
        <v>0.5</v>
      </c>
      <c r="AA51" s="71">
        <f t="shared" si="42"/>
        <v>10000</v>
      </c>
      <c r="AB51" s="71">
        <f t="shared" si="43"/>
        <v>9605.7142857142862</v>
      </c>
      <c r="AC51" s="71">
        <f t="shared" si="17"/>
        <v>394.28571428571377</v>
      </c>
      <c r="AD51" s="76">
        <f t="shared" si="44"/>
        <v>15.699999999999946</v>
      </c>
      <c r="AE51" s="71">
        <f t="shared" si="45"/>
        <v>0.70000000000000007</v>
      </c>
      <c r="AF51" s="71">
        <f t="shared" si="46"/>
        <v>1.4000000000000001</v>
      </c>
      <c r="AG51" s="74">
        <f t="shared" si="47"/>
        <v>200</v>
      </c>
      <c r="AH51" s="60">
        <f t="shared" si="48"/>
        <v>50</v>
      </c>
      <c r="AI51" s="60">
        <f t="shared" si="49"/>
        <v>70</v>
      </c>
      <c r="AJ51" s="60">
        <f t="shared" si="50"/>
        <v>10070</v>
      </c>
      <c r="AK51" s="60">
        <f t="shared" si="51"/>
        <v>185</v>
      </c>
      <c r="AL51" s="60">
        <f t="shared" si="52"/>
        <v>3.7</v>
      </c>
      <c r="AM51" s="60">
        <f t="shared" si="53"/>
        <v>-37</v>
      </c>
      <c r="AN51" s="60">
        <f t="shared" si="54"/>
        <v>-37</v>
      </c>
      <c r="AO51" s="60">
        <f t="shared" si="55"/>
        <v>37</v>
      </c>
      <c r="AP51" s="61" t="str">
        <f t="shared" si="19"/>
        <v/>
      </c>
      <c r="AQ51" s="62">
        <f t="shared" si="56"/>
        <v>35</v>
      </c>
      <c r="AR51" s="63">
        <f t="shared" si="21"/>
        <v>1.2802547770700647</v>
      </c>
      <c r="AS51" s="63">
        <f t="shared" si="57"/>
        <v>64.012738853503237</v>
      </c>
      <c r="AT51" s="63">
        <f t="shared" si="58"/>
        <v>128.02547770700647</v>
      </c>
      <c r="AU51" s="63">
        <f t="shared" si="59"/>
        <v>-64.012738853503237</v>
      </c>
      <c r="AV51" s="68">
        <f t="shared" si="60"/>
        <v>0.1</v>
      </c>
      <c r="AW51" s="63">
        <f t="shared" si="61"/>
        <v>320.06369426751621</v>
      </c>
      <c r="AX51" s="63">
        <f t="shared" si="62"/>
        <v>-128.02547770700647</v>
      </c>
      <c r="AY51" s="64">
        <f t="shared" si="63"/>
        <v>192.03821656050974</v>
      </c>
      <c r="AZ51" s="65">
        <f t="shared" si="29"/>
        <v>-202.24749772520403</v>
      </c>
      <c r="BA51" s="51">
        <f t="shared" si="64"/>
        <v>448.08917197452263</v>
      </c>
      <c r="BB51" s="55">
        <f t="shared" si="31"/>
        <v>4.6648188635063328E-2</v>
      </c>
      <c r="BC51" s="55">
        <f t="shared" si="32"/>
        <v>0.48705344779839488</v>
      </c>
      <c r="BE51" s="52" t="str">
        <f>IF(((AS51-T51)/T51)&gt;=BE$4,AD51,"")</f>
        <v/>
      </c>
      <c r="BF51" s="52" t="str">
        <f t="shared" si="33"/>
        <v/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35"/>
        <v>7</v>
      </c>
      <c r="T52" s="71">
        <f t="shared" si="36"/>
        <v>50</v>
      </c>
      <c r="U52" s="71">
        <f t="shared" si="37"/>
        <v>2</v>
      </c>
      <c r="V52" s="72">
        <f t="shared" si="65"/>
        <v>5</v>
      </c>
      <c r="W52" s="70">
        <f t="shared" si="38"/>
        <v>2</v>
      </c>
      <c r="X52" s="72">
        <f t="shared" si="39"/>
        <v>7</v>
      </c>
      <c r="Y52" s="73">
        <f t="shared" si="40"/>
        <v>0.7142857142857143</v>
      </c>
      <c r="Z52" s="73">
        <f t="shared" si="41"/>
        <v>0.5</v>
      </c>
      <c r="AA52" s="71">
        <f t="shared" si="42"/>
        <v>10000</v>
      </c>
      <c r="AB52" s="71">
        <f t="shared" si="43"/>
        <v>9605.7142857142862</v>
      </c>
      <c r="AC52" s="71">
        <f t="shared" si="17"/>
        <v>394.28571428571377</v>
      </c>
      <c r="AD52" s="76">
        <f t="shared" si="44"/>
        <v>15.599999999999946</v>
      </c>
      <c r="AE52" s="71">
        <f t="shared" si="45"/>
        <v>0.70000000000000007</v>
      </c>
      <c r="AF52" s="71">
        <f t="shared" si="46"/>
        <v>1.4000000000000001</v>
      </c>
      <c r="AG52" s="74">
        <f t="shared" si="47"/>
        <v>200</v>
      </c>
      <c r="AH52" s="60">
        <f t="shared" si="48"/>
        <v>50</v>
      </c>
      <c r="AI52" s="60">
        <f t="shared" si="49"/>
        <v>70</v>
      </c>
      <c r="AJ52" s="60">
        <f t="shared" si="50"/>
        <v>10070</v>
      </c>
      <c r="AK52" s="60">
        <f t="shared" si="51"/>
        <v>185</v>
      </c>
      <c r="AL52" s="60">
        <f t="shared" si="52"/>
        <v>3.7</v>
      </c>
      <c r="AM52" s="60">
        <f t="shared" si="53"/>
        <v>-37</v>
      </c>
      <c r="AN52" s="60">
        <f t="shared" si="54"/>
        <v>-37</v>
      </c>
      <c r="AO52" s="60">
        <f t="shared" si="55"/>
        <v>37</v>
      </c>
      <c r="AP52" s="61" t="str">
        <f t="shared" si="19"/>
        <v/>
      </c>
      <c r="AQ52" s="62">
        <f t="shared" si="56"/>
        <v>35</v>
      </c>
      <c r="AR52" s="63">
        <f t="shared" si="21"/>
        <v>1.282051282051283</v>
      </c>
      <c r="AS52" s="63">
        <f t="shared" si="57"/>
        <v>64.102564102564159</v>
      </c>
      <c r="AT52" s="63">
        <f t="shared" si="58"/>
        <v>128.20512820512832</v>
      </c>
      <c r="AU52" s="63">
        <f t="shared" si="59"/>
        <v>-64.102564102564159</v>
      </c>
      <c r="AV52" s="68">
        <f t="shared" si="60"/>
        <v>0.1</v>
      </c>
      <c r="AW52" s="63">
        <f t="shared" si="61"/>
        <v>320.51282051282078</v>
      </c>
      <c r="AX52" s="63">
        <f t="shared" si="62"/>
        <v>-128.20512820512832</v>
      </c>
      <c r="AY52" s="64">
        <f t="shared" si="63"/>
        <v>192.30769230769246</v>
      </c>
      <c r="AZ52" s="65">
        <f t="shared" si="29"/>
        <v>-201.9780219780213</v>
      </c>
      <c r="BA52" s="51">
        <f t="shared" si="64"/>
        <v>448.71794871794913</v>
      </c>
      <c r="BB52" s="55">
        <f t="shared" si="31"/>
        <v>4.6713647249042888E-2</v>
      </c>
      <c r="BC52" s="55">
        <f t="shared" si="32"/>
        <v>0.48773690078038007</v>
      </c>
      <c r="BE52" s="52" t="str">
        <f>IF(((AS52-T52)/T52)&gt;=BE$4,AD52,"")</f>
        <v/>
      </c>
      <c r="BF52" s="52" t="str">
        <f t="shared" si="33"/>
        <v/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35"/>
        <v>7</v>
      </c>
      <c r="T53" s="71">
        <f t="shared" si="36"/>
        <v>50</v>
      </c>
      <c r="U53" s="71">
        <f t="shared" si="37"/>
        <v>2</v>
      </c>
      <c r="V53" s="72">
        <f t="shared" si="65"/>
        <v>5</v>
      </c>
      <c r="W53" s="70">
        <f t="shared" si="38"/>
        <v>2</v>
      </c>
      <c r="X53" s="72">
        <f t="shared" si="39"/>
        <v>7</v>
      </c>
      <c r="Y53" s="73">
        <f t="shared" si="40"/>
        <v>0.7142857142857143</v>
      </c>
      <c r="Z53" s="73">
        <f t="shared" si="41"/>
        <v>0.5</v>
      </c>
      <c r="AA53" s="71">
        <f t="shared" si="42"/>
        <v>10000</v>
      </c>
      <c r="AB53" s="71">
        <f t="shared" si="43"/>
        <v>9605.7142857142862</v>
      </c>
      <c r="AC53" s="71">
        <f t="shared" si="17"/>
        <v>394.28571428571377</v>
      </c>
      <c r="AD53" s="76">
        <f t="shared" si="44"/>
        <v>15.499999999999947</v>
      </c>
      <c r="AE53" s="71">
        <f t="shared" si="45"/>
        <v>0.70000000000000007</v>
      </c>
      <c r="AF53" s="71">
        <f t="shared" si="46"/>
        <v>1.4000000000000001</v>
      </c>
      <c r="AG53" s="74">
        <f t="shared" si="47"/>
        <v>200</v>
      </c>
      <c r="AH53" s="60">
        <f t="shared" si="48"/>
        <v>50</v>
      </c>
      <c r="AI53" s="60">
        <f t="shared" si="49"/>
        <v>70</v>
      </c>
      <c r="AJ53" s="60">
        <f t="shared" si="50"/>
        <v>10070</v>
      </c>
      <c r="AK53" s="60">
        <f t="shared" si="51"/>
        <v>185</v>
      </c>
      <c r="AL53" s="60">
        <f t="shared" si="52"/>
        <v>3.7</v>
      </c>
      <c r="AM53" s="60">
        <f t="shared" si="53"/>
        <v>-37</v>
      </c>
      <c r="AN53" s="60">
        <f t="shared" si="54"/>
        <v>-37</v>
      </c>
      <c r="AO53" s="60">
        <f t="shared" si="55"/>
        <v>37</v>
      </c>
      <c r="AP53" s="61" t="str">
        <f t="shared" si="19"/>
        <v/>
      </c>
      <c r="AQ53" s="62">
        <f t="shared" si="56"/>
        <v>35</v>
      </c>
      <c r="AR53" s="63">
        <f t="shared" si="21"/>
        <v>1.2838709677419364</v>
      </c>
      <c r="AS53" s="63">
        <f t="shared" si="57"/>
        <v>64.193548387096826</v>
      </c>
      <c r="AT53" s="63">
        <f t="shared" si="58"/>
        <v>128.38709677419365</v>
      </c>
      <c r="AU53" s="63">
        <f t="shared" si="59"/>
        <v>-64.193548387096826</v>
      </c>
      <c r="AV53" s="68">
        <f t="shared" si="60"/>
        <v>0.1</v>
      </c>
      <c r="AW53" s="63">
        <f t="shared" si="61"/>
        <v>320.96774193548413</v>
      </c>
      <c r="AX53" s="63">
        <f t="shared" si="62"/>
        <v>-128.38709677419365</v>
      </c>
      <c r="AY53" s="64">
        <f t="shared" si="63"/>
        <v>192.58064516129048</v>
      </c>
      <c r="AZ53" s="65">
        <f t="shared" si="29"/>
        <v>-201.70506912442329</v>
      </c>
      <c r="BA53" s="51">
        <f t="shared" si="64"/>
        <v>449.35483870967778</v>
      </c>
      <c r="BB53" s="55">
        <f t="shared" si="31"/>
        <v>4.6779950490299586E-2</v>
      </c>
      <c r="BC53" s="55">
        <f t="shared" si="32"/>
        <v>0.48842917251051998</v>
      </c>
      <c r="BE53" s="52" t="str">
        <f>IF(((AS53-T53)/T53)&gt;=BE$4,AD53,"")</f>
        <v/>
      </c>
      <c r="BF53" s="52" t="str">
        <f t="shared" si="33"/>
        <v/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35"/>
        <v>7</v>
      </c>
      <c r="T54" s="71">
        <f t="shared" si="36"/>
        <v>50</v>
      </c>
      <c r="U54" s="71">
        <f t="shared" si="37"/>
        <v>2</v>
      </c>
      <c r="V54" s="72">
        <f t="shared" si="65"/>
        <v>5</v>
      </c>
      <c r="W54" s="70">
        <f t="shared" si="38"/>
        <v>2</v>
      </c>
      <c r="X54" s="72">
        <f t="shared" si="39"/>
        <v>7</v>
      </c>
      <c r="Y54" s="73">
        <f t="shared" si="40"/>
        <v>0.7142857142857143</v>
      </c>
      <c r="Z54" s="73">
        <f t="shared" si="41"/>
        <v>0.5</v>
      </c>
      <c r="AA54" s="71">
        <f t="shared" si="42"/>
        <v>10000</v>
      </c>
      <c r="AB54" s="71">
        <f t="shared" si="43"/>
        <v>9605.7142857142862</v>
      </c>
      <c r="AC54" s="71">
        <f t="shared" si="17"/>
        <v>394.28571428571377</v>
      </c>
      <c r="AD54" s="76">
        <f t="shared" si="44"/>
        <v>15.399999999999947</v>
      </c>
      <c r="AE54" s="71">
        <f t="shared" si="45"/>
        <v>0.70000000000000007</v>
      </c>
      <c r="AF54" s="71">
        <f t="shared" si="46"/>
        <v>1.4000000000000001</v>
      </c>
      <c r="AG54" s="74">
        <f t="shared" si="47"/>
        <v>200</v>
      </c>
      <c r="AH54" s="60">
        <f t="shared" si="48"/>
        <v>50</v>
      </c>
      <c r="AI54" s="60">
        <f t="shared" si="49"/>
        <v>70</v>
      </c>
      <c r="AJ54" s="60">
        <f t="shared" si="50"/>
        <v>10070</v>
      </c>
      <c r="AK54" s="60">
        <f t="shared" si="51"/>
        <v>185</v>
      </c>
      <c r="AL54" s="60">
        <f t="shared" si="52"/>
        <v>3.7</v>
      </c>
      <c r="AM54" s="60">
        <f t="shared" si="53"/>
        <v>-37</v>
      </c>
      <c r="AN54" s="60">
        <f t="shared" si="54"/>
        <v>-37</v>
      </c>
      <c r="AO54" s="60">
        <f t="shared" si="55"/>
        <v>37</v>
      </c>
      <c r="AP54" s="61" t="str">
        <f t="shared" si="19"/>
        <v/>
      </c>
      <c r="AQ54" s="62">
        <f t="shared" si="56"/>
        <v>35</v>
      </c>
      <c r="AR54" s="63">
        <f t="shared" si="21"/>
        <v>1.2857142857142867</v>
      </c>
      <c r="AS54" s="63">
        <f t="shared" si="57"/>
        <v>64.285714285714334</v>
      </c>
      <c r="AT54" s="63">
        <f t="shared" si="58"/>
        <v>128.57142857142867</v>
      </c>
      <c r="AU54" s="63">
        <f t="shared" si="59"/>
        <v>-64.285714285714334</v>
      </c>
      <c r="AV54" s="68">
        <f t="shared" si="60"/>
        <v>0.1</v>
      </c>
      <c r="AW54" s="63">
        <f t="shared" si="61"/>
        <v>321.42857142857167</v>
      </c>
      <c r="AX54" s="63">
        <f t="shared" si="62"/>
        <v>-128.57142857142867</v>
      </c>
      <c r="AY54" s="64">
        <f t="shared" si="63"/>
        <v>192.857142857143</v>
      </c>
      <c r="AZ54" s="65">
        <f t="shared" si="29"/>
        <v>-201.42857142857076</v>
      </c>
      <c r="BA54" s="51">
        <f t="shared" si="64"/>
        <v>450.00000000000034</v>
      </c>
      <c r="BB54" s="55">
        <f t="shared" si="31"/>
        <v>4.6847114812611571E-2</v>
      </c>
      <c r="BC54" s="55">
        <f t="shared" si="32"/>
        <v>0.4891304347826097</v>
      </c>
      <c r="BE54" s="52" t="str">
        <f>IF(((AS54-T54)/T54)&gt;=BE$4,AD54,"")</f>
        <v/>
      </c>
      <c r="BF54" s="52" t="str">
        <f t="shared" si="33"/>
        <v/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35"/>
        <v>7</v>
      </c>
      <c r="T55" s="71">
        <f t="shared" si="36"/>
        <v>50</v>
      </c>
      <c r="U55" s="71">
        <f t="shared" si="37"/>
        <v>2</v>
      </c>
      <c r="V55" s="72">
        <f t="shared" si="65"/>
        <v>5</v>
      </c>
      <c r="W55" s="70">
        <f t="shared" si="38"/>
        <v>2</v>
      </c>
      <c r="X55" s="72">
        <f t="shared" si="39"/>
        <v>7</v>
      </c>
      <c r="Y55" s="73">
        <f t="shared" si="40"/>
        <v>0.7142857142857143</v>
      </c>
      <c r="Z55" s="73">
        <f t="shared" si="41"/>
        <v>0.5</v>
      </c>
      <c r="AA55" s="71">
        <f t="shared" si="42"/>
        <v>10000</v>
      </c>
      <c r="AB55" s="71">
        <f t="shared" si="43"/>
        <v>9605.7142857142862</v>
      </c>
      <c r="AC55" s="71">
        <f t="shared" si="17"/>
        <v>394.28571428571377</v>
      </c>
      <c r="AD55" s="76">
        <f t="shared" si="44"/>
        <v>15.299999999999947</v>
      </c>
      <c r="AE55" s="71">
        <f t="shared" si="45"/>
        <v>0.70000000000000007</v>
      </c>
      <c r="AF55" s="71">
        <f t="shared" si="46"/>
        <v>1.4000000000000001</v>
      </c>
      <c r="AG55" s="74">
        <f t="shared" si="47"/>
        <v>200</v>
      </c>
      <c r="AH55" s="60">
        <f t="shared" si="48"/>
        <v>50</v>
      </c>
      <c r="AI55" s="60">
        <f t="shared" si="49"/>
        <v>70</v>
      </c>
      <c r="AJ55" s="60">
        <f t="shared" si="50"/>
        <v>10070</v>
      </c>
      <c r="AK55" s="60">
        <f t="shared" si="51"/>
        <v>185</v>
      </c>
      <c r="AL55" s="60">
        <f t="shared" si="52"/>
        <v>3.7</v>
      </c>
      <c r="AM55" s="60">
        <f t="shared" si="53"/>
        <v>-37</v>
      </c>
      <c r="AN55" s="60">
        <f t="shared" si="54"/>
        <v>-37</v>
      </c>
      <c r="AO55" s="60">
        <f t="shared" si="55"/>
        <v>37</v>
      </c>
      <c r="AP55" s="61" t="str">
        <f t="shared" si="19"/>
        <v/>
      </c>
      <c r="AQ55" s="62">
        <f t="shared" si="56"/>
        <v>35</v>
      </c>
      <c r="AR55" s="63">
        <f t="shared" si="21"/>
        <v>1.2875816993464062</v>
      </c>
      <c r="AS55" s="63">
        <f t="shared" si="57"/>
        <v>64.37908496732031</v>
      </c>
      <c r="AT55" s="63">
        <f t="shared" si="58"/>
        <v>128.75816993464062</v>
      </c>
      <c r="AU55" s="63">
        <f t="shared" si="59"/>
        <v>-64.37908496732031</v>
      </c>
      <c r="AV55" s="68">
        <f t="shared" si="60"/>
        <v>0.1</v>
      </c>
      <c r="AW55" s="63">
        <f t="shared" si="61"/>
        <v>321.89542483660153</v>
      </c>
      <c r="AX55" s="63">
        <f t="shared" si="62"/>
        <v>-128.75816993464062</v>
      </c>
      <c r="AY55" s="64">
        <f t="shared" si="63"/>
        <v>193.13725490196092</v>
      </c>
      <c r="AZ55" s="65">
        <f t="shared" si="29"/>
        <v>-201.14845938375285</v>
      </c>
      <c r="BA55" s="51">
        <f t="shared" si="64"/>
        <v>450.65359477124218</v>
      </c>
      <c r="BB55" s="55">
        <f t="shared" si="31"/>
        <v>4.6915157099921105E-2</v>
      </c>
      <c r="BC55" s="55">
        <f t="shared" si="32"/>
        <v>0.48984086388178555</v>
      </c>
      <c r="BE55" s="52" t="str">
        <f>IF(((AS55-T55)/T55)&gt;=BE$4,AD55,"")</f>
        <v/>
      </c>
      <c r="BF55" s="52" t="str">
        <f t="shared" si="33"/>
        <v/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35"/>
        <v>7</v>
      </c>
      <c r="T56" s="71">
        <f t="shared" si="36"/>
        <v>50</v>
      </c>
      <c r="U56" s="71">
        <f t="shared" si="37"/>
        <v>2</v>
      </c>
      <c r="V56" s="72">
        <f t="shared" si="65"/>
        <v>5</v>
      </c>
      <c r="W56" s="70">
        <f t="shared" si="38"/>
        <v>2</v>
      </c>
      <c r="X56" s="72">
        <f t="shared" si="39"/>
        <v>7</v>
      </c>
      <c r="Y56" s="73">
        <f t="shared" si="40"/>
        <v>0.7142857142857143</v>
      </c>
      <c r="Z56" s="73">
        <f t="shared" si="41"/>
        <v>0.5</v>
      </c>
      <c r="AA56" s="71">
        <f t="shared" si="42"/>
        <v>10000</v>
      </c>
      <c r="AB56" s="71">
        <f t="shared" si="43"/>
        <v>9605.7142857142862</v>
      </c>
      <c r="AC56" s="71">
        <f t="shared" si="17"/>
        <v>394.28571428571377</v>
      </c>
      <c r="AD56" s="76">
        <f t="shared" si="44"/>
        <v>15.199999999999948</v>
      </c>
      <c r="AE56" s="71">
        <f t="shared" si="45"/>
        <v>0.70000000000000007</v>
      </c>
      <c r="AF56" s="71">
        <f t="shared" si="46"/>
        <v>1.4000000000000001</v>
      </c>
      <c r="AG56" s="74">
        <f t="shared" si="47"/>
        <v>200</v>
      </c>
      <c r="AH56" s="60">
        <f t="shared" si="48"/>
        <v>50</v>
      </c>
      <c r="AI56" s="60">
        <f t="shared" si="49"/>
        <v>70</v>
      </c>
      <c r="AJ56" s="60">
        <f t="shared" si="50"/>
        <v>10070</v>
      </c>
      <c r="AK56" s="60">
        <f t="shared" si="51"/>
        <v>185</v>
      </c>
      <c r="AL56" s="60">
        <f t="shared" si="52"/>
        <v>3.7</v>
      </c>
      <c r="AM56" s="60">
        <f t="shared" si="53"/>
        <v>-37</v>
      </c>
      <c r="AN56" s="60">
        <f t="shared" si="54"/>
        <v>-37</v>
      </c>
      <c r="AO56" s="60">
        <f t="shared" si="55"/>
        <v>37</v>
      </c>
      <c r="AP56" s="61" t="str">
        <f t="shared" si="19"/>
        <v/>
      </c>
      <c r="AQ56" s="62">
        <f t="shared" si="56"/>
        <v>35</v>
      </c>
      <c r="AR56" s="63">
        <f t="shared" si="21"/>
        <v>1.2894736842105274</v>
      </c>
      <c r="AS56" s="63">
        <f t="shared" si="57"/>
        <v>64.473684210526372</v>
      </c>
      <c r="AT56" s="63">
        <f t="shared" si="58"/>
        <v>128.94736842105274</v>
      </c>
      <c r="AU56" s="63">
        <f t="shared" si="59"/>
        <v>-64.473684210526372</v>
      </c>
      <c r="AV56" s="68">
        <f t="shared" si="60"/>
        <v>0.1</v>
      </c>
      <c r="AW56" s="63">
        <f t="shared" si="61"/>
        <v>322.36842105263185</v>
      </c>
      <c r="AX56" s="63">
        <f t="shared" si="62"/>
        <v>-128.94736842105274</v>
      </c>
      <c r="AY56" s="64">
        <f t="shared" si="63"/>
        <v>193.4210526315791</v>
      </c>
      <c r="AZ56" s="65">
        <f t="shared" si="29"/>
        <v>-200.86466165413466</v>
      </c>
      <c r="BA56" s="51">
        <f t="shared" si="64"/>
        <v>451.31578947368462</v>
      </c>
      <c r="BB56" s="55">
        <f t="shared" si="31"/>
        <v>4.6984094680484714E-2</v>
      </c>
      <c r="BC56" s="55">
        <f t="shared" si="32"/>
        <v>0.49056064073226646</v>
      </c>
      <c r="BE56" s="52" t="str">
        <f>IF(((AS56-T56)/T56)&gt;=BE$4,AD56,"")</f>
        <v/>
      </c>
      <c r="BF56" s="52" t="str">
        <f t="shared" si="33"/>
        <v/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35"/>
        <v>7</v>
      </c>
      <c r="T57" s="71">
        <f t="shared" si="36"/>
        <v>50</v>
      </c>
      <c r="U57" s="71">
        <f t="shared" si="37"/>
        <v>2</v>
      </c>
      <c r="V57" s="72">
        <f t="shared" si="65"/>
        <v>5</v>
      </c>
      <c r="W57" s="70">
        <f t="shared" si="38"/>
        <v>2</v>
      </c>
      <c r="X57" s="72">
        <f t="shared" si="39"/>
        <v>7</v>
      </c>
      <c r="Y57" s="73">
        <f t="shared" si="40"/>
        <v>0.7142857142857143</v>
      </c>
      <c r="Z57" s="73">
        <f t="shared" si="41"/>
        <v>0.5</v>
      </c>
      <c r="AA57" s="71">
        <f t="shared" si="42"/>
        <v>10000</v>
      </c>
      <c r="AB57" s="71">
        <f t="shared" si="43"/>
        <v>9605.7142857142862</v>
      </c>
      <c r="AC57" s="71">
        <f t="shared" si="17"/>
        <v>394.28571428571377</v>
      </c>
      <c r="AD57" s="76">
        <f t="shared" si="44"/>
        <v>15.099999999999948</v>
      </c>
      <c r="AE57" s="71">
        <f t="shared" si="45"/>
        <v>0.70000000000000007</v>
      </c>
      <c r="AF57" s="71">
        <f t="shared" si="46"/>
        <v>1.4000000000000001</v>
      </c>
      <c r="AG57" s="74">
        <f t="shared" si="47"/>
        <v>200</v>
      </c>
      <c r="AH57" s="60">
        <f t="shared" si="48"/>
        <v>50</v>
      </c>
      <c r="AI57" s="60">
        <f t="shared" si="49"/>
        <v>70</v>
      </c>
      <c r="AJ57" s="60">
        <f t="shared" si="50"/>
        <v>10070</v>
      </c>
      <c r="AK57" s="60">
        <f t="shared" si="51"/>
        <v>185</v>
      </c>
      <c r="AL57" s="60">
        <f t="shared" si="52"/>
        <v>3.7</v>
      </c>
      <c r="AM57" s="60">
        <f t="shared" si="53"/>
        <v>-37</v>
      </c>
      <c r="AN57" s="60">
        <f t="shared" si="54"/>
        <v>-37</v>
      </c>
      <c r="AO57" s="60">
        <f t="shared" si="55"/>
        <v>37</v>
      </c>
      <c r="AP57" s="61" t="str">
        <f t="shared" si="19"/>
        <v/>
      </c>
      <c r="AQ57" s="62">
        <f t="shared" si="56"/>
        <v>35</v>
      </c>
      <c r="AR57" s="63">
        <f t="shared" si="21"/>
        <v>1.2913907284768222</v>
      </c>
      <c r="AS57" s="63">
        <f t="shared" si="57"/>
        <v>64.569536423841114</v>
      </c>
      <c r="AT57" s="63">
        <f t="shared" si="58"/>
        <v>129.13907284768223</v>
      </c>
      <c r="AU57" s="63">
        <f t="shared" si="59"/>
        <v>-64.569536423841114</v>
      </c>
      <c r="AV57" s="68">
        <f t="shared" si="60"/>
        <v>0.1</v>
      </c>
      <c r="AW57" s="63">
        <f t="shared" si="61"/>
        <v>322.84768211920556</v>
      </c>
      <c r="AX57" s="63">
        <f t="shared" si="62"/>
        <v>-129.13907284768223</v>
      </c>
      <c r="AY57" s="64">
        <f t="shared" si="63"/>
        <v>193.70860927152333</v>
      </c>
      <c r="AZ57" s="65">
        <f t="shared" si="29"/>
        <v>-200.57710501419044</v>
      </c>
      <c r="BA57" s="51">
        <f t="shared" si="64"/>
        <v>451.98675496688782</v>
      </c>
      <c r="BB57" s="55">
        <f t="shared" si="31"/>
        <v>4.7053945341585579E-2</v>
      </c>
      <c r="BC57" s="55">
        <f t="shared" si="32"/>
        <v>0.49128995105096562</v>
      </c>
      <c r="BE57" s="52" t="str">
        <f>IF(((AS57-T57)/T57)&gt;=BE$4,AD57,"")</f>
        <v/>
      </c>
      <c r="BF57" s="52" t="str">
        <f t="shared" si="33"/>
        <v/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si="35"/>
        <v>7</v>
      </c>
      <c r="T58" s="71">
        <f t="shared" si="36"/>
        <v>50</v>
      </c>
      <c r="U58" s="71">
        <f t="shared" si="37"/>
        <v>2</v>
      </c>
      <c r="V58" s="72">
        <f t="shared" si="65"/>
        <v>5</v>
      </c>
      <c r="W58" s="70">
        <f t="shared" si="38"/>
        <v>2</v>
      </c>
      <c r="X58" s="72">
        <f t="shared" si="39"/>
        <v>7</v>
      </c>
      <c r="Y58" s="73">
        <f t="shared" si="40"/>
        <v>0.7142857142857143</v>
      </c>
      <c r="Z58" s="73">
        <f t="shared" si="41"/>
        <v>0.5</v>
      </c>
      <c r="AA58" s="71">
        <f t="shared" si="42"/>
        <v>10000</v>
      </c>
      <c r="AB58" s="71">
        <f t="shared" si="43"/>
        <v>9605.7142857142862</v>
      </c>
      <c r="AC58" s="71">
        <f t="shared" si="17"/>
        <v>394.28571428571377</v>
      </c>
      <c r="AD58" s="76">
        <f t="shared" si="44"/>
        <v>14.999999999999948</v>
      </c>
      <c r="AE58" s="71">
        <f t="shared" si="45"/>
        <v>0.70000000000000007</v>
      </c>
      <c r="AF58" s="71">
        <f t="shared" si="46"/>
        <v>1.4000000000000001</v>
      </c>
      <c r="AG58" s="74">
        <f t="shared" si="47"/>
        <v>200</v>
      </c>
      <c r="AH58" s="60">
        <f t="shared" si="48"/>
        <v>50</v>
      </c>
      <c r="AI58" s="60">
        <f t="shared" si="49"/>
        <v>70</v>
      </c>
      <c r="AJ58" s="60">
        <f t="shared" si="50"/>
        <v>10070</v>
      </c>
      <c r="AK58" s="60">
        <f t="shared" si="51"/>
        <v>185</v>
      </c>
      <c r="AL58" s="60">
        <f t="shared" si="52"/>
        <v>3.7</v>
      </c>
      <c r="AM58" s="60">
        <f t="shared" si="53"/>
        <v>-37</v>
      </c>
      <c r="AN58" s="60">
        <f t="shared" si="54"/>
        <v>-37</v>
      </c>
      <c r="AO58" s="60">
        <f t="shared" si="55"/>
        <v>37</v>
      </c>
      <c r="AP58" s="61" t="str">
        <f t="shared" si="19"/>
        <v/>
      </c>
      <c r="AQ58" s="62">
        <f t="shared" si="56"/>
        <v>35</v>
      </c>
      <c r="AR58" s="63">
        <f t="shared" si="21"/>
        <v>1.2933333333333343</v>
      </c>
      <c r="AS58" s="63">
        <f t="shared" si="57"/>
        <v>64.666666666666714</v>
      </c>
      <c r="AT58" s="63">
        <f t="shared" si="58"/>
        <v>129.33333333333343</v>
      </c>
      <c r="AU58" s="63">
        <f t="shared" si="59"/>
        <v>-64.666666666666714</v>
      </c>
      <c r="AV58" s="68">
        <f t="shared" si="60"/>
        <v>0.1</v>
      </c>
      <c r="AW58" s="63">
        <f t="shared" si="61"/>
        <v>323.3333333333336</v>
      </c>
      <c r="AX58" s="63">
        <f t="shared" si="62"/>
        <v>-129.33333333333343</v>
      </c>
      <c r="AY58" s="64">
        <f t="shared" si="63"/>
        <v>194.00000000000017</v>
      </c>
      <c r="AZ58" s="65">
        <f t="shared" si="29"/>
        <v>-200.2857142857136</v>
      </c>
      <c r="BA58" s="51">
        <f t="shared" si="64"/>
        <v>452.66666666666697</v>
      </c>
      <c r="BB58" s="55">
        <f t="shared" si="31"/>
        <v>4.7124727344834451E-2</v>
      </c>
      <c r="BC58" s="55">
        <f t="shared" si="32"/>
        <v>0.49202898550724744</v>
      </c>
      <c r="BE58" s="52" t="str">
        <f>IF(((AS58-T58)/T58)&gt;=BE$4,AD58,"")</f>
        <v/>
      </c>
      <c r="BF58" s="52" t="str">
        <f t="shared" si="33"/>
        <v/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35"/>
        <v>7</v>
      </c>
      <c r="T59" s="71">
        <f t="shared" si="36"/>
        <v>50</v>
      </c>
      <c r="U59" s="71">
        <f t="shared" si="37"/>
        <v>2</v>
      </c>
      <c r="V59" s="72">
        <f t="shared" si="65"/>
        <v>5</v>
      </c>
      <c r="W59" s="70">
        <f t="shared" si="38"/>
        <v>2</v>
      </c>
      <c r="X59" s="72">
        <f t="shared" si="39"/>
        <v>7</v>
      </c>
      <c r="Y59" s="73">
        <f t="shared" si="40"/>
        <v>0.7142857142857143</v>
      </c>
      <c r="Z59" s="73">
        <f t="shared" si="41"/>
        <v>0.5</v>
      </c>
      <c r="AA59" s="71">
        <f t="shared" si="42"/>
        <v>10000</v>
      </c>
      <c r="AB59" s="71">
        <f t="shared" si="43"/>
        <v>9605.7142857142862</v>
      </c>
      <c r="AC59" s="71">
        <f t="shared" si="17"/>
        <v>394.28571428571377</v>
      </c>
      <c r="AD59" s="76">
        <f t="shared" si="44"/>
        <v>14.899999999999949</v>
      </c>
      <c r="AE59" s="71">
        <f t="shared" si="45"/>
        <v>0.70000000000000007</v>
      </c>
      <c r="AF59" s="71">
        <f t="shared" si="46"/>
        <v>1.4000000000000001</v>
      </c>
      <c r="AG59" s="74">
        <f t="shared" si="47"/>
        <v>200</v>
      </c>
      <c r="AH59" s="60">
        <f t="shared" si="48"/>
        <v>50</v>
      </c>
      <c r="AI59" s="60">
        <f t="shared" si="49"/>
        <v>70</v>
      </c>
      <c r="AJ59" s="60">
        <f t="shared" si="50"/>
        <v>10070</v>
      </c>
      <c r="AK59" s="60">
        <f t="shared" si="51"/>
        <v>185</v>
      </c>
      <c r="AL59" s="60">
        <f t="shared" si="52"/>
        <v>3.7</v>
      </c>
      <c r="AM59" s="60">
        <f t="shared" si="53"/>
        <v>-37</v>
      </c>
      <c r="AN59" s="60">
        <f t="shared" si="54"/>
        <v>-37</v>
      </c>
      <c r="AO59" s="60">
        <f t="shared" si="55"/>
        <v>37</v>
      </c>
      <c r="AP59" s="61" t="str">
        <f t="shared" si="19"/>
        <v/>
      </c>
      <c r="AQ59" s="62">
        <f t="shared" si="56"/>
        <v>35</v>
      </c>
      <c r="AR59" s="63">
        <f t="shared" si="21"/>
        <v>1.2953020134228197</v>
      </c>
      <c r="AS59" s="63">
        <f t="shared" si="57"/>
        <v>64.765100671140985</v>
      </c>
      <c r="AT59" s="63">
        <f t="shared" si="58"/>
        <v>129.53020134228197</v>
      </c>
      <c r="AU59" s="63">
        <f t="shared" si="59"/>
        <v>-64.765100671140985</v>
      </c>
      <c r="AV59" s="68">
        <f t="shared" si="60"/>
        <v>0.1</v>
      </c>
      <c r="AW59" s="63">
        <f t="shared" si="61"/>
        <v>323.82550335570494</v>
      </c>
      <c r="AX59" s="63">
        <f t="shared" si="62"/>
        <v>-129.53020134228197</v>
      </c>
      <c r="AY59" s="64">
        <f t="shared" si="63"/>
        <v>194.29530201342297</v>
      </c>
      <c r="AZ59" s="65">
        <f t="shared" si="29"/>
        <v>-199.9904122722908</v>
      </c>
      <c r="BA59" s="51">
        <f t="shared" si="64"/>
        <v>453.35570469798688</v>
      </c>
      <c r="BB59" s="55">
        <f t="shared" si="31"/>
        <v>4.7196459442086676E-2</v>
      </c>
      <c r="BC59" s="55">
        <f t="shared" si="32"/>
        <v>0.49277793988911689</v>
      </c>
      <c r="BE59" s="52" t="str">
        <f>IF(((AS59-T59)/T59)&gt;=BE$4,AD59,"")</f>
        <v/>
      </c>
      <c r="BF59" s="52" t="str">
        <f t="shared" si="33"/>
        <v/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35"/>
        <v>7</v>
      </c>
      <c r="T60" s="71">
        <f t="shared" si="36"/>
        <v>50</v>
      </c>
      <c r="U60" s="71">
        <f t="shared" si="37"/>
        <v>2</v>
      </c>
      <c r="V60" s="72">
        <f t="shared" si="65"/>
        <v>5</v>
      </c>
      <c r="W60" s="70">
        <f t="shared" si="38"/>
        <v>2</v>
      </c>
      <c r="X60" s="72">
        <f t="shared" si="39"/>
        <v>7</v>
      </c>
      <c r="Y60" s="73">
        <f t="shared" si="40"/>
        <v>0.7142857142857143</v>
      </c>
      <c r="Z60" s="73">
        <f t="shared" si="41"/>
        <v>0.5</v>
      </c>
      <c r="AA60" s="71">
        <f t="shared" si="42"/>
        <v>10000</v>
      </c>
      <c r="AB60" s="71">
        <f t="shared" si="43"/>
        <v>9605.7142857142862</v>
      </c>
      <c r="AC60" s="71">
        <f t="shared" si="17"/>
        <v>394.28571428571377</v>
      </c>
      <c r="AD60" s="76">
        <f t="shared" si="44"/>
        <v>14.799999999999949</v>
      </c>
      <c r="AE60" s="71">
        <f t="shared" si="45"/>
        <v>0.70000000000000007</v>
      </c>
      <c r="AF60" s="71">
        <f t="shared" si="46"/>
        <v>1.4000000000000001</v>
      </c>
      <c r="AG60" s="74">
        <f t="shared" si="47"/>
        <v>200</v>
      </c>
      <c r="AH60" s="60">
        <f t="shared" si="48"/>
        <v>50</v>
      </c>
      <c r="AI60" s="60">
        <f t="shared" si="49"/>
        <v>70</v>
      </c>
      <c r="AJ60" s="60">
        <f t="shared" si="50"/>
        <v>10070</v>
      </c>
      <c r="AK60" s="60">
        <f t="shared" si="51"/>
        <v>185</v>
      </c>
      <c r="AL60" s="60">
        <f t="shared" si="52"/>
        <v>3.7</v>
      </c>
      <c r="AM60" s="60">
        <f t="shared" si="53"/>
        <v>-37</v>
      </c>
      <c r="AN60" s="60">
        <f t="shared" si="54"/>
        <v>-37</v>
      </c>
      <c r="AO60" s="60">
        <f t="shared" si="55"/>
        <v>37</v>
      </c>
      <c r="AP60" s="61" t="str">
        <f t="shared" si="19"/>
        <v/>
      </c>
      <c r="AQ60" s="62">
        <f t="shared" si="56"/>
        <v>35</v>
      </c>
      <c r="AR60" s="63">
        <f t="shared" si="21"/>
        <v>1.2972972972972983</v>
      </c>
      <c r="AS60" s="63">
        <f t="shared" si="57"/>
        <v>64.864864864864913</v>
      </c>
      <c r="AT60" s="63">
        <f t="shared" si="58"/>
        <v>129.72972972972983</v>
      </c>
      <c r="AU60" s="63">
        <f t="shared" si="59"/>
        <v>-64.864864864864913</v>
      </c>
      <c r="AV60" s="68">
        <f t="shared" si="60"/>
        <v>0.1</v>
      </c>
      <c r="AW60" s="63">
        <f t="shared" si="61"/>
        <v>324.32432432432455</v>
      </c>
      <c r="AX60" s="63">
        <f t="shared" si="62"/>
        <v>-129.72972972972983</v>
      </c>
      <c r="AY60" s="64">
        <f t="shared" si="63"/>
        <v>194.59459459459472</v>
      </c>
      <c r="AZ60" s="65">
        <f t="shared" si="29"/>
        <v>-199.69111969111904</v>
      </c>
      <c r="BA60" s="51">
        <f t="shared" si="64"/>
        <v>454.0540540540544</v>
      </c>
      <c r="BB60" s="55">
        <f t="shared" si="31"/>
        <v>4.7269160892004475E-2</v>
      </c>
      <c r="BC60" s="55">
        <f t="shared" si="32"/>
        <v>0.49353701527614668</v>
      </c>
      <c r="BE60" s="52" t="str">
        <f>IF(((AS60-T60)/T60)&gt;=BE$4,AD60,"")</f>
        <v/>
      </c>
      <c r="BF60" s="52" t="str">
        <f t="shared" si="33"/>
        <v/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35"/>
        <v>7</v>
      </c>
      <c r="T61" s="71">
        <f t="shared" si="36"/>
        <v>50</v>
      </c>
      <c r="U61" s="71">
        <f t="shared" si="37"/>
        <v>2</v>
      </c>
      <c r="V61" s="72">
        <f t="shared" si="65"/>
        <v>5</v>
      </c>
      <c r="W61" s="70">
        <f t="shared" si="38"/>
        <v>2</v>
      </c>
      <c r="X61" s="72">
        <f t="shared" si="39"/>
        <v>7</v>
      </c>
      <c r="Y61" s="73">
        <f t="shared" si="40"/>
        <v>0.7142857142857143</v>
      </c>
      <c r="Z61" s="73">
        <f t="shared" si="41"/>
        <v>0.5</v>
      </c>
      <c r="AA61" s="71">
        <f t="shared" si="42"/>
        <v>10000</v>
      </c>
      <c r="AB61" s="71">
        <f t="shared" si="43"/>
        <v>9605.7142857142862</v>
      </c>
      <c r="AC61" s="71">
        <f t="shared" si="17"/>
        <v>394.28571428571377</v>
      </c>
      <c r="AD61" s="76">
        <f t="shared" si="44"/>
        <v>14.69999999999995</v>
      </c>
      <c r="AE61" s="71">
        <f t="shared" si="45"/>
        <v>0.70000000000000007</v>
      </c>
      <c r="AF61" s="71">
        <f t="shared" si="46"/>
        <v>1.4000000000000001</v>
      </c>
      <c r="AG61" s="74">
        <f t="shared" si="47"/>
        <v>200</v>
      </c>
      <c r="AH61" s="60">
        <f t="shared" si="48"/>
        <v>50</v>
      </c>
      <c r="AI61" s="60">
        <f t="shared" si="49"/>
        <v>70</v>
      </c>
      <c r="AJ61" s="60">
        <f t="shared" si="50"/>
        <v>10070</v>
      </c>
      <c r="AK61" s="60">
        <f t="shared" si="51"/>
        <v>185</v>
      </c>
      <c r="AL61" s="60">
        <f t="shared" si="52"/>
        <v>3.7</v>
      </c>
      <c r="AM61" s="60">
        <f t="shared" si="53"/>
        <v>-37</v>
      </c>
      <c r="AN61" s="60">
        <f t="shared" si="54"/>
        <v>-37</v>
      </c>
      <c r="AO61" s="60">
        <f t="shared" si="55"/>
        <v>37</v>
      </c>
      <c r="AP61" s="61" t="str">
        <f t="shared" si="19"/>
        <v/>
      </c>
      <c r="AQ61" s="62">
        <f t="shared" si="56"/>
        <v>35</v>
      </c>
      <c r="AR61" s="63">
        <f t="shared" si="21"/>
        <v>1.2993197278911575</v>
      </c>
      <c r="AS61" s="63">
        <f t="shared" si="57"/>
        <v>64.965986394557873</v>
      </c>
      <c r="AT61" s="63">
        <f t="shared" si="58"/>
        <v>129.93197278911575</v>
      </c>
      <c r="AU61" s="63">
        <f t="shared" si="59"/>
        <v>-64.965986394557873</v>
      </c>
      <c r="AV61" s="68">
        <f t="shared" si="60"/>
        <v>0.1</v>
      </c>
      <c r="AW61" s="63">
        <f t="shared" si="61"/>
        <v>324.82993197278938</v>
      </c>
      <c r="AX61" s="63">
        <f t="shared" si="62"/>
        <v>-129.93197278911575</v>
      </c>
      <c r="AY61" s="64">
        <f t="shared" si="63"/>
        <v>194.89795918367363</v>
      </c>
      <c r="AZ61" s="65">
        <f t="shared" si="29"/>
        <v>-199.38775510204013</v>
      </c>
      <c r="BA61" s="51">
        <f t="shared" si="64"/>
        <v>454.7619047619051</v>
      </c>
      <c r="BB61" s="55">
        <f t="shared" si="31"/>
        <v>4.7342851477295292E-2</v>
      </c>
      <c r="BC61" s="55">
        <f t="shared" si="32"/>
        <v>0.49430641821946275</v>
      </c>
      <c r="BE61" s="52" t="str">
        <f>IF(((AS61-T61)/T61)&gt;=BE$4,AD61,"")</f>
        <v/>
      </c>
      <c r="BF61" s="52" t="str">
        <f t="shared" si="33"/>
        <v/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35"/>
        <v>7</v>
      </c>
      <c r="T62" s="71">
        <f t="shared" si="36"/>
        <v>50</v>
      </c>
      <c r="U62" s="71">
        <f t="shared" si="37"/>
        <v>2</v>
      </c>
      <c r="V62" s="72">
        <f t="shared" si="65"/>
        <v>5</v>
      </c>
      <c r="W62" s="70">
        <f t="shared" si="38"/>
        <v>2</v>
      </c>
      <c r="X62" s="72">
        <f t="shared" si="39"/>
        <v>7</v>
      </c>
      <c r="Y62" s="73">
        <f t="shared" si="40"/>
        <v>0.7142857142857143</v>
      </c>
      <c r="Z62" s="73">
        <f t="shared" si="41"/>
        <v>0.5</v>
      </c>
      <c r="AA62" s="71">
        <f t="shared" si="42"/>
        <v>10000</v>
      </c>
      <c r="AB62" s="71">
        <f t="shared" si="43"/>
        <v>9605.7142857142862</v>
      </c>
      <c r="AC62" s="71">
        <f t="shared" si="17"/>
        <v>394.28571428571377</v>
      </c>
      <c r="AD62" s="76">
        <f t="shared" si="44"/>
        <v>14.59999999999995</v>
      </c>
      <c r="AE62" s="71">
        <f t="shared" si="45"/>
        <v>0.70000000000000007</v>
      </c>
      <c r="AF62" s="71">
        <f t="shared" si="46"/>
        <v>1.4000000000000001</v>
      </c>
      <c r="AG62" s="74">
        <f t="shared" si="47"/>
        <v>200</v>
      </c>
      <c r="AH62" s="60">
        <f t="shared" si="48"/>
        <v>50</v>
      </c>
      <c r="AI62" s="60">
        <f t="shared" si="49"/>
        <v>70</v>
      </c>
      <c r="AJ62" s="60">
        <f t="shared" si="50"/>
        <v>10070</v>
      </c>
      <c r="AK62" s="60">
        <f t="shared" si="51"/>
        <v>185</v>
      </c>
      <c r="AL62" s="60">
        <f t="shared" si="52"/>
        <v>3.7</v>
      </c>
      <c r="AM62" s="60">
        <f t="shared" si="53"/>
        <v>-37</v>
      </c>
      <c r="AN62" s="60">
        <f t="shared" si="54"/>
        <v>-37</v>
      </c>
      <c r="AO62" s="60">
        <f t="shared" si="55"/>
        <v>37</v>
      </c>
      <c r="AP62" s="61" t="str">
        <f t="shared" si="19"/>
        <v/>
      </c>
      <c r="AQ62" s="62">
        <f t="shared" si="56"/>
        <v>35</v>
      </c>
      <c r="AR62" s="63">
        <f t="shared" si="21"/>
        <v>1.3013698630136996</v>
      </c>
      <c r="AS62" s="63">
        <f t="shared" si="57"/>
        <v>65.068493150684986</v>
      </c>
      <c r="AT62" s="63">
        <f t="shared" si="58"/>
        <v>130.13698630136997</v>
      </c>
      <c r="AU62" s="63">
        <f t="shared" si="59"/>
        <v>-65.068493150684986</v>
      </c>
      <c r="AV62" s="68">
        <f t="shared" si="60"/>
        <v>0.1</v>
      </c>
      <c r="AW62" s="63">
        <f t="shared" si="61"/>
        <v>325.3424657534249</v>
      </c>
      <c r="AX62" s="63">
        <f t="shared" si="62"/>
        <v>-130.13698630136997</v>
      </c>
      <c r="AY62" s="64">
        <f t="shared" si="63"/>
        <v>195.20547945205493</v>
      </c>
      <c r="AZ62" s="65">
        <f t="shared" si="29"/>
        <v>-199.08023483365884</v>
      </c>
      <c r="BA62" s="51">
        <f t="shared" si="64"/>
        <v>455.47945205479493</v>
      </c>
      <c r="BB62" s="55">
        <f t="shared" si="31"/>
        <v>4.7417551522658599E-2</v>
      </c>
      <c r="BC62" s="55">
        <f t="shared" si="32"/>
        <v>0.4950863609291255</v>
      </c>
      <c r="BE62" s="52">
        <f>IF(((AS62-T62)/T62)&gt;=BE$4,AD62,"")</f>
        <v>14.59999999999995</v>
      </c>
      <c r="BF62" s="52" t="str">
        <f t="shared" si="33"/>
        <v/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35"/>
        <v>7</v>
      </c>
      <c r="T63" s="71">
        <f t="shared" si="36"/>
        <v>50</v>
      </c>
      <c r="U63" s="71">
        <f t="shared" si="37"/>
        <v>2</v>
      </c>
      <c r="V63" s="72">
        <f t="shared" si="65"/>
        <v>5</v>
      </c>
      <c r="W63" s="70">
        <f t="shared" si="38"/>
        <v>2</v>
      </c>
      <c r="X63" s="72">
        <f t="shared" si="39"/>
        <v>7</v>
      </c>
      <c r="Y63" s="73">
        <f t="shared" si="40"/>
        <v>0.7142857142857143</v>
      </c>
      <c r="Z63" s="73">
        <f t="shared" si="41"/>
        <v>0.5</v>
      </c>
      <c r="AA63" s="71">
        <f t="shared" si="42"/>
        <v>10000</v>
      </c>
      <c r="AB63" s="71">
        <f t="shared" si="43"/>
        <v>9605.7142857142862</v>
      </c>
      <c r="AC63" s="71">
        <f t="shared" si="17"/>
        <v>394.28571428571377</v>
      </c>
      <c r="AD63" s="76">
        <f t="shared" si="44"/>
        <v>14.49999999999995</v>
      </c>
      <c r="AE63" s="71">
        <f t="shared" si="45"/>
        <v>0.70000000000000007</v>
      </c>
      <c r="AF63" s="71">
        <f t="shared" si="46"/>
        <v>1.4000000000000001</v>
      </c>
      <c r="AG63" s="74">
        <f t="shared" si="47"/>
        <v>200</v>
      </c>
      <c r="AH63" s="60">
        <f t="shared" si="48"/>
        <v>50</v>
      </c>
      <c r="AI63" s="60">
        <f t="shared" si="49"/>
        <v>70</v>
      </c>
      <c r="AJ63" s="60">
        <f t="shared" si="50"/>
        <v>10070</v>
      </c>
      <c r="AK63" s="60">
        <f t="shared" si="51"/>
        <v>185</v>
      </c>
      <c r="AL63" s="60">
        <f t="shared" si="52"/>
        <v>3.7</v>
      </c>
      <c r="AM63" s="60">
        <f t="shared" si="53"/>
        <v>-37</v>
      </c>
      <c r="AN63" s="60">
        <f t="shared" si="54"/>
        <v>-37</v>
      </c>
      <c r="AO63" s="60">
        <f t="shared" si="55"/>
        <v>37</v>
      </c>
      <c r="AP63" s="61" t="str">
        <f t="shared" si="19"/>
        <v/>
      </c>
      <c r="AQ63" s="62">
        <f t="shared" si="56"/>
        <v>35</v>
      </c>
      <c r="AR63" s="63">
        <f t="shared" si="21"/>
        <v>1.30344827586207</v>
      </c>
      <c r="AS63" s="63">
        <f t="shared" si="57"/>
        <v>65.172413793103502</v>
      </c>
      <c r="AT63" s="63">
        <f t="shared" si="58"/>
        <v>130.344827586207</v>
      </c>
      <c r="AU63" s="63">
        <f t="shared" si="59"/>
        <v>-65.172413793103502</v>
      </c>
      <c r="AV63" s="68">
        <f t="shared" si="60"/>
        <v>0.1</v>
      </c>
      <c r="AW63" s="63">
        <f t="shared" si="61"/>
        <v>325.86206896551749</v>
      </c>
      <c r="AX63" s="63">
        <f t="shared" si="62"/>
        <v>-130.344827586207</v>
      </c>
      <c r="AY63" s="64">
        <f t="shared" si="63"/>
        <v>195.51724137931049</v>
      </c>
      <c r="AZ63" s="65">
        <f t="shared" si="29"/>
        <v>-198.76847290640328</v>
      </c>
      <c r="BA63" s="51">
        <f t="shared" si="64"/>
        <v>456.20689655172453</v>
      </c>
      <c r="BB63" s="55">
        <f t="shared" si="31"/>
        <v>4.7493281913475183E-2</v>
      </c>
      <c r="BC63" s="55">
        <f t="shared" si="32"/>
        <v>0.49587706146926641</v>
      </c>
      <c r="BE63" s="52">
        <f>IF(((AS63-T63)/T63)&gt;=BE$4,AD63,"")</f>
        <v>14.49999999999995</v>
      </c>
      <c r="BF63" s="52" t="str">
        <f t="shared" si="33"/>
        <v/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35"/>
        <v>7</v>
      </c>
      <c r="T64" s="71">
        <f t="shared" si="36"/>
        <v>50</v>
      </c>
      <c r="U64" s="71">
        <f t="shared" si="37"/>
        <v>2</v>
      </c>
      <c r="V64" s="72">
        <f t="shared" si="65"/>
        <v>5</v>
      </c>
      <c r="W64" s="70">
        <f t="shared" si="38"/>
        <v>2</v>
      </c>
      <c r="X64" s="72">
        <f t="shared" si="39"/>
        <v>7</v>
      </c>
      <c r="Y64" s="73">
        <f t="shared" si="40"/>
        <v>0.7142857142857143</v>
      </c>
      <c r="Z64" s="73">
        <f t="shared" si="41"/>
        <v>0.5</v>
      </c>
      <c r="AA64" s="71">
        <f t="shared" si="42"/>
        <v>10000</v>
      </c>
      <c r="AB64" s="71">
        <f t="shared" si="43"/>
        <v>9605.7142857142862</v>
      </c>
      <c r="AC64" s="71">
        <f t="shared" si="17"/>
        <v>394.28571428571377</v>
      </c>
      <c r="AD64" s="76">
        <f t="shared" si="44"/>
        <v>14.399999999999951</v>
      </c>
      <c r="AE64" s="71">
        <f t="shared" si="45"/>
        <v>0.70000000000000007</v>
      </c>
      <c r="AF64" s="71">
        <f t="shared" si="46"/>
        <v>1.4000000000000001</v>
      </c>
      <c r="AG64" s="74">
        <f t="shared" si="47"/>
        <v>200</v>
      </c>
      <c r="AH64" s="60">
        <f t="shared" si="48"/>
        <v>50</v>
      </c>
      <c r="AI64" s="60">
        <f t="shared" si="49"/>
        <v>70</v>
      </c>
      <c r="AJ64" s="60">
        <f t="shared" si="50"/>
        <v>10070</v>
      </c>
      <c r="AK64" s="60">
        <f t="shared" si="51"/>
        <v>185</v>
      </c>
      <c r="AL64" s="60">
        <f t="shared" si="52"/>
        <v>3.7</v>
      </c>
      <c r="AM64" s="60">
        <f t="shared" si="53"/>
        <v>-37</v>
      </c>
      <c r="AN64" s="60">
        <f t="shared" si="54"/>
        <v>-37</v>
      </c>
      <c r="AO64" s="60">
        <f t="shared" si="55"/>
        <v>37</v>
      </c>
      <c r="AP64" s="61" t="str">
        <f t="shared" si="19"/>
        <v/>
      </c>
      <c r="AQ64" s="62">
        <f t="shared" si="56"/>
        <v>35</v>
      </c>
      <c r="AR64" s="63">
        <f t="shared" si="21"/>
        <v>1.3055555555555567</v>
      </c>
      <c r="AS64" s="63">
        <f t="shared" si="57"/>
        <v>65.277777777777828</v>
      </c>
      <c r="AT64" s="63">
        <f t="shared" si="58"/>
        <v>130.55555555555566</v>
      </c>
      <c r="AU64" s="63">
        <f t="shared" si="59"/>
        <v>-65.277777777777828</v>
      </c>
      <c r="AV64" s="68">
        <f t="shared" si="60"/>
        <v>0.1</v>
      </c>
      <c r="AW64" s="63">
        <f t="shared" si="61"/>
        <v>326.38888888888914</v>
      </c>
      <c r="AX64" s="63">
        <f t="shared" si="62"/>
        <v>-130.55555555555566</v>
      </c>
      <c r="AY64" s="64">
        <f t="shared" si="63"/>
        <v>195.83333333333348</v>
      </c>
      <c r="AZ64" s="65">
        <f t="shared" si="29"/>
        <v>-198.45238095238028</v>
      </c>
      <c r="BA64" s="51">
        <f t="shared" si="64"/>
        <v>456.9444444444448</v>
      </c>
      <c r="BB64" s="55">
        <f t="shared" si="31"/>
        <v>4.7570064115275333E-2</v>
      </c>
      <c r="BC64" s="55">
        <f t="shared" si="32"/>
        <v>0.4966787439613537</v>
      </c>
      <c r="BE64" s="52">
        <f>IF(((AS64-T64)/T64)&gt;=BE$4,AD64,"")</f>
        <v>14.399999999999951</v>
      </c>
      <c r="BF64" s="52" t="str">
        <f t="shared" si="33"/>
        <v/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35"/>
        <v>7</v>
      </c>
      <c r="T65" s="71">
        <f t="shared" si="36"/>
        <v>50</v>
      </c>
      <c r="U65" s="71">
        <f t="shared" si="37"/>
        <v>2</v>
      </c>
      <c r="V65" s="72">
        <f t="shared" si="65"/>
        <v>5</v>
      </c>
      <c r="W65" s="70">
        <f t="shared" si="38"/>
        <v>2</v>
      </c>
      <c r="X65" s="72">
        <f t="shared" si="39"/>
        <v>7</v>
      </c>
      <c r="Y65" s="73">
        <f t="shared" si="40"/>
        <v>0.7142857142857143</v>
      </c>
      <c r="Z65" s="73">
        <f t="shared" si="41"/>
        <v>0.5</v>
      </c>
      <c r="AA65" s="71">
        <f t="shared" si="42"/>
        <v>10000</v>
      </c>
      <c r="AB65" s="71">
        <f t="shared" si="43"/>
        <v>9605.7142857142862</v>
      </c>
      <c r="AC65" s="71">
        <f t="shared" si="17"/>
        <v>394.28571428571377</v>
      </c>
      <c r="AD65" s="76">
        <f t="shared" si="44"/>
        <v>14.299999999999951</v>
      </c>
      <c r="AE65" s="71">
        <f t="shared" si="45"/>
        <v>0.70000000000000007</v>
      </c>
      <c r="AF65" s="71">
        <f t="shared" si="46"/>
        <v>1.4000000000000001</v>
      </c>
      <c r="AG65" s="74">
        <f t="shared" si="47"/>
        <v>200</v>
      </c>
      <c r="AH65" s="60">
        <f t="shared" si="48"/>
        <v>50</v>
      </c>
      <c r="AI65" s="60">
        <f t="shared" si="49"/>
        <v>70</v>
      </c>
      <c r="AJ65" s="60">
        <f t="shared" si="50"/>
        <v>10070</v>
      </c>
      <c r="AK65" s="60">
        <f t="shared" si="51"/>
        <v>185</v>
      </c>
      <c r="AL65" s="60">
        <f t="shared" si="52"/>
        <v>3.7</v>
      </c>
      <c r="AM65" s="60">
        <f t="shared" si="53"/>
        <v>-37</v>
      </c>
      <c r="AN65" s="60">
        <f t="shared" si="54"/>
        <v>-37</v>
      </c>
      <c r="AO65" s="60">
        <f t="shared" si="55"/>
        <v>37</v>
      </c>
      <c r="AP65" s="61" t="str">
        <f t="shared" si="19"/>
        <v/>
      </c>
      <c r="AQ65" s="62">
        <f t="shared" si="56"/>
        <v>35</v>
      </c>
      <c r="AR65" s="63">
        <f t="shared" si="21"/>
        <v>1.3076923076923088</v>
      </c>
      <c r="AS65" s="63">
        <f t="shared" si="57"/>
        <v>65.384615384615444</v>
      </c>
      <c r="AT65" s="63">
        <f t="shared" si="58"/>
        <v>130.76923076923089</v>
      </c>
      <c r="AU65" s="63">
        <f t="shared" si="59"/>
        <v>-65.384615384615444</v>
      </c>
      <c r="AV65" s="68">
        <f t="shared" si="60"/>
        <v>0.1</v>
      </c>
      <c r="AW65" s="63">
        <f t="shared" si="61"/>
        <v>326.92307692307725</v>
      </c>
      <c r="AX65" s="63">
        <f t="shared" si="62"/>
        <v>-130.76923076923089</v>
      </c>
      <c r="AY65" s="64">
        <f t="shared" si="63"/>
        <v>196.15384615384636</v>
      </c>
      <c r="AZ65" s="65">
        <f t="shared" si="29"/>
        <v>-198.13186813186741</v>
      </c>
      <c r="BA65" s="51">
        <f t="shared" si="64"/>
        <v>457.69230769230808</v>
      </c>
      <c r="BB65" s="55">
        <f t="shared" si="31"/>
        <v>4.7647920194023738E-2</v>
      </c>
      <c r="BC65" s="55">
        <f t="shared" si="32"/>
        <v>0.49749163879598779</v>
      </c>
      <c r="BE65" s="52">
        <f>IF(((AS65-T65)/T65)&gt;=BE$4,AD65,"")</f>
        <v>14.299999999999951</v>
      </c>
      <c r="BF65" s="52" t="str">
        <f t="shared" si="33"/>
        <v/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35"/>
        <v>7</v>
      </c>
      <c r="T66" s="71">
        <f t="shared" si="36"/>
        <v>50</v>
      </c>
      <c r="U66" s="71">
        <f t="shared" si="37"/>
        <v>2</v>
      </c>
      <c r="V66" s="72">
        <f t="shared" si="65"/>
        <v>5</v>
      </c>
      <c r="W66" s="70">
        <f t="shared" si="38"/>
        <v>2</v>
      </c>
      <c r="X66" s="72">
        <f t="shared" si="39"/>
        <v>7</v>
      </c>
      <c r="Y66" s="73">
        <f t="shared" si="40"/>
        <v>0.7142857142857143</v>
      </c>
      <c r="Z66" s="73">
        <f t="shared" si="41"/>
        <v>0.5</v>
      </c>
      <c r="AA66" s="71">
        <f t="shared" si="42"/>
        <v>10000</v>
      </c>
      <c r="AB66" s="71">
        <f t="shared" si="43"/>
        <v>9605.7142857142862</v>
      </c>
      <c r="AC66" s="71">
        <f t="shared" si="17"/>
        <v>394.28571428571377</v>
      </c>
      <c r="AD66" s="76">
        <f t="shared" si="44"/>
        <v>14.199999999999951</v>
      </c>
      <c r="AE66" s="71">
        <f t="shared" si="45"/>
        <v>0.70000000000000007</v>
      </c>
      <c r="AF66" s="71">
        <f t="shared" si="46"/>
        <v>1.4000000000000001</v>
      </c>
      <c r="AG66" s="74">
        <f t="shared" si="47"/>
        <v>200</v>
      </c>
      <c r="AH66" s="60">
        <f t="shared" si="48"/>
        <v>50</v>
      </c>
      <c r="AI66" s="60">
        <f t="shared" si="49"/>
        <v>70</v>
      </c>
      <c r="AJ66" s="60">
        <f t="shared" si="50"/>
        <v>10070</v>
      </c>
      <c r="AK66" s="60">
        <f t="shared" si="51"/>
        <v>185</v>
      </c>
      <c r="AL66" s="60">
        <f t="shared" si="52"/>
        <v>3.7</v>
      </c>
      <c r="AM66" s="60">
        <f t="shared" si="53"/>
        <v>-37</v>
      </c>
      <c r="AN66" s="60">
        <f t="shared" si="54"/>
        <v>-37</v>
      </c>
      <c r="AO66" s="60">
        <f t="shared" si="55"/>
        <v>37</v>
      </c>
      <c r="AP66" s="61" t="str">
        <f t="shared" si="19"/>
        <v/>
      </c>
      <c r="AQ66" s="62">
        <f t="shared" si="56"/>
        <v>35</v>
      </c>
      <c r="AR66" s="63">
        <f t="shared" si="21"/>
        <v>1.3098591549295786</v>
      </c>
      <c r="AS66" s="63">
        <f t="shared" si="57"/>
        <v>65.492957746478936</v>
      </c>
      <c r="AT66" s="63">
        <f t="shared" si="58"/>
        <v>130.98591549295787</v>
      </c>
      <c r="AU66" s="63">
        <f t="shared" si="59"/>
        <v>-65.492957746478936</v>
      </c>
      <c r="AV66" s="68">
        <f t="shared" si="60"/>
        <v>0.1</v>
      </c>
      <c r="AW66" s="63">
        <f t="shared" si="61"/>
        <v>327.46478873239471</v>
      </c>
      <c r="AX66" s="63">
        <f t="shared" si="62"/>
        <v>-130.98591549295787</v>
      </c>
      <c r="AY66" s="64">
        <f t="shared" si="63"/>
        <v>196.47887323943684</v>
      </c>
      <c r="AZ66" s="65">
        <f t="shared" si="29"/>
        <v>-197.80684104627693</v>
      </c>
      <c r="BA66" s="51">
        <f t="shared" si="64"/>
        <v>458.45070422535252</v>
      </c>
      <c r="BB66" s="55">
        <f t="shared" si="31"/>
        <v>4.7726872837261562E-2</v>
      </c>
      <c r="BC66" s="55">
        <f t="shared" si="32"/>
        <v>0.49831598285364481</v>
      </c>
      <c r="BE66" s="52">
        <f>IF(((AS66-T66)/T66)&gt;=BE$4,AD66,"")</f>
        <v>14.199999999999951</v>
      </c>
      <c r="BF66" s="52" t="str">
        <f t="shared" si="33"/>
        <v/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35"/>
        <v>7</v>
      </c>
      <c r="T67" s="71">
        <f t="shared" si="36"/>
        <v>50</v>
      </c>
      <c r="U67" s="71">
        <f t="shared" si="37"/>
        <v>2</v>
      </c>
      <c r="V67" s="72">
        <f t="shared" si="65"/>
        <v>5</v>
      </c>
      <c r="W67" s="70">
        <f t="shared" si="38"/>
        <v>2</v>
      </c>
      <c r="X67" s="72">
        <f t="shared" si="39"/>
        <v>7</v>
      </c>
      <c r="Y67" s="73">
        <f t="shared" si="40"/>
        <v>0.7142857142857143</v>
      </c>
      <c r="Z67" s="73">
        <f t="shared" si="41"/>
        <v>0.5</v>
      </c>
      <c r="AA67" s="71">
        <f t="shared" si="42"/>
        <v>10000</v>
      </c>
      <c r="AB67" s="71">
        <f t="shared" si="43"/>
        <v>9605.7142857142862</v>
      </c>
      <c r="AC67" s="71">
        <f t="shared" si="17"/>
        <v>394.28571428571377</v>
      </c>
      <c r="AD67" s="76">
        <f t="shared" si="44"/>
        <v>14.099999999999952</v>
      </c>
      <c r="AE67" s="71">
        <f t="shared" si="45"/>
        <v>0.70000000000000007</v>
      </c>
      <c r="AF67" s="71">
        <f t="shared" si="46"/>
        <v>1.4000000000000001</v>
      </c>
      <c r="AG67" s="74">
        <f t="shared" si="47"/>
        <v>200</v>
      </c>
      <c r="AH67" s="60">
        <f t="shared" si="48"/>
        <v>50</v>
      </c>
      <c r="AI67" s="60">
        <f t="shared" si="49"/>
        <v>70</v>
      </c>
      <c r="AJ67" s="60">
        <f t="shared" si="50"/>
        <v>10070</v>
      </c>
      <c r="AK67" s="60">
        <f t="shared" si="51"/>
        <v>185</v>
      </c>
      <c r="AL67" s="60">
        <f t="shared" si="52"/>
        <v>3.7</v>
      </c>
      <c r="AM67" s="60">
        <f t="shared" si="53"/>
        <v>-37</v>
      </c>
      <c r="AN67" s="60">
        <f t="shared" si="54"/>
        <v>-37</v>
      </c>
      <c r="AO67" s="60">
        <f t="shared" si="55"/>
        <v>37</v>
      </c>
      <c r="AP67" s="61" t="str">
        <f t="shared" si="19"/>
        <v/>
      </c>
      <c r="AQ67" s="62">
        <f t="shared" si="56"/>
        <v>35</v>
      </c>
      <c r="AR67" s="63">
        <f t="shared" si="21"/>
        <v>1.3120567375886536</v>
      </c>
      <c r="AS67" s="63">
        <f t="shared" si="57"/>
        <v>65.602836879432687</v>
      </c>
      <c r="AT67" s="63">
        <f t="shared" si="58"/>
        <v>131.20567375886537</v>
      </c>
      <c r="AU67" s="63">
        <f t="shared" si="59"/>
        <v>-65.602836879432687</v>
      </c>
      <c r="AV67" s="68">
        <f t="shared" si="60"/>
        <v>0.1</v>
      </c>
      <c r="AW67" s="63">
        <f t="shared" si="61"/>
        <v>328.01418439716343</v>
      </c>
      <c r="AX67" s="63">
        <f t="shared" si="62"/>
        <v>-131.20567375886537</v>
      </c>
      <c r="AY67" s="64">
        <f t="shared" si="63"/>
        <v>196.80851063829806</v>
      </c>
      <c r="AZ67" s="65">
        <f t="shared" si="29"/>
        <v>-197.47720364741571</v>
      </c>
      <c r="BA67" s="51">
        <f t="shared" si="64"/>
        <v>459.21985815602881</v>
      </c>
      <c r="BB67" s="55">
        <f t="shared" si="31"/>
        <v>4.7806945376148151E-2</v>
      </c>
      <c r="BC67" s="55">
        <f t="shared" si="32"/>
        <v>0.4991520197348146</v>
      </c>
      <c r="BE67" s="52">
        <f>IF(((AS67-T67)/T67)&gt;=BE$4,AD67,"")</f>
        <v>14.099999999999952</v>
      </c>
      <c r="BF67" s="52" t="str">
        <f t="shared" si="33"/>
        <v/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35"/>
        <v>7</v>
      </c>
      <c r="T68" s="71">
        <f t="shared" si="36"/>
        <v>50</v>
      </c>
      <c r="U68" s="71">
        <f t="shared" si="37"/>
        <v>2</v>
      </c>
      <c r="V68" s="72">
        <f t="shared" si="65"/>
        <v>5</v>
      </c>
      <c r="W68" s="70">
        <f t="shared" si="38"/>
        <v>2</v>
      </c>
      <c r="X68" s="72">
        <f t="shared" si="39"/>
        <v>7</v>
      </c>
      <c r="Y68" s="73">
        <f t="shared" si="40"/>
        <v>0.7142857142857143</v>
      </c>
      <c r="Z68" s="73">
        <f t="shared" si="41"/>
        <v>0.5</v>
      </c>
      <c r="AA68" s="71">
        <f t="shared" si="42"/>
        <v>10000</v>
      </c>
      <c r="AB68" s="71">
        <f t="shared" si="43"/>
        <v>9605.7142857142862</v>
      </c>
      <c r="AC68" s="71">
        <f t="shared" si="17"/>
        <v>394.28571428571377</v>
      </c>
      <c r="AD68" s="76">
        <f t="shared" si="44"/>
        <v>13.999999999999952</v>
      </c>
      <c r="AE68" s="71">
        <f t="shared" si="45"/>
        <v>0.70000000000000007</v>
      </c>
      <c r="AF68" s="71">
        <f t="shared" si="46"/>
        <v>1.4000000000000001</v>
      </c>
      <c r="AG68" s="74">
        <f t="shared" si="47"/>
        <v>200</v>
      </c>
      <c r="AH68" s="60">
        <f t="shared" si="48"/>
        <v>50</v>
      </c>
      <c r="AI68" s="60">
        <f t="shared" si="49"/>
        <v>70</v>
      </c>
      <c r="AJ68" s="60">
        <f t="shared" si="50"/>
        <v>10070</v>
      </c>
      <c r="AK68" s="60">
        <f t="shared" si="51"/>
        <v>185</v>
      </c>
      <c r="AL68" s="60">
        <f t="shared" si="52"/>
        <v>3.7</v>
      </c>
      <c r="AM68" s="60">
        <f t="shared" si="53"/>
        <v>-37</v>
      </c>
      <c r="AN68" s="60">
        <f t="shared" si="54"/>
        <v>-37</v>
      </c>
      <c r="AO68" s="60">
        <f t="shared" si="55"/>
        <v>37</v>
      </c>
      <c r="AP68" s="61" t="str">
        <f t="shared" si="19"/>
        <v/>
      </c>
      <c r="AQ68" s="62">
        <f t="shared" si="56"/>
        <v>35</v>
      </c>
      <c r="AR68" s="63">
        <f t="shared" si="21"/>
        <v>1.3142857142857154</v>
      </c>
      <c r="AS68" s="63">
        <f t="shared" si="57"/>
        <v>65.714285714285765</v>
      </c>
      <c r="AT68" s="63">
        <f t="shared" si="58"/>
        <v>131.42857142857153</v>
      </c>
      <c r="AU68" s="63">
        <f t="shared" si="59"/>
        <v>-65.714285714285765</v>
      </c>
      <c r="AV68" s="68">
        <f t="shared" si="60"/>
        <v>0.1</v>
      </c>
      <c r="AW68" s="63">
        <f t="shared" si="61"/>
        <v>328.57142857142884</v>
      </c>
      <c r="AX68" s="63">
        <f t="shared" si="62"/>
        <v>-131.42857142857153</v>
      </c>
      <c r="AY68" s="64">
        <f t="shared" si="63"/>
        <v>197.14285714285731</v>
      </c>
      <c r="AZ68" s="65">
        <f t="shared" si="29"/>
        <v>-197.14285714285646</v>
      </c>
      <c r="BA68" s="51">
        <f t="shared" si="64"/>
        <v>460.00000000000034</v>
      </c>
      <c r="BB68" s="55">
        <f t="shared" si="31"/>
        <v>4.7888161808447384E-2</v>
      </c>
      <c r="BC68" s="55">
        <f t="shared" si="32"/>
        <v>0.50000000000000111</v>
      </c>
      <c r="BE68" s="52">
        <f>IF(((AS68-T68)/T68)&gt;=BE$4,AD68,"")</f>
        <v>13.999999999999952</v>
      </c>
      <c r="BF68" s="52" t="str">
        <f t="shared" si="33"/>
        <v/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35"/>
        <v>7</v>
      </c>
      <c r="T69" s="71">
        <f t="shared" si="36"/>
        <v>50</v>
      </c>
      <c r="U69" s="71">
        <f t="shared" si="37"/>
        <v>2</v>
      </c>
      <c r="V69" s="72">
        <f t="shared" si="65"/>
        <v>5</v>
      </c>
      <c r="W69" s="70">
        <f t="shared" si="38"/>
        <v>2</v>
      </c>
      <c r="X69" s="72">
        <f t="shared" si="39"/>
        <v>7</v>
      </c>
      <c r="Y69" s="73">
        <f t="shared" si="40"/>
        <v>0.7142857142857143</v>
      </c>
      <c r="Z69" s="73">
        <f t="shared" si="41"/>
        <v>0.5</v>
      </c>
      <c r="AA69" s="71">
        <f t="shared" si="42"/>
        <v>10000</v>
      </c>
      <c r="AB69" s="71">
        <f t="shared" si="43"/>
        <v>9605.7142857142862</v>
      </c>
      <c r="AC69" s="71">
        <f t="shared" si="17"/>
        <v>394.28571428571377</v>
      </c>
      <c r="AD69" s="76">
        <f t="shared" si="44"/>
        <v>13.899999999999952</v>
      </c>
      <c r="AE69" s="71">
        <f t="shared" si="45"/>
        <v>0.70000000000000007</v>
      </c>
      <c r="AF69" s="71">
        <f t="shared" si="46"/>
        <v>1.4000000000000001</v>
      </c>
      <c r="AG69" s="74">
        <f t="shared" si="47"/>
        <v>200</v>
      </c>
      <c r="AH69" s="60">
        <f t="shared" si="48"/>
        <v>50</v>
      </c>
      <c r="AI69" s="60">
        <f t="shared" si="49"/>
        <v>70</v>
      </c>
      <c r="AJ69" s="60">
        <f t="shared" si="50"/>
        <v>10070</v>
      </c>
      <c r="AK69" s="60">
        <f t="shared" si="51"/>
        <v>185</v>
      </c>
      <c r="AL69" s="60">
        <f t="shared" si="52"/>
        <v>3.7</v>
      </c>
      <c r="AM69" s="60">
        <f t="shared" si="53"/>
        <v>-37</v>
      </c>
      <c r="AN69" s="60">
        <f t="shared" si="54"/>
        <v>-37</v>
      </c>
      <c r="AO69" s="60">
        <f t="shared" si="55"/>
        <v>37</v>
      </c>
      <c r="AP69" s="61" t="str">
        <f t="shared" si="19"/>
        <v/>
      </c>
      <c r="AQ69" s="62">
        <f t="shared" si="56"/>
        <v>35</v>
      </c>
      <c r="AR69" s="63">
        <f t="shared" si="21"/>
        <v>1.3165467625899292</v>
      </c>
      <c r="AS69" s="63">
        <f t="shared" si="57"/>
        <v>65.827338129496454</v>
      </c>
      <c r="AT69" s="63">
        <f t="shared" si="58"/>
        <v>131.65467625899291</v>
      </c>
      <c r="AU69" s="63">
        <f t="shared" si="59"/>
        <v>-65.827338129496454</v>
      </c>
      <c r="AV69" s="68">
        <f t="shared" si="60"/>
        <v>0.1</v>
      </c>
      <c r="AW69" s="63">
        <f t="shared" si="61"/>
        <v>329.13669064748228</v>
      </c>
      <c r="AX69" s="63">
        <f t="shared" si="62"/>
        <v>-131.65467625899291</v>
      </c>
      <c r="AY69" s="64">
        <f t="shared" si="63"/>
        <v>197.48201438848938</v>
      </c>
      <c r="AZ69" s="65">
        <f t="shared" si="29"/>
        <v>-196.80369989722439</v>
      </c>
      <c r="BA69" s="51">
        <f t="shared" si="64"/>
        <v>460.79136690647516</v>
      </c>
      <c r="BB69" s="55">
        <f t="shared" si="31"/>
        <v>4.7970546822506337E-2</v>
      </c>
      <c r="BC69" s="55">
        <f t="shared" si="32"/>
        <v>0.50086018142008237</v>
      </c>
      <c r="BE69" s="52">
        <f>IF(((AS69-T69)/T69)&gt;=BE$4,AD69,"")</f>
        <v>13.899999999999952</v>
      </c>
      <c r="BF69" s="52" t="str">
        <f t="shared" si="33"/>
        <v/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35"/>
        <v>7</v>
      </c>
      <c r="T70" s="71">
        <f t="shared" si="36"/>
        <v>50</v>
      </c>
      <c r="U70" s="71">
        <f t="shared" si="37"/>
        <v>2</v>
      </c>
      <c r="V70" s="72">
        <f t="shared" si="65"/>
        <v>5</v>
      </c>
      <c r="W70" s="70">
        <f t="shared" si="38"/>
        <v>2</v>
      </c>
      <c r="X70" s="72">
        <f t="shared" si="39"/>
        <v>7</v>
      </c>
      <c r="Y70" s="73">
        <f t="shared" si="40"/>
        <v>0.7142857142857143</v>
      </c>
      <c r="Z70" s="73">
        <f t="shared" si="41"/>
        <v>0.5</v>
      </c>
      <c r="AA70" s="71">
        <f t="shared" si="42"/>
        <v>10000</v>
      </c>
      <c r="AB70" s="71">
        <f t="shared" si="43"/>
        <v>9605.7142857142862</v>
      </c>
      <c r="AC70" s="71">
        <f t="shared" si="17"/>
        <v>394.28571428571377</v>
      </c>
      <c r="AD70" s="76">
        <f t="shared" si="44"/>
        <v>13.799999999999953</v>
      </c>
      <c r="AE70" s="71">
        <f t="shared" si="45"/>
        <v>0.70000000000000007</v>
      </c>
      <c r="AF70" s="71">
        <f t="shared" si="46"/>
        <v>1.4000000000000001</v>
      </c>
      <c r="AG70" s="74">
        <f t="shared" si="47"/>
        <v>200</v>
      </c>
      <c r="AH70" s="60">
        <f t="shared" si="48"/>
        <v>50</v>
      </c>
      <c r="AI70" s="60">
        <f t="shared" si="49"/>
        <v>70</v>
      </c>
      <c r="AJ70" s="60">
        <f t="shared" si="50"/>
        <v>10070</v>
      </c>
      <c r="AK70" s="60">
        <f t="shared" si="51"/>
        <v>185</v>
      </c>
      <c r="AL70" s="60">
        <f t="shared" si="52"/>
        <v>3.7</v>
      </c>
      <c r="AM70" s="60">
        <f t="shared" si="53"/>
        <v>-37</v>
      </c>
      <c r="AN70" s="60">
        <f t="shared" si="54"/>
        <v>-37</v>
      </c>
      <c r="AO70" s="60">
        <f t="shared" si="55"/>
        <v>37</v>
      </c>
      <c r="AP70" s="61" t="str">
        <f t="shared" si="19"/>
        <v/>
      </c>
      <c r="AQ70" s="62">
        <f t="shared" si="56"/>
        <v>35</v>
      </c>
      <c r="AR70" s="63">
        <f t="shared" si="21"/>
        <v>1.3188405797101461</v>
      </c>
      <c r="AS70" s="63">
        <f t="shared" si="57"/>
        <v>65.942028985507307</v>
      </c>
      <c r="AT70" s="63">
        <f t="shared" si="58"/>
        <v>131.88405797101461</v>
      </c>
      <c r="AU70" s="63">
        <f t="shared" si="59"/>
        <v>-65.942028985507307</v>
      </c>
      <c r="AV70" s="68">
        <f t="shared" si="60"/>
        <v>0.1</v>
      </c>
      <c r="AW70" s="63">
        <f t="shared" si="61"/>
        <v>329.71014492753653</v>
      </c>
      <c r="AX70" s="63">
        <f t="shared" si="62"/>
        <v>-131.88405797101461</v>
      </c>
      <c r="AY70" s="64">
        <f t="shared" si="63"/>
        <v>197.82608695652192</v>
      </c>
      <c r="AZ70" s="65">
        <f t="shared" si="29"/>
        <v>-196.45962732919185</v>
      </c>
      <c r="BA70" s="51">
        <f t="shared" si="64"/>
        <v>461.59420289855115</v>
      </c>
      <c r="BB70" s="55">
        <f t="shared" si="31"/>
        <v>4.8054125822276292E-2</v>
      </c>
      <c r="BC70" s="55">
        <f t="shared" si="32"/>
        <v>0.50173282923755624</v>
      </c>
      <c r="BE70" s="52">
        <f>IF(((AS70-T70)/T70)&gt;=BE$4,AD70,"")</f>
        <v>13.799999999999953</v>
      </c>
      <c r="BF70" s="52" t="str">
        <f t="shared" si="33"/>
        <v/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35"/>
        <v>7</v>
      </c>
      <c r="T71" s="71">
        <f t="shared" si="36"/>
        <v>50</v>
      </c>
      <c r="U71" s="71">
        <f t="shared" si="37"/>
        <v>2</v>
      </c>
      <c r="V71" s="72">
        <f t="shared" si="65"/>
        <v>5</v>
      </c>
      <c r="W71" s="70">
        <f t="shared" si="38"/>
        <v>2</v>
      </c>
      <c r="X71" s="72">
        <f t="shared" si="39"/>
        <v>7</v>
      </c>
      <c r="Y71" s="73">
        <f t="shared" si="40"/>
        <v>0.7142857142857143</v>
      </c>
      <c r="Z71" s="73">
        <f t="shared" si="41"/>
        <v>0.5</v>
      </c>
      <c r="AA71" s="71">
        <f t="shared" si="42"/>
        <v>10000</v>
      </c>
      <c r="AB71" s="71">
        <f t="shared" si="43"/>
        <v>9605.7142857142862</v>
      </c>
      <c r="AC71" s="71">
        <f t="shared" si="17"/>
        <v>394.28571428571377</v>
      </c>
      <c r="AD71" s="76">
        <f t="shared" si="44"/>
        <v>13.699999999999953</v>
      </c>
      <c r="AE71" s="71">
        <f t="shared" si="45"/>
        <v>0.70000000000000007</v>
      </c>
      <c r="AF71" s="71">
        <f t="shared" si="46"/>
        <v>1.4000000000000001</v>
      </c>
      <c r="AG71" s="74">
        <f t="shared" si="47"/>
        <v>200</v>
      </c>
      <c r="AH71" s="60">
        <f t="shared" si="48"/>
        <v>50</v>
      </c>
      <c r="AI71" s="60">
        <f t="shared" si="49"/>
        <v>70</v>
      </c>
      <c r="AJ71" s="60">
        <f t="shared" si="50"/>
        <v>10070</v>
      </c>
      <c r="AK71" s="60">
        <f t="shared" si="51"/>
        <v>185</v>
      </c>
      <c r="AL71" s="60">
        <f t="shared" si="52"/>
        <v>3.7</v>
      </c>
      <c r="AM71" s="60">
        <f t="shared" si="53"/>
        <v>-37</v>
      </c>
      <c r="AN71" s="60">
        <f t="shared" si="54"/>
        <v>-37</v>
      </c>
      <c r="AO71" s="60">
        <f t="shared" si="55"/>
        <v>37</v>
      </c>
      <c r="AP71" s="61" t="str">
        <f t="shared" si="19"/>
        <v/>
      </c>
      <c r="AQ71" s="62">
        <f t="shared" si="56"/>
        <v>35</v>
      </c>
      <c r="AR71" s="63">
        <f t="shared" si="21"/>
        <v>1.32116788321168</v>
      </c>
      <c r="AS71" s="63">
        <f t="shared" si="57"/>
        <v>66.058394160584001</v>
      </c>
      <c r="AT71" s="63">
        <f t="shared" si="58"/>
        <v>132.116788321168</v>
      </c>
      <c r="AU71" s="63">
        <f t="shared" si="59"/>
        <v>-66.058394160584001</v>
      </c>
      <c r="AV71" s="68">
        <f t="shared" si="60"/>
        <v>0.1</v>
      </c>
      <c r="AW71" s="63">
        <f t="shared" si="61"/>
        <v>330.29197080291999</v>
      </c>
      <c r="AX71" s="63">
        <f t="shared" si="62"/>
        <v>-132.116788321168</v>
      </c>
      <c r="AY71" s="64">
        <f t="shared" si="63"/>
        <v>198.17518248175199</v>
      </c>
      <c r="AZ71" s="65">
        <f t="shared" si="29"/>
        <v>-196.11053180396178</v>
      </c>
      <c r="BA71" s="51">
        <f t="shared" si="64"/>
        <v>462.40875912408802</v>
      </c>
      <c r="BB71" s="55">
        <f t="shared" si="31"/>
        <v>4.8138924953429744E-2</v>
      </c>
      <c r="BC71" s="55">
        <f t="shared" si="32"/>
        <v>0.50261821643922677</v>
      </c>
      <c r="BE71" s="52">
        <f>IF(((AS71-T71)/T71)&gt;=BE$4,AD71,"")</f>
        <v>13.699999999999953</v>
      </c>
      <c r="BF71" s="52" t="str">
        <f t="shared" si="33"/>
        <v/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35"/>
        <v>7</v>
      </c>
      <c r="T72" s="71">
        <f t="shared" si="36"/>
        <v>50</v>
      </c>
      <c r="U72" s="71">
        <f t="shared" si="37"/>
        <v>2</v>
      </c>
      <c r="V72" s="72">
        <f t="shared" ref="V72:V103" si="66">ROUND((1/U72)*S72,0)+1</f>
        <v>5</v>
      </c>
      <c r="W72" s="70">
        <f t="shared" si="38"/>
        <v>2</v>
      </c>
      <c r="X72" s="72">
        <f t="shared" si="39"/>
        <v>7</v>
      </c>
      <c r="Y72" s="73">
        <f t="shared" si="40"/>
        <v>0.7142857142857143</v>
      </c>
      <c r="Z72" s="73">
        <f t="shared" si="41"/>
        <v>0.5</v>
      </c>
      <c r="AA72" s="71">
        <f t="shared" si="42"/>
        <v>10000</v>
      </c>
      <c r="AB72" s="71">
        <f t="shared" si="43"/>
        <v>9605.7142857142862</v>
      </c>
      <c r="AC72" s="71">
        <f t="shared" si="17"/>
        <v>394.28571428571377</v>
      </c>
      <c r="AD72" s="76">
        <f t="shared" si="44"/>
        <v>13.599999999999953</v>
      </c>
      <c r="AE72" s="71">
        <f t="shared" si="45"/>
        <v>0.70000000000000007</v>
      </c>
      <c r="AF72" s="71">
        <f t="shared" si="46"/>
        <v>1.4000000000000001</v>
      </c>
      <c r="AG72" s="74">
        <f t="shared" si="47"/>
        <v>200</v>
      </c>
      <c r="AH72" s="60">
        <f t="shared" si="48"/>
        <v>50</v>
      </c>
      <c r="AI72" s="60">
        <f t="shared" si="49"/>
        <v>70</v>
      </c>
      <c r="AJ72" s="60">
        <f t="shared" si="50"/>
        <v>10070</v>
      </c>
      <c r="AK72" s="60">
        <f t="shared" si="51"/>
        <v>185</v>
      </c>
      <c r="AL72" s="60">
        <f t="shared" si="52"/>
        <v>3.7</v>
      </c>
      <c r="AM72" s="60">
        <f t="shared" si="53"/>
        <v>-37</v>
      </c>
      <c r="AN72" s="60">
        <f t="shared" si="54"/>
        <v>-37</v>
      </c>
      <c r="AO72" s="60">
        <f t="shared" si="55"/>
        <v>37</v>
      </c>
      <c r="AP72" s="61" t="str">
        <f t="shared" si="19"/>
        <v/>
      </c>
      <c r="AQ72" s="62">
        <f t="shared" si="56"/>
        <v>35</v>
      </c>
      <c r="AR72" s="63">
        <f t="shared" si="21"/>
        <v>1.323529411764707</v>
      </c>
      <c r="AS72" s="63">
        <f t="shared" si="57"/>
        <v>66.176470588235347</v>
      </c>
      <c r="AT72" s="63">
        <f t="shared" si="58"/>
        <v>132.35294117647069</v>
      </c>
      <c r="AU72" s="63">
        <f t="shared" si="59"/>
        <v>-66.176470588235347</v>
      </c>
      <c r="AV72" s="68">
        <f t="shared" si="60"/>
        <v>0.1</v>
      </c>
      <c r="AW72" s="63">
        <f t="shared" si="61"/>
        <v>330.88235294117675</v>
      </c>
      <c r="AX72" s="63">
        <f t="shared" si="62"/>
        <v>-132.35294117647069</v>
      </c>
      <c r="AY72" s="64">
        <f t="shared" si="63"/>
        <v>198.52941176470605</v>
      </c>
      <c r="AZ72" s="65">
        <f t="shared" si="29"/>
        <v>-195.75630252100771</v>
      </c>
      <c r="BA72" s="51">
        <f t="shared" si="64"/>
        <v>463.23529411764741</v>
      </c>
      <c r="BB72" s="55">
        <f t="shared" si="31"/>
        <v>4.8224971130629561E-2</v>
      </c>
      <c r="BC72" s="55">
        <f t="shared" si="32"/>
        <v>0.50351662404092179</v>
      </c>
      <c r="BE72" s="52">
        <f>IF(((AS72-T72)/T72)&gt;=BE$4,AD72,"")</f>
        <v>13.599999999999953</v>
      </c>
      <c r="BF72" s="52" t="str">
        <f t="shared" si="33"/>
        <v/>
      </c>
      <c r="BG72" s="52">
        <f>IF(BB72&lt;=BG$4,AD72,"")</f>
        <v>13.599999999999953</v>
      </c>
      <c r="BH72" s="52" t="str">
        <f>IF(BC72&gt;=BH$4,AD72,"")</f>
        <v/>
      </c>
    </row>
    <row r="73" spans="19:60">
      <c r="S73" s="70">
        <f t="shared" si="35"/>
        <v>7</v>
      </c>
      <c r="T73" s="71">
        <f t="shared" si="36"/>
        <v>50</v>
      </c>
      <c r="U73" s="71">
        <f t="shared" si="37"/>
        <v>2</v>
      </c>
      <c r="V73" s="72">
        <f t="shared" si="66"/>
        <v>5</v>
      </c>
      <c r="W73" s="70">
        <f t="shared" si="38"/>
        <v>2</v>
      </c>
      <c r="X73" s="72">
        <f t="shared" si="39"/>
        <v>7</v>
      </c>
      <c r="Y73" s="73">
        <f t="shared" si="40"/>
        <v>0.7142857142857143</v>
      </c>
      <c r="Z73" s="73">
        <f t="shared" si="41"/>
        <v>0.5</v>
      </c>
      <c r="AA73" s="71">
        <f t="shared" si="42"/>
        <v>10000</v>
      </c>
      <c r="AB73" s="71">
        <f t="shared" si="43"/>
        <v>9605.7142857142862</v>
      </c>
      <c r="AC73" s="71">
        <f t="shared" ref="AC73:AC136" si="67">AA73-AB73</f>
        <v>394.28571428571377</v>
      </c>
      <c r="AD73" s="76">
        <f t="shared" si="44"/>
        <v>13.499999999999954</v>
      </c>
      <c r="AE73" s="71">
        <f t="shared" si="45"/>
        <v>0.70000000000000007</v>
      </c>
      <c r="AF73" s="71">
        <f t="shared" si="46"/>
        <v>1.4000000000000001</v>
      </c>
      <c r="AG73" s="74">
        <f t="shared" si="47"/>
        <v>200</v>
      </c>
      <c r="AH73" s="60">
        <f t="shared" si="48"/>
        <v>50</v>
      </c>
      <c r="AI73" s="60">
        <f t="shared" si="49"/>
        <v>70</v>
      </c>
      <c r="AJ73" s="60">
        <f t="shared" si="50"/>
        <v>10070</v>
      </c>
      <c r="AK73" s="60">
        <f t="shared" si="51"/>
        <v>185</v>
      </c>
      <c r="AL73" s="60">
        <f t="shared" si="52"/>
        <v>3.7</v>
      </c>
      <c r="AM73" s="60">
        <f t="shared" si="53"/>
        <v>-37</v>
      </c>
      <c r="AN73" s="60">
        <f t="shared" si="54"/>
        <v>-37</v>
      </c>
      <c r="AO73" s="60">
        <f t="shared" si="55"/>
        <v>37</v>
      </c>
      <c r="AP73" s="61" t="str">
        <f t="shared" ref="AP73:AP136" si="68">IF(AB73+AY73&gt;AJ73,"VINTO","")</f>
        <v/>
      </c>
      <c r="AQ73" s="62">
        <f t="shared" si="56"/>
        <v>35</v>
      </c>
      <c r="AR73" s="63">
        <f t="shared" ref="AR73:AR136" si="69">IF(AL73=0,1,(1+(AL73+AE73)/(AD73*(U73-1))))</f>
        <v>1.3259259259259271</v>
      </c>
      <c r="AS73" s="63">
        <f t="shared" si="57"/>
        <v>66.296296296296347</v>
      </c>
      <c r="AT73" s="63">
        <f t="shared" si="58"/>
        <v>132.59259259259269</v>
      </c>
      <c r="AU73" s="63">
        <f t="shared" si="59"/>
        <v>-66.296296296296347</v>
      </c>
      <c r="AV73" s="68">
        <f t="shared" si="60"/>
        <v>0.1</v>
      </c>
      <c r="AW73" s="63">
        <f t="shared" si="61"/>
        <v>331.48148148148175</v>
      </c>
      <c r="AX73" s="63">
        <f t="shared" si="62"/>
        <v>-132.59259259259269</v>
      </c>
      <c r="AY73" s="64">
        <f t="shared" si="63"/>
        <v>198.88888888888906</v>
      </c>
      <c r="AZ73" s="65">
        <f t="shared" ref="AZ73:AZ136" si="70">AB73-AA73+AY73</f>
        <v>-195.39682539682471</v>
      </c>
      <c r="BA73" s="51">
        <f t="shared" si="64"/>
        <v>464.07407407407442</v>
      </c>
      <c r="BB73" s="55">
        <f t="shared" ref="BB73:BB136" si="71">BA73/AB73</f>
        <v>4.8312292066010121E-2</v>
      </c>
      <c r="BC73" s="55">
        <f t="shared" ref="BC73:BC136" si="72">IFERROR(AY73/AC73,0)</f>
        <v>0.50442834138486425</v>
      </c>
      <c r="BE73" s="52">
        <f>IF(((AS73-T73)/T73)&gt;=BE$4,AD73,"")</f>
        <v>13.499999999999954</v>
      </c>
      <c r="BF73" s="52" t="str">
        <f t="shared" ref="BF73:BF136" si="73">IF(AP73="","",AD73)</f>
        <v/>
      </c>
      <c r="BG73" s="52">
        <f>IF(BB73&lt;=BG$4,AD73,"")</f>
        <v>13.499999999999954</v>
      </c>
      <c r="BH73" s="52" t="str">
        <f>IF(BC73&gt;=BH$4,AD73,"")</f>
        <v/>
      </c>
    </row>
    <row r="74" spans="19:60">
      <c r="S74" s="70">
        <f t="shared" ref="S74:S137" si="74">S73</f>
        <v>7</v>
      </c>
      <c r="T74" s="71">
        <f t="shared" ref="T74:T137" si="75">T73</f>
        <v>50</v>
      </c>
      <c r="U74" s="71">
        <f t="shared" ref="U74:U137" si="76">U73</f>
        <v>2</v>
      </c>
      <c r="V74" s="72">
        <f t="shared" si="66"/>
        <v>5</v>
      </c>
      <c r="W74" s="70">
        <f t="shared" ref="W74:W137" si="77">W73</f>
        <v>2</v>
      </c>
      <c r="X74" s="72">
        <f t="shared" ref="X74:X137" si="78">X73</f>
        <v>7</v>
      </c>
      <c r="Y74" s="73">
        <f t="shared" ref="Y74:Y137" si="79">Y73</f>
        <v>0.7142857142857143</v>
      </c>
      <c r="Z74" s="73">
        <f t="shared" ref="Z74:Z137" si="80">Z73</f>
        <v>0.5</v>
      </c>
      <c r="AA74" s="71">
        <f t="shared" ref="AA74:AA137" si="81">AA73</f>
        <v>10000</v>
      </c>
      <c r="AB74" s="71">
        <f t="shared" ref="AB74:AB137" si="82">AB73</f>
        <v>9605.7142857142862</v>
      </c>
      <c r="AC74" s="71">
        <f t="shared" si="67"/>
        <v>394.28571428571377</v>
      </c>
      <c r="AD74" s="76">
        <f t="shared" ref="AD74:AD137" si="83">AD73-0.1</f>
        <v>13.399999999999954</v>
      </c>
      <c r="AE74" s="71">
        <f t="shared" ref="AE74:AE137" si="84">AE73</f>
        <v>0.70000000000000007</v>
      </c>
      <c r="AF74" s="71">
        <f t="shared" ref="AF74:AF137" si="85">AF73</f>
        <v>1.4000000000000001</v>
      </c>
      <c r="AG74" s="74">
        <f t="shared" ref="AG74:AG137" si="86">AG73</f>
        <v>200</v>
      </c>
      <c r="AH74" s="60">
        <f t="shared" ref="AH74:AH137" si="87">AH73</f>
        <v>50</v>
      </c>
      <c r="AI74" s="60">
        <f t="shared" ref="AI74:AI137" si="88">AI73</f>
        <v>70</v>
      </c>
      <c r="AJ74" s="60">
        <f t="shared" ref="AJ74:AJ137" si="89">AJ73</f>
        <v>10070</v>
      </c>
      <c r="AK74" s="60">
        <f t="shared" ref="AK74:AK137" si="90">AK73</f>
        <v>185</v>
      </c>
      <c r="AL74" s="60">
        <f t="shared" ref="AL74:AL137" si="91">AL73</f>
        <v>3.7</v>
      </c>
      <c r="AM74" s="60">
        <f t="shared" ref="AM74:AM137" si="92">AM73</f>
        <v>-37</v>
      </c>
      <c r="AN74" s="60">
        <f t="shared" ref="AN74:AN137" si="93">AN73</f>
        <v>-37</v>
      </c>
      <c r="AO74" s="60">
        <f t="shared" ref="AO74:AO137" si="94">AO73</f>
        <v>37</v>
      </c>
      <c r="AP74" s="61" t="str">
        <f t="shared" si="68"/>
        <v/>
      </c>
      <c r="AQ74" s="62">
        <f t="shared" ref="AQ74:AQ137" si="95">AE74*AH74</f>
        <v>35</v>
      </c>
      <c r="AR74" s="63">
        <f t="shared" si="69"/>
        <v>1.3283582089552251</v>
      </c>
      <c r="AS74" s="63">
        <f t="shared" ref="AS74:AS137" si="96">IF(AR74&lt;=0,AH74,AR74*AH74)</f>
        <v>66.417910447761258</v>
      </c>
      <c r="AT74" s="63">
        <f t="shared" ref="AT74:AT137" si="97">(U74*AS74)</f>
        <v>132.83582089552252</v>
      </c>
      <c r="AU74" s="63">
        <f t="shared" ref="AU74:AU137" si="98">-AS74</f>
        <v>-66.417910447761258</v>
      </c>
      <c r="AV74" s="68">
        <f t="shared" ref="AV74:AV137" si="99">IFERROR(AE74/X74,0)</f>
        <v>0.1</v>
      </c>
      <c r="AW74" s="63">
        <f t="shared" ref="AW74:AW137" si="100">(AT74+AU74)*V74</f>
        <v>332.08955223880628</v>
      </c>
      <c r="AX74" s="63">
        <f t="shared" ref="AX74:AX137" si="101">AU74*W74</f>
        <v>-132.83582089552252</v>
      </c>
      <c r="AY74" s="64">
        <f t="shared" ref="AY74:AY137" si="102">SUM(AW74:AX74)</f>
        <v>199.25373134328376</v>
      </c>
      <c r="AZ74" s="65">
        <f t="shared" si="70"/>
        <v>-195.03198294243001</v>
      </c>
      <c r="BA74" s="51">
        <f t="shared" ref="BA74:BA137" si="103">AS74*X74</f>
        <v>464.92537313432882</v>
      </c>
      <c r="BB74" s="55">
        <f t="shared" si="71"/>
        <v>4.8400916298933692E-2</v>
      </c>
      <c r="BC74" s="55">
        <f t="shared" si="72"/>
        <v>0.50535366645035806</v>
      </c>
      <c r="BE74" s="52">
        <f>IF(((AS74-T74)/T74)&gt;=BE$4,AD74,"")</f>
        <v>13.399999999999954</v>
      </c>
      <c r="BF74" s="52" t="str">
        <f t="shared" si="73"/>
        <v/>
      </c>
      <c r="BG74" s="52">
        <f>IF(BB74&lt;=BG$4,AD74,"")</f>
        <v>13.399999999999954</v>
      </c>
      <c r="BH74" s="52" t="str">
        <f>IF(BC74&gt;=BH$4,AD74,"")</f>
        <v/>
      </c>
    </row>
    <row r="75" spans="19:60">
      <c r="S75" s="70">
        <f t="shared" si="74"/>
        <v>7</v>
      </c>
      <c r="T75" s="71">
        <f t="shared" si="75"/>
        <v>50</v>
      </c>
      <c r="U75" s="71">
        <f t="shared" si="76"/>
        <v>2</v>
      </c>
      <c r="V75" s="72">
        <f t="shared" si="66"/>
        <v>5</v>
      </c>
      <c r="W75" s="70">
        <f t="shared" si="77"/>
        <v>2</v>
      </c>
      <c r="X75" s="72">
        <f t="shared" si="78"/>
        <v>7</v>
      </c>
      <c r="Y75" s="73">
        <f t="shared" si="79"/>
        <v>0.7142857142857143</v>
      </c>
      <c r="Z75" s="73">
        <f t="shared" si="80"/>
        <v>0.5</v>
      </c>
      <c r="AA75" s="71">
        <f t="shared" si="81"/>
        <v>10000</v>
      </c>
      <c r="AB75" s="71">
        <f t="shared" si="82"/>
        <v>9605.7142857142862</v>
      </c>
      <c r="AC75" s="71">
        <f t="shared" si="67"/>
        <v>394.28571428571377</v>
      </c>
      <c r="AD75" s="76">
        <f t="shared" si="83"/>
        <v>13.299999999999955</v>
      </c>
      <c r="AE75" s="71">
        <f t="shared" si="84"/>
        <v>0.70000000000000007</v>
      </c>
      <c r="AF75" s="71">
        <f t="shared" si="85"/>
        <v>1.4000000000000001</v>
      </c>
      <c r="AG75" s="74">
        <f t="shared" si="86"/>
        <v>200</v>
      </c>
      <c r="AH75" s="60">
        <f t="shared" si="87"/>
        <v>50</v>
      </c>
      <c r="AI75" s="60">
        <f t="shared" si="88"/>
        <v>70</v>
      </c>
      <c r="AJ75" s="60">
        <f t="shared" si="89"/>
        <v>10070</v>
      </c>
      <c r="AK75" s="60">
        <f t="shared" si="90"/>
        <v>185</v>
      </c>
      <c r="AL75" s="60">
        <f t="shared" si="91"/>
        <v>3.7</v>
      </c>
      <c r="AM75" s="60">
        <f t="shared" si="92"/>
        <v>-37</v>
      </c>
      <c r="AN75" s="60">
        <f t="shared" si="93"/>
        <v>-37</v>
      </c>
      <c r="AO75" s="60">
        <f t="shared" si="94"/>
        <v>37</v>
      </c>
      <c r="AP75" s="61" t="str">
        <f t="shared" si="68"/>
        <v/>
      </c>
      <c r="AQ75" s="62">
        <f t="shared" si="95"/>
        <v>35</v>
      </c>
      <c r="AR75" s="63">
        <f t="shared" si="69"/>
        <v>1.330827067669174</v>
      </c>
      <c r="AS75" s="63">
        <f t="shared" si="96"/>
        <v>66.541353383458699</v>
      </c>
      <c r="AT75" s="63">
        <f t="shared" si="97"/>
        <v>133.0827067669174</v>
      </c>
      <c r="AU75" s="63">
        <f t="shared" si="98"/>
        <v>-66.541353383458699</v>
      </c>
      <c r="AV75" s="68">
        <f t="shared" si="99"/>
        <v>0.1</v>
      </c>
      <c r="AW75" s="63">
        <f t="shared" si="100"/>
        <v>332.70676691729352</v>
      </c>
      <c r="AX75" s="63">
        <f t="shared" si="101"/>
        <v>-133.0827067669174</v>
      </c>
      <c r="AY75" s="64">
        <f t="shared" si="102"/>
        <v>199.62406015037612</v>
      </c>
      <c r="AZ75" s="65">
        <f t="shared" si="70"/>
        <v>-194.66165413533764</v>
      </c>
      <c r="BA75" s="51">
        <f t="shared" si="103"/>
        <v>465.78947368421086</v>
      </c>
      <c r="BB75" s="55">
        <f t="shared" si="71"/>
        <v>4.8490873227089171E-2</v>
      </c>
      <c r="BC75" s="55">
        <f t="shared" si="72"/>
        <v>0.50629290617849088</v>
      </c>
      <c r="BE75" s="52">
        <f>IF(((AS75-T75)/T75)&gt;=BE$4,AD75,"")</f>
        <v>13.299999999999955</v>
      </c>
      <c r="BF75" s="52" t="str">
        <f t="shared" si="73"/>
        <v/>
      </c>
      <c r="BG75" s="52">
        <f>IF(BB75&lt;=BG$4,AD75,"")</f>
        <v>13.299999999999955</v>
      </c>
      <c r="BH75" s="52" t="str">
        <f>IF(BC75&gt;=BH$4,AD75,"")</f>
        <v/>
      </c>
    </row>
    <row r="76" spans="19:60">
      <c r="S76" s="70">
        <f t="shared" si="74"/>
        <v>7</v>
      </c>
      <c r="T76" s="71">
        <f t="shared" si="75"/>
        <v>50</v>
      </c>
      <c r="U76" s="71">
        <f t="shared" si="76"/>
        <v>2</v>
      </c>
      <c r="V76" s="72">
        <f t="shared" si="66"/>
        <v>5</v>
      </c>
      <c r="W76" s="70">
        <f t="shared" si="77"/>
        <v>2</v>
      </c>
      <c r="X76" s="72">
        <f t="shared" si="78"/>
        <v>7</v>
      </c>
      <c r="Y76" s="73">
        <f t="shared" si="79"/>
        <v>0.7142857142857143</v>
      </c>
      <c r="Z76" s="73">
        <f t="shared" si="80"/>
        <v>0.5</v>
      </c>
      <c r="AA76" s="71">
        <f t="shared" si="81"/>
        <v>10000</v>
      </c>
      <c r="AB76" s="71">
        <f t="shared" si="82"/>
        <v>9605.7142857142862</v>
      </c>
      <c r="AC76" s="71">
        <f t="shared" si="67"/>
        <v>394.28571428571377</v>
      </c>
      <c r="AD76" s="76">
        <f t="shared" si="83"/>
        <v>13.199999999999955</v>
      </c>
      <c r="AE76" s="71">
        <f t="shared" si="84"/>
        <v>0.70000000000000007</v>
      </c>
      <c r="AF76" s="71">
        <f t="shared" si="85"/>
        <v>1.4000000000000001</v>
      </c>
      <c r="AG76" s="74">
        <f t="shared" si="86"/>
        <v>200</v>
      </c>
      <c r="AH76" s="60">
        <f t="shared" si="87"/>
        <v>50</v>
      </c>
      <c r="AI76" s="60">
        <f t="shared" si="88"/>
        <v>70</v>
      </c>
      <c r="AJ76" s="60">
        <f t="shared" si="89"/>
        <v>10070</v>
      </c>
      <c r="AK76" s="60">
        <f t="shared" si="90"/>
        <v>185</v>
      </c>
      <c r="AL76" s="60">
        <f t="shared" si="91"/>
        <v>3.7</v>
      </c>
      <c r="AM76" s="60">
        <f t="shared" si="92"/>
        <v>-37</v>
      </c>
      <c r="AN76" s="60">
        <f t="shared" si="93"/>
        <v>-37</v>
      </c>
      <c r="AO76" s="60">
        <f t="shared" si="94"/>
        <v>37</v>
      </c>
      <c r="AP76" s="61" t="str">
        <f t="shared" si="68"/>
        <v/>
      </c>
      <c r="AQ76" s="62">
        <f t="shared" si="95"/>
        <v>35</v>
      </c>
      <c r="AR76" s="63">
        <f t="shared" si="69"/>
        <v>1.3333333333333344</v>
      </c>
      <c r="AS76" s="63">
        <f t="shared" si="96"/>
        <v>66.666666666666714</v>
      </c>
      <c r="AT76" s="63">
        <f t="shared" si="97"/>
        <v>133.33333333333343</v>
      </c>
      <c r="AU76" s="63">
        <f t="shared" si="98"/>
        <v>-66.666666666666714</v>
      </c>
      <c r="AV76" s="68">
        <f t="shared" si="99"/>
        <v>0.1</v>
      </c>
      <c r="AW76" s="63">
        <f t="shared" si="100"/>
        <v>333.3333333333336</v>
      </c>
      <c r="AX76" s="63">
        <f t="shared" si="101"/>
        <v>-133.33333333333343</v>
      </c>
      <c r="AY76" s="64">
        <f t="shared" si="102"/>
        <v>200.00000000000017</v>
      </c>
      <c r="AZ76" s="65">
        <f t="shared" si="70"/>
        <v>-194.2857142857136</v>
      </c>
      <c r="BA76" s="51">
        <f t="shared" si="103"/>
        <v>466.66666666666697</v>
      </c>
      <c r="BB76" s="55">
        <f t="shared" si="71"/>
        <v>4.8582193139004588E-2</v>
      </c>
      <c r="BC76" s="55">
        <f t="shared" si="72"/>
        <v>0.50724637681159535</v>
      </c>
      <c r="BE76" s="52">
        <f>IF(((AS76-T76)/T76)&gt;=BE$4,AD76,"")</f>
        <v>13.199999999999955</v>
      </c>
      <c r="BF76" s="52" t="str">
        <f t="shared" si="73"/>
        <v/>
      </c>
      <c r="BG76" s="52">
        <f>IF(BB76&lt;=BG$4,AD76,"")</f>
        <v>13.199999999999955</v>
      </c>
      <c r="BH76" s="52" t="str">
        <f>IF(BC76&gt;=BH$4,AD76,"")</f>
        <v/>
      </c>
    </row>
    <row r="77" spans="19:60">
      <c r="S77" s="70">
        <f t="shared" si="74"/>
        <v>7</v>
      </c>
      <c r="T77" s="71">
        <f t="shared" si="75"/>
        <v>50</v>
      </c>
      <c r="U77" s="71">
        <f t="shared" si="76"/>
        <v>2</v>
      </c>
      <c r="V77" s="72">
        <f t="shared" si="66"/>
        <v>5</v>
      </c>
      <c r="W77" s="70">
        <f t="shared" si="77"/>
        <v>2</v>
      </c>
      <c r="X77" s="72">
        <f t="shared" si="78"/>
        <v>7</v>
      </c>
      <c r="Y77" s="73">
        <f t="shared" si="79"/>
        <v>0.7142857142857143</v>
      </c>
      <c r="Z77" s="73">
        <f t="shared" si="80"/>
        <v>0.5</v>
      </c>
      <c r="AA77" s="71">
        <f t="shared" si="81"/>
        <v>10000</v>
      </c>
      <c r="AB77" s="71">
        <f t="shared" si="82"/>
        <v>9605.7142857142862</v>
      </c>
      <c r="AC77" s="71">
        <f t="shared" si="67"/>
        <v>394.28571428571377</v>
      </c>
      <c r="AD77" s="76">
        <f t="shared" si="83"/>
        <v>13.099999999999955</v>
      </c>
      <c r="AE77" s="71">
        <f t="shared" si="84"/>
        <v>0.70000000000000007</v>
      </c>
      <c r="AF77" s="71">
        <f t="shared" si="85"/>
        <v>1.4000000000000001</v>
      </c>
      <c r="AG77" s="74">
        <f t="shared" si="86"/>
        <v>200</v>
      </c>
      <c r="AH77" s="60">
        <f t="shared" si="87"/>
        <v>50</v>
      </c>
      <c r="AI77" s="60">
        <f t="shared" si="88"/>
        <v>70</v>
      </c>
      <c r="AJ77" s="60">
        <f t="shared" si="89"/>
        <v>10070</v>
      </c>
      <c r="AK77" s="60">
        <f t="shared" si="90"/>
        <v>185</v>
      </c>
      <c r="AL77" s="60">
        <f t="shared" si="91"/>
        <v>3.7</v>
      </c>
      <c r="AM77" s="60">
        <f t="shared" si="92"/>
        <v>-37</v>
      </c>
      <c r="AN77" s="60">
        <f t="shared" si="93"/>
        <v>-37</v>
      </c>
      <c r="AO77" s="60">
        <f t="shared" si="94"/>
        <v>37</v>
      </c>
      <c r="AP77" s="61" t="str">
        <f t="shared" si="68"/>
        <v/>
      </c>
      <c r="AQ77" s="62">
        <f t="shared" si="95"/>
        <v>35</v>
      </c>
      <c r="AR77" s="63">
        <f t="shared" si="69"/>
        <v>1.3358778625954211</v>
      </c>
      <c r="AS77" s="63">
        <f t="shared" si="96"/>
        <v>66.79389312977105</v>
      </c>
      <c r="AT77" s="63">
        <f t="shared" si="97"/>
        <v>133.5877862595421</v>
      </c>
      <c r="AU77" s="63">
        <f t="shared" si="98"/>
        <v>-66.79389312977105</v>
      </c>
      <c r="AV77" s="68">
        <f t="shared" si="99"/>
        <v>0.1</v>
      </c>
      <c r="AW77" s="63">
        <f t="shared" si="100"/>
        <v>333.96946564885525</v>
      </c>
      <c r="AX77" s="63">
        <f t="shared" si="101"/>
        <v>-133.5877862595421</v>
      </c>
      <c r="AY77" s="64">
        <f t="shared" si="102"/>
        <v>200.38167938931315</v>
      </c>
      <c r="AZ77" s="65">
        <f t="shared" si="70"/>
        <v>-193.90403489640062</v>
      </c>
      <c r="BA77" s="51">
        <f t="shared" si="103"/>
        <v>467.55725190839735</v>
      </c>
      <c r="BB77" s="55">
        <f t="shared" si="71"/>
        <v>4.8674907248048502E-2</v>
      </c>
      <c r="BC77" s="55">
        <f t="shared" si="72"/>
        <v>0.5082144042482587</v>
      </c>
      <c r="BE77" s="52">
        <f>IF(((AS77-T77)/T77)&gt;=BE$4,AD77,"")</f>
        <v>13.099999999999955</v>
      </c>
      <c r="BF77" s="52" t="str">
        <f t="shared" si="73"/>
        <v/>
      </c>
      <c r="BG77" s="52">
        <f>IF(BB77&lt;=BG$4,AD77,"")</f>
        <v>13.099999999999955</v>
      </c>
      <c r="BH77" s="52" t="str">
        <f>IF(BC77&gt;=BH$4,AD77,"")</f>
        <v/>
      </c>
    </row>
    <row r="78" spans="19:60">
      <c r="S78" s="70">
        <f t="shared" si="74"/>
        <v>7</v>
      </c>
      <c r="T78" s="71">
        <f t="shared" si="75"/>
        <v>50</v>
      </c>
      <c r="U78" s="71">
        <f t="shared" si="76"/>
        <v>2</v>
      </c>
      <c r="V78" s="72">
        <f t="shared" si="66"/>
        <v>5</v>
      </c>
      <c r="W78" s="70">
        <f t="shared" si="77"/>
        <v>2</v>
      </c>
      <c r="X78" s="72">
        <f t="shared" si="78"/>
        <v>7</v>
      </c>
      <c r="Y78" s="73">
        <f t="shared" si="79"/>
        <v>0.7142857142857143</v>
      </c>
      <c r="Z78" s="73">
        <f t="shared" si="80"/>
        <v>0.5</v>
      </c>
      <c r="AA78" s="71">
        <f t="shared" si="81"/>
        <v>10000</v>
      </c>
      <c r="AB78" s="71">
        <f t="shared" si="82"/>
        <v>9605.7142857142862</v>
      </c>
      <c r="AC78" s="71">
        <f t="shared" si="67"/>
        <v>394.28571428571377</v>
      </c>
      <c r="AD78" s="76">
        <f t="shared" si="83"/>
        <v>12.999999999999956</v>
      </c>
      <c r="AE78" s="71">
        <f t="shared" si="84"/>
        <v>0.70000000000000007</v>
      </c>
      <c r="AF78" s="71">
        <f t="shared" si="85"/>
        <v>1.4000000000000001</v>
      </c>
      <c r="AG78" s="74">
        <f t="shared" si="86"/>
        <v>200</v>
      </c>
      <c r="AH78" s="60">
        <f t="shared" si="87"/>
        <v>50</v>
      </c>
      <c r="AI78" s="60">
        <f t="shared" si="88"/>
        <v>70</v>
      </c>
      <c r="AJ78" s="60">
        <f t="shared" si="89"/>
        <v>10070</v>
      </c>
      <c r="AK78" s="60">
        <f t="shared" si="90"/>
        <v>185</v>
      </c>
      <c r="AL78" s="60">
        <f t="shared" si="91"/>
        <v>3.7</v>
      </c>
      <c r="AM78" s="60">
        <f t="shared" si="92"/>
        <v>-37</v>
      </c>
      <c r="AN78" s="60">
        <f t="shared" si="93"/>
        <v>-37</v>
      </c>
      <c r="AO78" s="60">
        <f t="shared" si="94"/>
        <v>37</v>
      </c>
      <c r="AP78" s="61" t="str">
        <f t="shared" si="68"/>
        <v/>
      </c>
      <c r="AQ78" s="62">
        <f t="shared" si="95"/>
        <v>35</v>
      </c>
      <c r="AR78" s="63">
        <f t="shared" si="69"/>
        <v>1.3384615384615397</v>
      </c>
      <c r="AS78" s="63">
        <f t="shared" si="96"/>
        <v>66.923076923076991</v>
      </c>
      <c r="AT78" s="63">
        <f t="shared" si="97"/>
        <v>133.84615384615398</v>
      </c>
      <c r="AU78" s="63">
        <f t="shared" si="98"/>
        <v>-66.923076923076991</v>
      </c>
      <c r="AV78" s="68">
        <f t="shared" si="99"/>
        <v>0.1</v>
      </c>
      <c r="AW78" s="63">
        <f t="shared" si="100"/>
        <v>334.61538461538498</v>
      </c>
      <c r="AX78" s="63">
        <f t="shared" si="101"/>
        <v>-133.84615384615398</v>
      </c>
      <c r="AY78" s="64">
        <f t="shared" si="102"/>
        <v>200.769230769231</v>
      </c>
      <c r="AZ78" s="65">
        <f t="shared" si="70"/>
        <v>-193.51648351648277</v>
      </c>
      <c r="BA78" s="51">
        <f t="shared" si="103"/>
        <v>468.46153846153891</v>
      </c>
      <c r="BB78" s="55">
        <f t="shared" si="71"/>
        <v>4.8769047728000774E-2</v>
      </c>
      <c r="BC78" s="55">
        <f t="shared" si="72"/>
        <v>0.50919732441471699</v>
      </c>
      <c r="BE78" s="52">
        <f>IF(((AS78-T78)/T78)&gt;=BE$4,AD78,"")</f>
        <v>12.999999999999956</v>
      </c>
      <c r="BF78" s="52" t="str">
        <f t="shared" si="73"/>
        <v/>
      </c>
      <c r="BG78" s="52">
        <f>IF(BB78&lt;=BG$4,AD78,"")</f>
        <v>12.999999999999956</v>
      </c>
      <c r="BH78" s="52" t="str">
        <f>IF(BC78&gt;=BH$4,AD78,"")</f>
        <v/>
      </c>
    </row>
    <row r="79" spans="19:60">
      <c r="S79" s="70">
        <f t="shared" si="74"/>
        <v>7</v>
      </c>
      <c r="T79" s="71">
        <f t="shared" si="75"/>
        <v>50</v>
      </c>
      <c r="U79" s="71">
        <f t="shared" si="76"/>
        <v>2</v>
      </c>
      <c r="V79" s="72">
        <f t="shared" si="66"/>
        <v>5</v>
      </c>
      <c r="W79" s="70">
        <f t="shared" si="77"/>
        <v>2</v>
      </c>
      <c r="X79" s="72">
        <f t="shared" si="78"/>
        <v>7</v>
      </c>
      <c r="Y79" s="73">
        <f t="shared" si="79"/>
        <v>0.7142857142857143</v>
      </c>
      <c r="Z79" s="73">
        <f t="shared" si="80"/>
        <v>0.5</v>
      </c>
      <c r="AA79" s="71">
        <f t="shared" si="81"/>
        <v>10000</v>
      </c>
      <c r="AB79" s="71">
        <f t="shared" si="82"/>
        <v>9605.7142857142862</v>
      </c>
      <c r="AC79" s="71">
        <f t="shared" si="67"/>
        <v>394.28571428571377</v>
      </c>
      <c r="AD79" s="76">
        <f t="shared" si="83"/>
        <v>12.899999999999956</v>
      </c>
      <c r="AE79" s="71">
        <f t="shared" si="84"/>
        <v>0.70000000000000007</v>
      </c>
      <c r="AF79" s="71">
        <f t="shared" si="85"/>
        <v>1.4000000000000001</v>
      </c>
      <c r="AG79" s="74">
        <f t="shared" si="86"/>
        <v>200</v>
      </c>
      <c r="AH79" s="60">
        <f t="shared" si="87"/>
        <v>50</v>
      </c>
      <c r="AI79" s="60">
        <f t="shared" si="88"/>
        <v>70</v>
      </c>
      <c r="AJ79" s="60">
        <f t="shared" si="89"/>
        <v>10070</v>
      </c>
      <c r="AK79" s="60">
        <f t="shared" si="90"/>
        <v>185</v>
      </c>
      <c r="AL79" s="60">
        <f t="shared" si="91"/>
        <v>3.7</v>
      </c>
      <c r="AM79" s="60">
        <f t="shared" si="92"/>
        <v>-37</v>
      </c>
      <c r="AN79" s="60">
        <f t="shared" si="93"/>
        <v>-37</v>
      </c>
      <c r="AO79" s="60">
        <f t="shared" si="94"/>
        <v>37</v>
      </c>
      <c r="AP79" s="61" t="str">
        <f t="shared" si="68"/>
        <v/>
      </c>
      <c r="AQ79" s="62">
        <f t="shared" si="95"/>
        <v>35</v>
      </c>
      <c r="AR79" s="63">
        <f t="shared" si="69"/>
        <v>1.3410852713178307</v>
      </c>
      <c r="AS79" s="63">
        <f t="shared" si="96"/>
        <v>67.054263565891532</v>
      </c>
      <c r="AT79" s="63">
        <f t="shared" si="97"/>
        <v>134.10852713178306</v>
      </c>
      <c r="AU79" s="63">
        <f t="shared" si="98"/>
        <v>-67.054263565891532</v>
      </c>
      <c r="AV79" s="68">
        <f t="shared" si="99"/>
        <v>0.1</v>
      </c>
      <c r="AW79" s="63">
        <f t="shared" si="100"/>
        <v>335.27131782945764</v>
      </c>
      <c r="AX79" s="63">
        <f t="shared" si="101"/>
        <v>-134.10852713178306</v>
      </c>
      <c r="AY79" s="64">
        <f t="shared" si="102"/>
        <v>201.16279069767458</v>
      </c>
      <c r="AZ79" s="65">
        <f t="shared" si="70"/>
        <v>-193.12292358803919</v>
      </c>
      <c r="BA79" s="51">
        <f t="shared" si="103"/>
        <v>469.37984496124074</v>
      </c>
      <c r="BB79" s="55">
        <f t="shared" si="71"/>
        <v>4.8864647750277886E-2</v>
      </c>
      <c r="BC79" s="55">
        <f t="shared" si="72"/>
        <v>0.51019548365352319</v>
      </c>
      <c r="BE79" s="52">
        <f>IF(((AS79-T79)/T79)&gt;=BE$4,AD79,"")</f>
        <v>12.899999999999956</v>
      </c>
      <c r="BF79" s="52" t="str">
        <f t="shared" si="73"/>
        <v/>
      </c>
      <c r="BG79" s="52">
        <f>IF(BB79&lt;=BG$4,AD79,"")</f>
        <v>12.899999999999956</v>
      </c>
      <c r="BH79" s="52" t="str">
        <f>IF(BC79&gt;=BH$4,AD79,"")</f>
        <v/>
      </c>
    </row>
    <row r="80" spans="19:60">
      <c r="S80" s="70">
        <f t="shared" si="74"/>
        <v>7</v>
      </c>
      <c r="T80" s="71">
        <f t="shared" si="75"/>
        <v>50</v>
      </c>
      <c r="U80" s="71">
        <f t="shared" si="76"/>
        <v>2</v>
      </c>
      <c r="V80" s="72">
        <f t="shared" si="66"/>
        <v>5</v>
      </c>
      <c r="W80" s="70">
        <f t="shared" si="77"/>
        <v>2</v>
      </c>
      <c r="X80" s="72">
        <f t="shared" si="78"/>
        <v>7</v>
      </c>
      <c r="Y80" s="73">
        <f t="shared" si="79"/>
        <v>0.7142857142857143</v>
      </c>
      <c r="Z80" s="73">
        <f t="shared" si="80"/>
        <v>0.5</v>
      </c>
      <c r="AA80" s="71">
        <f t="shared" si="81"/>
        <v>10000</v>
      </c>
      <c r="AB80" s="71">
        <f t="shared" si="82"/>
        <v>9605.7142857142862</v>
      </c>
      <c r="AC80" s="71">
        <f t="shared" si="67"/>
        <v>394.28571428571377</v>
      </c>
      <c r="AD80" s="76">
        <f t="shared" si="83"/>
        <v>12.799999999999956</v>
      </c>
      <c r="AE80" s="71">
        <f t="shared" si="84"/>
        <v>0.70000000000000007</v>
      </c>
      <c r="AF80" s="71">
        <f t="shared" si="85"/>
        <v>1.4000000000000001</v>
      </c>
      <c r="AG80" s="74">
        <f t="shared" si="86"/>
        <v>200</v>
      </c>
      <c r="AH80" s="60">
        <f t="shared" si="87"/>
        <v>50</v>
      </c>
      <c r="AI80" s="60">
        <f t="shared" si="88"/>
        <v>70</v>
      </c>
      <c r="AJ80" s="60">
        <f t="shared" si="89"/>
        <v>10070</v>
      </c>
      <c r="AK80" s="60">
        <f t="shared" si="90"/>
        <v>185</v>
      </c>
      <c r="AL80" s="60">
        <f t="shared" si="91"/>
        <v>3.7</v>
      </c>
      <c r="AM80" s="60">
        <f t="shared" si="92"/>
        <v>-37</v>
      </c>
      <c r="AN80" s="60">
        <f t="shared" si="93"/>
        <v>-37</v>
      </c>
      <c r="AO80" s="60">
        <f t="shared" si="94"/>
        <v>37</v>
      </c>
      <c r="AP80" s="61" t="str">
        <f t="shared" si="68"/>
        <v/>
      </c>
      <c r="AQ80" s="62">
        <f t="shared" si="95"/>
        <v>35</v>
      </c>
      <c r="AR80" s="63">
        <f t="shared" si="69"/>
        <v>1.3437500000000013</v>
      </c>
      <c r="AS80" s="63">
        <f t="shared" si="96"/>
        <v>67.187500000000071</v>
      </c>
      <c r="AT80" s="63">
        <f t="shared" si="97"/>
        <v>134.37500000000014</v>
      </c>
      <c r="AU80" s="63">
        <f t="shared" si="98"/>
        <v>-67.187500000000071</v>
      </c>
      <c r="AV80" s="68">
        <f t="shared" si="99"/>
        <v>0.1</v>
      </c>
      <c r="AW80" s="63">
        <f t="shared" si="100"/>
        <v>335.93750000000034</v>
      </c>
      <c r="AX80" s="63">
        <f t="shared" si="101"/>
        <v>-134.37500000000014</v>
      </c>
      <c r="AY80" s="64">
        <f t="shared" si="102"/>
        <v>201.5625000000002</v>
      </c>
      <c r="AZ80" s="65">
        <f t="shared" si="70"/>
        <v>-192.72321428571357</v>
      </c>
      <c r="BA80" s="51">
        <f t="shared" si="103"/>
        <v>470.31250000000051</v>
      </c>
      <c r="BB80" s="55">
        <f t="shared" si="71"/>
        <v>4.8961741522903085E-2</v>
      </c>
      <c r="BC80" s="55">
        <f t="shared" si="72"/>
        <v>0.51120923913043592</v>
      </c>
      <c r="BE80" s="52">
        <f>IF(((AS80-T80)/T80)&gt;=BE$4,AD80,"")</f>
        <v>12.799999999999956</v>
      </c>
      <c r="BF80" s="52" t="str">
        <f t="shared" si="73"/>
        <v/>
      </c>
      <c r="BG80" s="52">
        <f>IF(BB80&lt;=BG$4,AD80,"")</f>
        <v>12.799999999999956</v>
      </c>
      <c r="BH80" s="52" t="str">
        <f>IF(BC80&gt;=BH$4,AD80,"")</f>
        <v/>
      </c>
    </row>
    <row r="81" spans="19:60">
      <c r="S81" s="70">
        <f t="shared" si="74"/>
        <v>7</v>
      </c>
      <c r="T81" s="71">
        <f t="shared" si="75"/>
        <v>50</v>
      </c>
      <c r="U81" s="71">
        <f t="shared" si="76"/>
        <v>2</v>
      </c>
      <c r="V81" s="72">
        <f t="shared" si="66"/>
        <v>5</v>
      </c>
      <c r="W81" s="70">
        <f t="shared" si="77"/>
        <v>2</v>
      </c>
      <c r="X81" s="72">
        <f t="shared" si="78"/>
        <v>7</v>
      </c>
      <c r="Y81" s="73">
        <f t="shared" si="79"/>
        <v>0.7142857142857143</v>
      </c>
      <c r="Z81" s="73">
        <f t="shared" si="80"/>
        <v>0.5</v>
      </c>
      <c r="AA81" s="71">
        <f t="shared" si="81"/>
        <v>10000</v>
      </c>
      <c r="AB81" s="71">
        <f t="shared" si="82"/>
        <v>9605.7142857142862</v>
      </c>
      <c r="AC81" s="71">
        <f t="shared" si="67"/>
        <v>394.28571428571377</v>
      </c>
      <c r="AD81" s="76">
        <f t="shared" si="83"/>
        <v>12.699999999999957</v>
      </c>
      <c r="AE81" s="71">
        <f t="shared" si="84"/>
        <v>0.70000000000000007</v>
      </c>
      <c r="AF81" s="71">
        <f t="shared" si="85"/>
        <v>1.4000000000000001</v>
      </c>
      <c r="AG81" s="74">
        <f t="shared" si="86"/>
        <v>200</v>
      </c>
      <c r="AH81" s="60">
        <f t="shared" si="87"/>
        <v>50</v>
      </c>
      <c r="AI81" s="60">
        <f t="shared" si="88"/>
        <v>70</v>
      </c>
      <c r="AJ81" s="60">
        <f t="shared" si="89"/>
        <v>10070</v>
      </c>
      <c r="AK81" s="60">
        <f t="shared" si="90"/>
        <v>185</v>
      </c>
      <c r="AL81" s="60">
        <f t="shared" si="91"/>
        <v>3.7</v>
      </c>
      <c r="AM81" s="60">
        <f t="shared" si="92"/>
        <v>-37</v>
      </c>
      <c r="AN81" s="60">
        <f t="shared" si="93"/>
        <v>-37</v>
      </c>
      <c r="AO81" s="60">
        <f t="shared" si="94"/>
        <v>37</v>
      </c>
      <c r="AP81" s="61" t="str">
        <f t="shared" si="68"/>
        <v/>
      </c>
      <c r="AQ81" s="62">
        <f t="shared" si="95"/>
        <v>35</v>
      </c>
      <c r="AR81" s="63">
        <f t="shared" si="69"/>
        <v>1.346456692913387</v>
      </c>
      <c r="AS81" s="63">
        <f t="shared" si="96"/>
        <v>67.322834645669346</v>
      </c>
      <c r="AT81" s="63">
        <f t="shared" si="97"/>
        <v>134.64566929133869</v>
      </c>
      <c r="AU81" s="63">
        <f t="shared" si="98"/>
        <v>-67.322834645669346</v>
      </c>
      <c r="AV81" s="68">
        <f t="shared" si="99"/>
        <v>0.1</v>
      </c>
      <c r="AW81" s="63">
        <f t="shared" si="100"/>
        <v>336.61417322834671</v>
      </c>
      <c r="AX81" s="63">
        <f t="shared" si="101"/>
        <v>-134.64566929133869</v>
      </c>
      <c r="AY81" s="64">
        <f t="shared" si="102"/>
        <v>201.96850393700802</v>
      </c>
      <c r="AZ81" s="65">
        <f t="shared" si="70"/>
        <v>-192.31721034870574</v>
      </c>
      <c r="BA81" s="51">
        <f t="shared" si="103"/>
        <v>471.25984251968544</v>
      </c>
      <c r="BB81" s="55">
        <f t="shared" si="71"/>
        <v>4.9060364331317635E-2</v>
      </c>
      <c r="BC81" s="55">
        <f t="shared" si="72"/>
        <v>0.51223895926052831</v>
      </c>
      <c r="BE81" s="52">
        <f>IF(((AS81-T81)/T81)&gt;=BE$4,AD81,"")</f>
        <v>12.699999999999957</v>
      </c>
      <c r="BF81" s="52" t="str">
        <f t="shared" si="73"/>
        <v/>
      </c>
      <c r="BG81" s="52">
        <f>IF(BB81&lt;=BG$4,AD81,"")</f>
        <v>12.699999999999957</v>
      </c>
      <c r="BH81" s="52" t="str">
        <f>IF(BC81&gt;=BH$4,AD81,"")</f>
        <v/>
      </c>
    </row>
    <row r="82" spans="19:60">
      <c r="S82" s="70">
        <f t="shared" si="74"/>
        <v>7</v>
      </c>
      <c r="T82" s="71">
        <f t="shared" si="75"/>
        <v>50</v>
      </c>
      <c r="U82" s="71">
        <f t="shared" si="76"/>
        <v>2</v>
      </c>
      <c r="V82" s="72">
        <f t="shared" si="66"/>
        <v>5</v>
      </c>
      <c r="W82" s="70">
        <f t="shared" si="77"/>
        <v>2</v>
      </c>
      <c r="X82" s="72">
        <f t="shared" si="78"/>
        <v>7</v>
      </c>
      <c r="Y82" s="73">
        <f t="shared" si="79"/>
        <v>0.7142857142857143</v>
      </c>
      <c r="Z82" s="73">
        <f t="shared" si="80"/>
        <v>0.5</v>
      </c>
      <c r="AA82" s="71">
        <f t="shared" si="81"/>
        <v>10000</v>
      </c>
      <c r="AB82" s="71">
        <f t="shared" si="82"/>
        <v>9605.7142857142862</v>
      </c>
      <c r="AC82" s="71">
        <f t="shared" si="67"/>
        <v>394.28571428571377</v>
      </c>
      <c r="AD82" s="76">
        <f t="shared" si="83"/>
        <v>12.599999999999957</v>
      </c>
      <c r="AE82" s="71">
        <f t="shared" si="84"/>
        <v>0.70000000000000007</v>
      </c>
      <c r="AF82" s="71">
        <f t="shared" si="85"/>
        <v>1.4000000000000001</v>
      </c>
      <c r="AG82" s="74">
        <f t="shared" si="86"/>
        <v>200</v>
      </c>
      <c r="AH82" s="60">
        <f t="shared" si="87"/>
        <v>50</v>
      </c>
      <c r="AI82" s="60">
        <f t="shared" si="88"/>
        <v>70</v>
      </c>
      <c r="AJ82" s="60">
        <f t="shared" si="89"/>
        <v>10070</v>
      </c>
      <c r="AK82" s="60">
        <f t="shared" si="90"/>
        <v>185</v>
      </c>
      <c r="AL82" s="60">
        <f t="shared" si="91"/>
        <v>3.7</v>
      </c>
      <c r="AM82" s="60">
        <f t="shared" si="92"/>
        <v>-37</v>
      </c>
      <c r="AN82" s="60">
        <f t="shared" si="93"/>
        <v>-37</v>
      </c>
      <c r="AO82" s="60">
        <f t="shared" si="94"/>
        <v>37</v>
      </c>
      <c r="AP82" s="61" t="str">
        <f t="shared" si="68"/>
        <v/>
      </c>
      <c r="AQ82" s="62">
        <f t="shared" si="95"/>
        <v>35</v>
      </c>
      <c r="AR82" s="63">
        <f t="shared" si="69"/>
        <v>1.3492063492063504</v>
      </c>
      <c r="AS82" s="63">
        <f t="shared" si="96"/>
        <v>67.460317460317526</v>
      </c>
      <c r="AT82" s="63">
        <f t="shared" si="97"/>
        <v>134.92063492063505</v>
      </c>
      <c r="AU82" s="63">
        <f t="shared" si="98"/>
        <v>-67.460317460317526</v>
      </c>
      <c r="AV82" s="68">
        <f t="shared" si="99"/>
        <v>0.1</v>
      </c>
      <c r="AW82" s="63">
        <f t="shared" si="100"/>
        <v>337.30158730158763</v>
      </c>
      <c r="AX82" s="63">
        <f t="shared" si="101"/>
        <v>-134.92063492063505</v>
      </c>
      <c r="AY82" s="64">
        <f t="shared" si="102"/>
        <v>202.38095238095258</v>
      </c>
      <c r="AZ82" s="65">
        <f t="shared" si="70"/>
        <v>-191.90476190476119</v>
      </c>
      <c r="BA82" s="51">
        <f t="shared" si="103"/>
        <v>472.22222222222268</v>
      </c>
      <c r="BB82" s="55">
        <f t="shared" si="71"/>
        <v>4.9160552581135615E-2</v>
      </c>
      <c r="BC82" s="55">
        <f t="shared" si="72"/>
        <v>0.51328502415459054</v>
      </c>
      <c r="BE82" s="52">
        <f>IF(((AS82-T82)/T82)&gt;=BE$4,AD82,"")</f>
        <v>12.599999999999957</v>
      </c>
      <c r="BF82" s="52" t="str">
        <f t="shared" si="73"/>
        <v/>
      </c>
      <c r="BG82" s="52">
        <f>IF(BB82&lt;=BG$4,AD82,"")</f>
        <v>12.599999999999957</v>
      </c>
      <c r="BH82" s="52" t="str">
        <f>IF(BC82&gt;=BH$4,AD82,"")</f>
        <v/>
      </c>
    </row>
    <row r="83" spans="19:60">
      <c r="S83" s="70">
        <f t="shared" si="74"/>
        <v>7</v>
      </c>
      <c r="T83" s="71">
        <f t="shared" si="75"/>
        <v>50</v>
      </c>
      <c r="U83" s="71">
        <f t="shared" si="76"/>
        <v>2</v>
      </c>
      <c r="V83" s="72">
        <f t="shared" si="66"/>
        <v>5</v>
      </c>
      <c r="W83" s="70">
        <f t="shared" si="77"/>
        <v>2</v>
      </c>
      <c r="X83" s="72">
        <f t="shared" si="78"/>
        <v>7</v>
      </c>
      <c r="Y83" s="73">
        <f t="shared" si="79"/>
        <v>0.7142857142857143</v>
      </c>
      <c r="Z83" s="73">
        <f t="shared" si="80"/>
        <v>0.5</v>
      </c>
      <c r="AA83" s="71">
        <f t="shared" si="81"/>
        <v>10000</v>
      </c>
      <c r="AB83" s="71">
        <f t="shared" si="82"/>
        <v>9605.7142857142862</v>
      </c>
      <c r="AC83" s="71">
        <f t="shared" si="67"/>
        <v>394.28571428571377</v>
      </c>
      <c r="AD83" s="76">
        <f t="shared" si="83"/>
        <v>12.499999999999957</v>
      </c>
      <c r="AE83" s="71">
        <f t="shared" si="84"/>
        <v>0.70000000000000007</v>
      </c>
      <c r="AF83" s="71">
        <f t="shared" si="85"/>
        <v>1.4000000000000001</v>
      </c>
      <c r="AG83" s="74">
        <f t="shared" si="86"/>
        <v>200</v>
      </c>
      <c r="AH83" s="60">
        <f t="shared" si="87"/>
        <v>50</v>
      </c>
      <c r="AI83" s="60">
        <f t="shared" si="88"/>
        <v>70</v>
      </c>
      <c r="AJ83" s="60">
        <f t="shared" si="89"/>
        <v>10070</v>
      </c>
      <c r="AK83" s="60">
        <f t="shared" si="90"/>
        <v>185</v>
      </c>
      <c r="AL83" s="60">
        <f t="shared" si="91"/>
        <v>3.7</v>
      </c>
      <c r="AM83" s="60">
        <f t="shared" si="92"/>
        <v>-37</v>
      </c>
      <c r="AN83" s="60">
        <f t="shared" si="93"/>
        <v>-37</v>
      </c>
      <c r="AO83" s="60">
        <f t="shared" si="94"/>
        <v>37</v>
      </c>
      <c r="AP83" s="61" t="str">
        <f t="shared" si="68"/>
        <v/>
      </c>
      <c r="AQ83" s="62">
        <f t="shared" si="95"/>
        <v>35</v>
      </c>
      <c r="AR83" s="63">
        <f t="shared" si="69"/>
        <v>1.3520000000000012</v>
      </c>
      <c r="AS83" s="63">
        <f t="shared" si="96"/>
        <v>67.600000000000065</v>
      </c>
      <c r="AT83" s="63">
        <f t="shared" si="97"/>
        <v>135.20000000000013</v>
      </c>
      <c r="AU83" s="63">
        <f t="shared" si="98"/>
        <v>-67.600000000000065</v>
      </c>
      <c r="AV83" s="68">
        <f t="shared" si="99"/>
        <v>0.1</v>
      </c>
      <c r="AW83" s="63">
        <f t="shared" si="100"/>
        <v>338.00000000000034</v>
      </c>
      <c r="AX83" s="63">
        <f t="shared" si="101"/>
        <v>-135.20000000000013</v>
      </c>
      <c r="AY83" s="64">
        <f t="shared" si="102"/>
        <v>202.80000000000021</v>
      </c>
      <c r="AZ83" s="65">
        <f t="shared" si="70"/>
        <v>-191.48571428571356</v>
      </c>
      <c r="BA83" s="51">
        <f t="shared" si="103"/>
        <v>473.20000000000044</v>
      </c>
      <c r="BB83" s="55">
        <f t="shared" si="71"/>
        <v>4.9262343842950668E-2</v>
      </c>
      <c r="BC83" s="55">
        <f t="shared" si="72"/>
        <v>0.51434782608695773</v>
      </c>
      <c r="BE83" s="52">
        <f>IF(((AS83-T83)/T83)&gt;=BE$4,AD83,"")</f>
        <v>12.499999999999957</v>
      </c>
      <c r="BF83" s="52" t="str">
        <f t="shared" si="73"/>
        <v/>
      </c>
      <c r="BG83" s="52">
        <f>IF(BB83&lt;=BG$4,AD83,"")</f>
        <v>12.499999999999957</v>
      </c>
      <c r="BH83" s="52" t="str">
        <f>IF(BC83&gt;=BH$4,AD83,"")</f>
        <v/>
      </c>
    </row>
    <row r="84" spans="19:60">
      <c r="S84" s="70">
        <f t="shared" si="74"/>
        <v>7</v>
      </c>
      <c r="T84" s="71">
        <f t="shared" si="75"/>
        <v>50</v>
      </c>
      <c r="U84" s="71">
        <f t="shared" si="76"/>
        <v>2</v>
      </c>
      <c r="V84" s="72">
        <f t="shared" si="66"/>
        <v>5</v>
      </c>
      <c r="W84" s="70">
        <f t="shared" si="77"/>
        <v>2</v>
      </c>
      <c r="X84" s="72">
        <f t="shared" si="78"/>
        <v>7</v>
      </c>
      <c r="Y84" s="73">
        <f t="shared" si="79"/>
        <v>0.7142857142857143</v>
      </c>
      <c r="Z84" s="73">
        <f t="shared" si="80"/>
        <v>0.5</v>
      </c>
      <c r="AA84" s="71">
        <f t="shared" si="81"/>
        <v>10000</v>
      </c>
      <c r="AB84" s="71">
        <f t="shared" si="82"/>
        <v>9605.7142857142862</v>
      </c>
      <c r="AC84" s="71">
        <f t="shared" si="67"/>
        <v>394.28571428571377</v>
      </c>
      <c r="AD84" s="76">
        <f t="shared" si="83"/>
        <v>12.399999999999958</v>
      </c>
      <c r="AE84" s="71">
        <f t="shared" si="84"/>
        <v>0.70000000000000007</v>
      </c>
      <c r="AF84" s="71">
        <f t="shared" si="85"/>
        <v>1.4000000000000001</v>
      </c>
      <c r="AG84" s="74">
        <f t="shared" si="86"/>
        <v>200</v>
      </c>
      <c r="AH84" s="60">
        <f t="shared" si="87"/>
        <v>50</v>
      </c>
      <c r="AI84" s="60">
        <f t="shared" si="88"/>
        <v>70</v>
      </c>
      <c r="AJ84" s="60">
        <f t="shared" si="89"/>
        <v>10070</v>
      </c>
      <c r="AK84" s="60">
        <f t="shared" si="90"/>
        <v>185</v>
      </c>
      <c r="AL84" s="60">
        <f t="shared" si="91"/>
        <v>3.7</v>
      </c>
      <c r="AM84" s="60">
        <f t="shared" si="92"/>
        <v>-37</v>
      </c>
      <c r="AN84" s="60">
        <f t="shared" si="93"/>
        <v>-37</v>
      </c>
      <c r="AO84" s="60">
        <f t="shared" si="94"/>
        <v>37</v>
      </c>
      <c r="AP84" s="61" t="str">
        <f t="shared" si="68"/>
        <v/>
      </c>
      <c r="AQ84" s="62">
        <f t="shared" si="95"/>
        <v>35</v>
      </c>
      <c r="AR84" s="63">
        <f t="shared" si="69"/>
        <v>1.3548387096774206</v>
      </c>
      <c r="AS84" s="63">
        <f t="shared" si="96"/>
        <v>67.741935483871032</v>
      </c>
      <c r="AT84" s="63">
        <f t="shared" si="97"/>
        <v>135.48387096774206</v>
      </c>
      <c r="AU84" s="63">
        <f t="shared" si="98"/>
        <v>-67.741935483871032</v>
      </c>
      <c r="AV84" s="68">
        <f t="shared" si="99"/>
        <v>0.1</v>
      </c>
      <c r="AW84" s="63">
        <f t="shared" si="100"/>
        <v>338.70967741935516</v>
      </c>
      <c r="AX84" s="63">
        <f t="shared" si="101"/>
        <v>-135.48387096774206</v>
      </c>
      <c r="AY84" s="64">
        <f t="shared" si="102"/>
        <v>203.2258064516131</v>
      </c>
      <c r="AZ84" s="65">
        <f t="shared" si="70"/>
        <v>-191.05990783410067</v>
      </c>
      <c r="BA84" s="51">
        <f t="shared" si="103"/>
        <v>474.19354838709722</v>
      </c>
      <c r="BB84" s="55">
        <f t="shared" si="71"/>
        <v>4.9365776899311133E-2</v>
      </c>
      <c r="BC84" s="55">
        <f t="shared" si="72"/>
        <v>0.51542776998597595</v>
      </c>
      <c r="BE84" s="52">
        <f>IF(((AS84-T84)/T84)&gt;=BE$4,AD84,"")</f>
        <v>12.399999999999958</v>
      </c>
      <c r="BF84" s="52" t="str">
        <f t="shared" si="73"/>
        <v/>
      </c>
      <c r="BG84" s="52">
        <f>IF(BB84&lt;=BG$4,AD84,"")</f>
        <v>12.399999999999958</v>
      </c>
      <c r="BH84" s="52" t="str">
        <f>IF(BC84&gt;=BH$4,AD84,"")</f>
        <v/>
      </c>
    </row>
    <row r="85" spans="19:60">
      <c r="S85" s="70">
        <f t="shared" si="74"/>
        <v>7</v>
      </c>
      <c r="T85" s="71">
        <f t="shared" si="75"/>
        <v>50</v>
      </c>
      <c r="U85" s="71">
        <f t="shared" si="76"/>
        <v>2</v>
      </c>
      <c r="V85" s="72">
        <f t="shared" si="66"/>
        <v>5</v>
      </c>
      <c r="W85" s="70">
        <f t="shared" si="77"/>
        <v>2</v>
      </c>
      <c r="X85" s="72">
        <f t="shared" si="78"/>
        <v>7</v>
      </c>
      <c r="Y85" s="73">
        <f t="shared" si="79"/>
        <v>0.7142857142857143</v>
      </c>
      <c r="Z85" s="73">
        <f t="shared" si="80"/>
        <v>0.5</v>
      </c>
      <c r="AA85" s="71">
        <f t="shared" si="81"/>
        <v>10000</v>
      </c>
      <c r="AB85" s="71">
        <f t="shared" si="82"/>
        <v>9605.7142857142862</v>
      </c>
      <c r="AC85" s="71">
        <f t="shared" si="67"/>
        <v>394.28571428571377</v>
      </c>
      <c r="AD85" s="76">
        <f t="shared" si="83"/>
        <v>12.299999999999958</v>
      </c>
      <c r="AE85" s="71">
        <f t="shared" si="84"/>
        <v>0.70000000000000007</v>
      </c>
      <c r="AF85" s="71">
        <f t="shared" si="85"/>
        <v>1.4000000000000001</v>
      </c>
      <c r="AG85" s="74">
        <f t="shared" si="86"/>
        <v>200</v>
      </c>
      <c r="AH85" s="60">
        <f t="shared" si="87"/>
        <v>50</v>
      </c>
      <c r="AI85" s="60">
        <f t="shared" si="88"/>
        <v>70</v>
      </c>
      <c r="AJ85" s="60">
        <f t="shared" si="89"/>
        <v>10070</v>
      </c>
      <c r="AK85" s="60">
        <f t="shared" si="90"/>
        <v>185</v>
      </c>
      <c r="AL85" s="60">
        <f t="shared" si="91"/>
        <v>3.7</v>
      </c>
      <c r="AM85" s="60">
        <f t="shared" si="92"/>
        <v>-37</v>
      </c>
      <c r="AN85" s="60">
        <f t="shared" si="93"/>
        <v>-37</v>
      </c>
      <c r="AO85" s="60">
        <f t="shared" si="94"/>
        <v>37</v>
      </c>
      <c r="AP85" s="61" t="str">
        <f t="shared" si="68"/>
        <v/>
      </c>
      <c r="AQ85" s="62">
        <f t="shared" si="95"/>
        <v>35</v>
      </c>
      <c r="AR85" s="63">
        <f t="shared" si="69"/>
        <v>1.3577235772357736</v>
      </c>
      <c r="AS85" s="63">
        <f t="shared" si="96"/>
        <v>67.886178861788679</v>
      </c>
      <c r="AT85" s="63">
        <f t="shared" si="97"/>
        <v>135.77235772357736</v>
      </c>
      <c r="AU85" s="63">
        <f t="shared" si="98"/>
        <v>-67.886178861788679</v>
      </c>
      <c r="AV85" s="68">
        <f t="shared" si="99"/>
        <v>0.1</v>
      </c>
      <c r="AW85" s="63">
        <f t="shared" si="100"/>
        <v>339.43089430894338</v>
      </c>
      <c r="AX85" s="63">
        <f t="shared" si="101"/>
        <v>-135.77235772357736</v>
      </c>
      <c r="AY85" s="64">
        <f t="shared" si="102"/>
        <v>203.65853658536602</v>
      </c>
      <c r="AZ85" s="65">
        <f t="shared" si="70"/>
        <v>-190.62717770034774</v>
      </c>
      <c r="BA85" s="51">
        <f t="shared" si="103"/>
        <v>475.20325203252077</v>
      </c>
      <c r="BB85" s="55">
        <f t="shared" si="71"/>
        <v>4.9470891793986393E-2</v>
      </c>
      <c r="BC85" s="55">
        <f t="shared" si="72"/>
        <v>0.51652527394839276</v>
      </c>
      <c r="BE85" s="52">
        <f>IF(((AS85-T85)/T85)&gt;=BE$4,AD85,"")</f>
        <v>12.299999999999958</v>
      </c>
      <c r="BF85" s="52" t="str">
        <f t="shared" si="73"/>
        <v/>
      </c>
      <c r="BG85" s="52">
        <f>IF(BB85&lt;=BG$4,AD85,"")</f>
        <v>12.299999999999958</v>
      </c>
      <c r="BH85" s="52" t="str">
        <f>IF(BC85&gt;=BH$4,AD85,"")</f>
        <v/>
      </c>
    </row>
    <row r="86" spans="19:60">
      <c r="S86" s="70">
        <f t="shared" si="74"/>
        <v>7</v>
      </c>
      <c r="T86" s="71">
        <f t="shared" si="75"/>
        <v>50</v>
      </c>
      <c r="U86" s="71">
        <f t="shared" si="76"/>
        <v>2</v>
      </c>
      <c r="V86" s="72">
        <f t="shared" si="66"/>
        <v>5</v>
      </c>
      <c r="W86" s="70">
        <f t="shared" si="77"/>
        <v>2</v>
      </c>
      <c r="X86" s="72">
        <f t="shared" si="78"/>
        <v>7</v>
      </c>
      <c r="Y86" s="73">
        <f t="shared" si="79"/>
        <v>0.7142857142857143</v>
      </c>
      <c r="Z86" s="73">
        <f t="shared" si="80"/>
        <v>0.5</v>
      </c>
      <c r="AA86" s="71">
        <f t="shared" si="81"/>
        <v>10000</v>
      </c>
      <c r="AB86" s="71">
        <f t="shared" si="82"/>
        <v>9605.7142857142862</v>
      </c>
      <c r="AC86" s="71">
        <f t="shared" si="67"/>
        <v>394.28571428571377</v>
      </c>
      <c r="AD86" s="76">
        <f t="shared" si="83"/>
        <v>12.199999999999958</v>
      </c>
      <c r="AE86" s="71">
        <f t="shared" si="84"/>
        <v>0.70000000000000007</v>
      </c>
      <c r="AF86" s="71">
        <f t="shared" si="85"/>
        <v>1.4000000000000001</v>
      </c>
      <c r="AG86" s="74">
        <f t="shared" si="86"/>
        <v>200</v>
      </c>
      <c r="AH86" s="60">
        <f t="shared" si="87"/>
        <v>50</v>
      </c>
      <c r="AI86" s="60">
        <f t="shared" si="88"/>
        <v>70</v>
      </c>
      <c r="AJ86" s="60">
        <f t="shared" si="89"/>
        <v>10070</v>
      </c>
      <c r="AK86" s="60">
        <f t="shared" si="90"/>
        <v>185</v>
      </c>
      <c r="AL86" s="60">
        <f t="shared" si="91"/>
        <v>3.7</v>
      </c>
      <c r="AM86" s="60">
        <f t="shared" si="92"/>
        <v>-37</v>
      </c>
      <c r="AN86" s="60">
        <f t="shared" si="93"/>
        <v>-37</v>
      </c>
      <c r="AO86" s="60">
        <f t="shared" si="94"/>
        <v>37</v>
      </c>
      <c r="AP86" s="61" t="str">
        <f t="shared" si="68"/>
        <v/>
      </c>
      <c r="AQ86" s="62">
        <f t="shared" si="95"/>
        <v>35</v>
      </c>
      <c r="AR86" s="63">
        <f t="shared" si="69"/>
        <v>1.3606557377049193</v>
      </c>
      <c r="AS86" s="63">
        <f t="shared" si="96"/>
        <v>68.032786885245969</v>
      </c>
      <c r="AT86" s="63">
        <f t="shared" si="97"/>
        <v>136.06557377049194</v>
      </c>
      <c r="AU86" s="63">
        <f t="shared" si="98"/>
        <v>-68.032786885245969</v>
      </c>
      <c r="AV86" s="68">
        <f t="shared" si="99"/>
        <v>0.1</v>
      </c>
      <c r="AW86" s="63">
        <f t="shared" si="100"/>
        <v>340.16393442622984</v>
      </c>
      <c r="AX86" s="63">
        <f t="shared" si="101"/>
        <v>-136.06557377049194</v>
      </c>
      <c r="AY86" s="64">
        <f t="shared" si="102"/>
        <v>204.09836065573791</v>
      </c>
      <c r="AZ86" s="65">
        <f t="shared" si="70"/>
        <v>-190.18735362997586</v>
      </c>
      <c r="BA86" s="51">
        <f t="shared" si="103"/>
        <v>476.22950819672178</v>
      </c>
      <c r="BB86" s="55">
        <f t="shared" si="71"/>
        <v>4.9577729883656337E-2</v>
      </c>
      <c r="BC86" s="55">
        <f t="shared" si="72"/>
        <v>0.51764076977904605</v>
      </c>
      <c r="BE86" s="52">
        <f>IF(((AS86-T86)/T86)&gt;=BE$4,AD86,"")</f>
        <v>12.199999999999958</v>
      </c>
      <c r="BF86" s="52" t="str">
        <f t="shared" si="73"/>
        <v/>
      </c>
      <c r="BG86" s="52">
        <f>IF(BB86&lt;=BG$4,AD86,"")</f>
        <v>12.199999999999958</v>
      </c>
      <c r="BH86" s="52" t="str">
        <f>IF(BC86&gt;=BH$4,AD86,"")</f>
        <v/>
      </c>
    </row>
    <row r="87" spans="19:60">
      <c r="S87" s="70">
        <f t="shared" si="74"/>
        <v>7</v>
      </c>
      <c r="T87" s="71">
        <f t="shared" si="75"/>
        <v>50</v>
      </c>
      <c r="U87" s="71">
        <f t="shared" si="76"/>
        <v>2</v>
      </c>
      <c r="V87" s="72">
        <f t="shared" si="66"/>
        <v>5</v>
      </c>
      <c r="W87" s="70">
        <f t="shared" si="77"/>
        <v>2</v>
      </c>
      <c r="X87" s="72">
        <f t="shared" si="78"/>
        <v>7</v>
      </c>
      <c r="Y87" s="73">
        <f t="shared" si="79"/>
        <v>0.7142857142857143</v>
      </c>
      <c r="Z87" s="73">
        <f t="shared" si="80"/>
        <v>0.5</v>
      </c>
      <c r="AA87" s="71">
        <f t="shared" si="81"/>
        <v>10000</v>
      </c>
      <c r="AB87" s="71">
        <f t="shared" si="82"/>
        <v>9605.7142857142862</v>
      </c>
      <c r="AC87" s="71">
        <f t="shared" si="67"/>
        <v>394.28571428571377</v>
      </c>
      <c r="AD87" s="76">
        <f t="shared" si="83"/>
        <v>12.099999999999959</v>
      </c>
      <c r="AE87" s="71">
        <f t="shared" si="84"/>
        <v>0.70000000000000007</v>
      </c>
      <c r="AF87" s="71">
        <f t="shared" si="85"/>
        <v>1.4000000000000001</v>
      </c>
      <c r="AG87" s="74">
        <f t="shared" si="86"/>
        <v>200</v>
      </c>
      <c r="AH87" s="60">
        <f t="shared" si="87"/>
        <v>50</v>
      </c>
      <c r="AI87" s="60">
        <f t="shared" si="88"/>
        <v>70</v>
      </c>
      <c r="AJ87" s="60">
        <f t="shared" si="89"/>
        <v>10070</v>
      </c>
      <c r="AK87" s="60">
        <f t="shared" si="90"/>
        <v>185</v>
      </c>
      <c r="AL87" s="60">
        <f t="shared" si="91"/>
        <v>3.7</v>
      </c>
      <c r="AM87" s="60">
        <f t="shared" si="92"/>
        <v>-37</v>
      </c>
      <c r="AN87" s="60">
        <f t="shared" si="93"/>
        <v>-37</v>
      </c>
      <c r="AO87" s="60">
        <f t="shared" si="94"/>
        <v>37</v>
      </c>
      <c r="AP87" s="61" t="str">
        <f t="shared" si="68"/>
        <v/>
      </c>
      <c r="AQ87" s="62">
        <f t="shared" si="95"/>
        <v>35</v>
      </c>
      <c r="AR87" s="63">
        <f t="shared" si="69"/>
        <v>1.3636363636363649</v>
      </c>
      <c r="AS87" s="63">
        <f t="shared" si="96"/>
        <v>68.181818181818244</v>
      </c>
      <c r="AT87" s="63">
        <f t="shared" si="97"/>
        <v>136.36363636363649</v>
      </c>
      <c r="AU87" s="63">
        <f t="shared" si="98"/>
        <v>-68.181818181818244</v>
      </c>
      <c r="AV87" s="68">
        <f t="shared" si="99"/>
        <v>0.1</v>
      </c>
      <c r="AW87" s="63">
        <f t="shared" si="100"/>
        <v>340.90909090909122</v>
      </c>
      <c r="AX87" s="63">
        <f t="shared" si="101"/>
        <v>-136.36363636363649</v>
      </c>
      <c r="AY87" s="64">
        <f t="shared" si="102"/>
        <v>204.54545454545473</v>
      </c>
      <c r="AZ87" s="65">
        <f t="shared" si="70"/>
        <v>-189.74025974025903</v>
      </c>
      <c r="BA87" s="51">
        <f t="shared" si="103"/>
        <v>477.27272727272771</v>
      </c>
      <c r="BB87" s="55">
        <f t="shared" si="71"/>
        <v>4.96863338921638E-2</v>
      </c>
      <c r="BC87" s="55">
        <f t="shared" si="72"/>
        <v>0.51877470355731337</v>
      </c>
      <c r="BE87" s="52">
        <f>IF(((AS87-T87)/T87)&gt;=BE$4,AD87,"")</f>
        <v>12.099999999999959</v>
      </c>
      <c r="BF87" s="52" t="str">
        <f t="shared" si="73"/>
        <v/>
      </c>
      <c r="BG87" s="52">
        <f>IF(BB87&lt;=BG$4,AD87,"")</f>
        <v>12.099999999999959</v>
      </c>
      <c r="BH87" s="52" t="str">
        <f>IF(BC87&gt;=BH$4,AD87,"")</f>
        <v/>
      </c>
    </row>
    <row r="88" spans="19:60">
      <c r="S88" s="70">
        <f t="shared" si="74"/>
        <v>7</v>
      </c>
      <c r="T88" s="71">
        <f t="shared" si="75"/>
        <v>50</v>
      </c>
      <c r="U88" s="71">
        <f t="shared" si="76"/>
        <v>2</v>
      </c>
      <c r="V88" s="72">
        <f t="shared" si="66"/>
        <v>5</v>
      </c>
      <c r="W88" s="70">
        <f t="shared" si="77"/>
        <v>2</v>
      </c>
      <c r="X88" s="72">
        <f t="shared" si="78"/>
        <v>7</v>
      </c>
      <c r="Y88" s="73">
        <f t="shared" si="79"/>
        <v>0.7142857142857143</v>
      </c>
      <c r="Z88" s="73">
        <f t="shared" si="80"/>
        <v>0.5</v>
      </c>
      <c r="AA88" s="71">
        <f t="shared" si="81"/>
        <v>10000</v>
      </c>
      <c r="AB88" s="71">
        <f t="shared" si="82"/>
        <v>9605.7142857142862</v>
      </c>
      <c r="AC88" s="71">
        <f t="shared" si="67"/>
        <v>394.28571428571377</v>
      </c>
      <c r="AD88" s="76">
        <f t="shared" si="83"/>
        <v>11.999999999999959</v>
      </c>
      <c r="AE88" s="71">
        <f t="shared" si="84"/>
        <v>0.70000000000000007</v>
      </c>
      <c r="AF88" s="71">
        <f t="shared" si="85"/>
        <v>1.4000000000000001</v>
      </c>
      <c r="AG88" s="74">
        <f t="shared" si="86"/>
        <v>200</v>
      </c>
      <c r="AH88" s="60">
        <f t="shared" si="87"/>
        <v>50</v>
      </c>
      <c r="AI88" s="60">
        <f t="shared" si="88"/>
        <v>70</v>
      </c>
      <c r="AJ88" s="60">
        <f t="shared" si="89"/>
        <v>10070</v>
      </c>
      <c r="AK88" s="60">
        <f t="shared" si="90"/>
        <v>185</v>
      </c>
      <c r="AL88" s="60">
        <f t="shared" si="91"/>
        <v>3.7</v>
      </c>
      <c r="AM88" s="60">
        <f t="shared" si="92"/>
        <v>-37</v>
      </c>
      <c r="AN88" s="60">
        <f t="shared" si="93"/>
        <v>-37</v>
      </c>
      <c r="AO88" s="60">
        <f t="shared" si="94"/>
        <v>37</v>
      </c>
      <c r="AP88" s="61" t="str">
        <f t="shared" si="68"/>
        <v/>
      </c>
      <c r="AQ88" s="62">
        <f t="shared" si="95"/>
        <v>35</v>
      </c>
      <c r="AR88" s="63">
        <f t="shared" si="69"/>
        <v>1.366666666666668</v>
      </c>
      <c r="AS88" s="63">
        <f t="shared" si="96"/>
        <v>68.3333333333334</v>
      </c>
      <c r="AT88" s="63">
        <f t="shared" si="97"/>
        <v>136.6666666666668</v>
      </c>
      <c r="AU88" s="63">
        <f t="shared" si="98"/>
        <v>-68.3333333333334</v>
      </c>
      <c r="AV88" s="68">
        <f t="shared" si="99"/>
        <v>0.1</v>
      </c>
      <c r="AW88" s="63">
        <f t="shared" si="100"/>
        <v>341.66666666666697</v>
      </c>
      <c r="AX88" s="63">
        <f t="shared" si="101"/>
        <v>-136.6666666666668</v>
      </c>
      <c r="AY88" s="64">
        <f t="shared" si="102"/>
        <v>205.00000000000017</v>
      </c>
      <c r="AZ88" s="65">
        <f t="shared" si="70"/>
        <v>-189.2857142857136</v>
      </c>
      <c r="BA88" s="51">
        <f t="shared" si="103"/>
        <v>478.33333333333383</v>
      </c>
      <c r="BB88" s="55">
        <f t="shared" si="71"/>
        <v>4.9796747967479724E-2</v>
      </c>
      <c r="BC88" s="55">
        <f t="shared" si="72"/>
        <v>0.51992753623188515</v>
      </c>
      <c r="BE88" s="52">
        <f>IF(((AS88-T88)/T88)&gt;=BE$4,AD88,"")</f>
        <v>11.999999999999959</v>
      </c>
      <c r="BF88" s="52" t="str">
        <f t="shared" si="73"/>
        <v/>
      </c>
      <c r="BG88" s="52">
        <f>IF(BB88&lt;=BG$4,AD88,"")</f>
        <v>11.999999999999959</v>
      </c>
      <c r="BH88" s="52" t="str">
        <f>IF(BC88&gt;=BH$4,AD88,"")</f>
        <v/>
      </c>
    </row>
    <row r="89" spans="19:60">
      <c r="S89" s="70">
        <f t="shared" si="74"/>
        <v>7</v>
      </c>
      <c r="T89" s="71">
        <f t="shared" si="75"/>
        <v>50</v>
      </c>
      <c r="U89" s="71">
        <f t="shared" si="76"/>
        <v>2</v>
      </c>
      <c r="V89" s="72">
        <f t="shared" si="66"/>
        <v>5</v>
      </c>
      <c r="W89" s="70">
        <f t="shared" si="77"/>
        <v>2</v>
      </c>
      <c r="X89" s="72">
        <f t="shared" si="78"/>
        <v>7</v>
      </c>
      <c r="Y89" s="73">
        <f t="shared" si="79"/>
        <v>0.7142857142857143</v>
      </c>
      <c r="Z89" s="73">
        <f t="shared" si="80"/>
        <v>0.5</v>
      </c>
      <c r="AA89" s="71">
        <f t="shared" si="81"/>
        <v>10000</v>
      </c>
      <c r="AB89" s="71">
        <f t="shared" si="82"/>
        <v>9605.7142857142862</v>
      </c>
      <c r="AC89" s="71">
        <f t="shared" si="67"/>
        <v>394.28571428571377</v>
      </c>
      <c r="AD89" s="76">
        <f t="shared" si="83"/>
        <v>11.899999999999959</v>
      </c>
      <c r="AE89" s="71">
        <f t="shared" si="84"/>
        <v>0.70000000000000007</v>
      </c>
      <c r="AF89" s="71">
        <f t="shared" si="85"/>
        <v>1.4000000000000001</v>
      </c>
      <c r="AG89" s="74">
        <f t="shared" si="86"/>
        <v>200</v>
      </c>
      <c r="AH89" s="60">
        <f t="shared" si="87"/>
        <v>50</v>
      </c>
      <c r="AI89" s="60">
        <f t="shared" si="88"/>
        <v>70</v>
      </c>
      <c r="AJ89" s="60">
        <f t="shared" si="89"/>
        <v>10070</v>
      </c>
      <c r="AK89" s="60">
        <f t="shared" si="90"/>
        <v>185</v>
      </c>
      <c r="AL89" s="60">
        <f t="shared" si="91"/>
        <v>3.7</v>
      </c>
      <c r="AM89" s="60">
        <f t="shared" si="92"/>
        <v>-37</v>
      </c>
      <c r="AN89" s="60">
        <f t="shared" si="93"/>
        <v>-37</v>
      </c>
      <c r="AO89" s="60">
        <f t="shared" si="94"/>
        <v>37</v>
      </c>
      <c r="AP89" s="61" t="str">
        <f t="shared" si="68"/>
        <v/>
      </c>
      <c r="AQ89" s="62">
        <f t="shared" si="95"/>
        <v>35</v>
      </c>
      <c r="AR89" s="63">
        <f t="shared" si="69"/>
        <v>1.3697478991596652</v>
      </c>
      <c r="AS89" s="63">
        <f t="shared" si="96"/>
        <v>68.487394957983255</v>
      </c>
      <c r="AT89" s="63">
        <f t="shared" si="97"/>
        <v>136.97478991596651</v>
      </c>
      <c r="AU89" s="63">
        <f t="shared" si="98"/>
        <v>-68.487394957983255</v>
      </c>
      <c r="AV89" s="68">
        <f t="shared" si="99"/>
        <v>0.1</v>
      </c>
      <c r="AW89" s="63">
        <f t="shared" si="100"/>
        <v>342.43697478991629</v>
      </c>
      <c r="AX89" s="63">
        <f t="shared" si="101"/>
        <v>-136.97478991596651</v>
      </c>
      <c r="AY89" s="64">
        <f t="shared" si="102"/>
        <v>205.46218487394978</v>
      </c>
      <c r="AZ89" s="65">
        <f t="shared" si="70"/>
        <v>-188.82352941176399</v>
      </c>
      <c r="BA89" s="51">
        <f t="shared" si="103"/>
        <v>479.41176470588277</v>
      </c>
      <c r="BB89" s="55">
        <f t="shared" si="71"/>
        <v>4.990901774154044E-2</v>
      </c>
      <c r="BC89" s="55">
        <f t="shared" si="72"/>
        <v>0.52109974424552552</v>
      </c>
      <c r="BE89" s="52">
        <f>IF(((AS89-T89)/T89)&gt;=BE$4,AD89,"")</f>
        <v>11.899999999999959</v>
      </c>
      <c r="BF89" s="52" t="str">
        <f t="shared" si="73"/>
        <v/>
      </c>
      <c r="BG89" s="52">
        <f>IF(BB89&lt;=BG$4,AD89,"")</f>
        <v>11.899999999999959</v>
      </c>
      <c r="BH89" s="52" t="str">
        <f>IF(BC89&gt;=BH$4,AD89,"")</f>
        <v/>
      </c>
    </row>
    <row r="90" spans="19:60">
      <c r="S90" s="70">
        <f t="shared" si="74"/>
        <v>7</v>
      </c>
      <c r="T90" s="71">
        <f t="shared" si="75"/>
        <v>50</v>
      </c>
      <c r="U90" s="71">
        <f t="shared" si="76"/>
        <v>2</v>
      </c>
      <c r="V90" s="72">
        <f t="shared" si="66"/>
        <v>5</v>
      </c>
      <c r="W90" s="70">
        <f t="shared" si="77"/>
        <v>2</v>
      </c>
      <c r="X90" s="72">
        <f t="shared" si="78"/>
        <v>7</v>
      </c>
      <c r="Y90" s="73">
        <f t="shared" si="79"/>
        <v>0.7142857142857143</v>
      </c>
      <c r="Z90" s="73">
        <f t="shared" si="80"/>
        <v>0.5</v>
      </c>
      <c r="AA90" s="71">
        <f t="shared" si="81"/>
        <v>10000</v>
      </c>
      <c r="AB90" s="71">
        <f t="shared" si="82"/>
        <v>9605.7142857142862</v>
      </c>
      <c r="AC90" s="71">
        <f t="shared" si="67"/>
        <v>394.28571428571377</v>
      </c>
      <c r="AD90" s="76">
        <f t="shared" si="83"/>
        <v>11.79999999999996</v>
      </c>
      <c r="AE90" s="71">
        <f t="shared" si="84"/>
        <v>0.70000000000000007</v>
      </c>
      <c r="AF90" s="71">
        <f t="shared" si="85"/>
        <v>1.4000000000000001</v>
      </c>
      <c r="AG90" s="74">
        <f t="shared" si="86"/>
        <v>200</v>
      </c>
      <c r="AH90" s="60">
        <f t="shared" si="87"/>
        <v>50</v>
      </c>
      <c r="AI90" s="60">
        <f t="shared" si="88"/>
        <v>70</v>
      </c>
      <c r="AJ90" s="60">
        <f t="shared" si="89"/>
        <v>10070</v>
      </c>
      <c r="AK90" s="60">
        <f t="shared" si="90"/>
        <v>185</v>
      </c>
      <c r="AL90" s="60">
        <f t="shared" si="91"/>
        <v>3.7</v>
      </c>
      <c r="AM90" s="60">
        <f t="shared" si="92"/>
        <v>-37</v>
      </c>
      <c r="AN90" s="60">
        <f t="shared" si="93"/>
        <v>-37</v>
      </c>
      <c r="AO90" s="60">
        <f t="shared" si="94"/>
        <v>37</v>
      </c>
      <c r="AP90" s="61" t="str">
        <f t="shared" si="68"/>
        <v/>
      </c>
      <c r="AQ90" s="62">
        <f t="shared" si="95"/>
        <v>35</v>
      </c>
      <c r="AR90" s="63">
        <f t="shared" si="69"/>
        <v>1.3728813559322046</v>
      </c>
      <c r="AS90" s="63">
        <f t="shared" si="96"/>
        <v>68.64406779661023</v>
      </c>
      <c r="AT90" s="63">
        <f t="shared" si="97"/>
        <v>137.28813559322046</v>
      </c>
      <c r="AU90" s="63">
        <f t="shared" si="98"/>
        <v>-68.64406779661023</v>
      </c>
      <c r="AV90" s="68">
        <f t="shared" si="99"/>
        <v>0.1</v>
      </c>
      <c r="AW90" s="63">
        <f t="shared" si="100"/>
        <v>343.22033898305114</v>
      </c>
      <c r="AX90" s="63">
        <f t="shared" si="101"/>
        <v>-137.28813559322046</v>
      </c>
      <c r="AY90" s="64">
        <f t="shared" si="102"/>
        <v>205.93220338983068</v>
      </c>
      <c r="AZ90" s="65">
        <f t="shared" si="70"/>
        <v>-188.35351089588309</v>
      </c>
      <c r="BA90" s="51">
        <f t="shared" si="103"/>
        <v>480.50847457627162</v>
      </c>
      <c r="BB90" s="55">
        <f t="shared" si="71"/>
        <v>5.0023190393127623E-2</v>
      </c>
      <c r="BC90" s="55">
        <f t="shared" si="72"/>
        <v>0.52229182019160025</v>
      </c>
      <c r="BE90" s="52">
        <f>IF(((AS90-T90)/T90)&gt;=BE$4,AD90,"")</f>
        <v>11.79999999999996</v>
      </c>
      <c r="BF90" s="52" t="str">
        <f t="shared" si="73"/>
        <v/>
      </c>
      <c r="BG90" s="52">
        <f>IF(BB90&lt;=BG$4,AD90,"")</f>
        <v>11.79999999999996</v>
      </c>
      <c r="BH90" s="52" t="str">
        <f>IF(BC90&gt;=BH$4,AD90,"")</f>
        <v/>
      </c>
    </row>
    <row r="91" spans="19:60">
      <c r="S91" s="70">
        <f t="shared" si="74"/>
        <v>7</v>
      </c>
      <c r="T91" s="71">
        <f t="shared" si="75"/>
        <v>50</v>
      </c>
      <c r="U91" s="71">
        <f t="shared" si="76"/>
        <v>2</v>
      </c>
      <c r="V91" s="72">
        <f t="shared" si="66"/>
        <v>5</v>
      </c>
      <c r="W91" s="70">
        <f t="shared" si="77"/>
        <v>2</v>
      </c>
      <c r="X91" s="72">
        <f t="shared" si="78"/>
        <v>7</v>
      </c>
      <c r="Y91" s="73">
        <f t="shared" si="79"/>
        <v>0.7142857142857143</v>
      </c>
      <c r="Z91" s="73">
        <f t="shared" si="80"/>
        <v>0.5</v>
      </c>
      <c r="AA91" s="71">
        <f t="shared" si="81"/>
        <v>10000</v>
      </c>
      <c r="AB91" s="71">
        <f t="shared" si="82"/>
        <v>9605.7142857142862</v>
      </c>
      <c r="AC91" s="71">
        <f t="shared" si="67"/>
        <v>394.28571428571377</v>
      </c>
      <c r="AD91" s="76">
        <f t="shared" si="83"/>
        <v>11.69999999999996</v>
      </c>
      <c r="AE91" s="71">
        <f t="shared" si="84"/>
        <v>0.70000000000000007</v>
      </c>
      <c r="AF91" s="71">
        <f t="shared" si="85"/>
        <v>1.4000000000000001</v>
      </c>
      <c r="AG91" s="74">
        <f t="shared" si="86"/>
        <v>200</v>
      </c>
      <c r="AH91" s="60">
        <f t="shared" si="87"/>
        <v>50</v>
      </c>
      <c r="AI91" s="60">
        <f t="shared" si="88"/>
        <v>70</v>
      </c>
      <c r="AJ91" s="60">
        <f t="shared" si="89"/>
        <v>10070</v>
      </c>
      <c r="AK91" s="60">
        <f t="shared" si="90"/>
        <v>185</v>
      </c>
      <c r="AL91" s="60">
        <f t="shared" si="91"/>
        <v>3.7</v>
      </c>
      <c r="AM91" s="60">
        <f t="shared" si="92"/>
        <v>-37</v>
      </c>
      <c r="AN91" s="60">
        <f t="shared" si="93"/>
        <v>-37</v>
      </c>
      <c r="AO91" s="60">
        <f t="shared" si="94"/>
        <v>37</v>
      </c>
      <c r="AP91" s="61" t="str">
        <f t="shared" si="68"/>
        <v/>
      </c>
      <c r="AQ91" s="62">
        <f t="shared" si="95"/>
        <v>35</v>
      </c>
      <c r="AR91" s="63">
        <f t="shared" si="69"/>
        <v>1.3760683760683774</v>
      </c>
      <c r="AS91" s="63">
        <f t="shared" si="96"/>
        <v>68.803418803418865</v>
      </c>
      <c r="AT91" s="63">
        <f t="shared" si="97"/>
        <v>137.60683760683773</v>
      </c>
      <c r="AU91" s="63">
        <f t="shared" si="98"/>
        <v>-68.803418803418865</v>
      </c>
      <c r="AV91" s="68">
        <f t="shared" si="99"/>
        <v>0.1</v>
      </c>
      <c r="AW91" s="63">
        <f t="shared" si="100"/>
        <v>344.01709401709434</v>
      </c>
      <c r="AX91" s="63">
        <f t="shared" si="101"/>
        <v>-137.60683760683773</v>
      </c>
      <c r="AY91" s="64">
        <f t="shared" si="102"/>
        <v>206.41025641025661</v>
      </c>
      <c r="AZ91" s="65">
        <f t="shared" si="70"/>
        <v>-187.87545787545716</v>
      </c>
      <c r="BA91" s="51">
        <f t="shared" si="103"/>
        <v>481.62393162393204</v>
      </c>
      <c r="BB91" s="55">
        <f t="shared" si="71"/>
        <v>5.0139314713972698E-2</v>
      </c>
      <c r="BC91" s="55">
        <f t="shared" si="72"/>
        <v>0.52350427350427464</v>
      </c>
      <c r="BE91" s="52">
        <f>IF(((AS91-T91)/T91)&gt;=BE$4,AD91,"")</f>
        <v>11.69999999999996</v>
      </c>
      <c r="BF91" s="52" t="str">
        <f t="shared" si="73"/>
        <v/>
      </c>
      <c r="BG91" s="52">
        <f>IF(BB91&lt;=BG$4,AD91,"")</f>
        <v>11.69999999999996</v>
      </c>
      <c r="BH91" s="52" t="str">
        <f>IF(BC91&gt;=BH$4,AD91,"")</f>
        <v/>
      </c>
    </row>
    <row r="92" spans="19:60">
      <c r="S92" s="70">
        <f t="shared" si="74"/>
        <v>7</v>
      </c>
      <c r="T92" s="71">
        <f t="shared" si="75"/>
        <v>50</v>
      </c>
      <c r="U92" s="71">
        <f t="shared" si="76"/>
        <v>2</v>
      </c>
      <c r="V92" s="72">
        <f t="shared" si="66"/>
        <v>5</v>
      </c>
      <c r="W92" s="70">
        <f t="shared" si="77"/>
        <v>2</v>
      </c>
      <c r="X92" s="72">
        <f t="shared" si="78"/>
        <v>7</v>
      </c>
      <c r="Y92" s="73">
        <f t="shared" si="79"/>
        <v>0.7142857142857143</v>
      </c>
      <c r="Z92" s="73">
        <f t="shared" si="80"/>
        <v>0.5</v>
      </c>
      <c r="AA92" s="71">
        <f t="shared" si="81"/>
        <v>10000</v>
      </c>
      <c r="AB92" s="71">
        <f t="shared" si="82"/>
        <v>9605.7142857142862</v>
      </c>
      <c r="AC92" s="71">
        <f t="shared" si="67"/>
        <v>394.28571428571377</v>
      </c>
      <c r="AD92" s="76">
        <f t="shared" si="83"/>
        <v>11.599999999999961</v>
      </c>
      <c r="AE92" s="71">
        <f t="shared" si="84"/>
        <v>0.70000000000000007</v>
      </c>
      <c r="AF92" s="71">
        <f t="shared" si="85"/>
        <v>1.4000000000000001</v>
      </c>
      <c r="AG92" s="74">
        <f t="shared" si="86"/>
        <v>200</v>
      </c>
      <c r="AH92" s="60">
        <f t="shared" si="87"/>
        <v>50</v>
      </c>
      <c r="AI92" s="60">
        <f t="shared" si="88"/>
        <v>70</v>
      </c>
      <c r="AJ92" s="60">
        <f t="shared" si="89"/>
        <v>10070</v>
      </c>
      <c r="AK92" s="60">
        <f t="shared" si="90"/>
        <v>185</v>
      </c>
      <c r="AL92" s="60">
        <f t="shared" si="91"/>
        <v>3.7</v>
      </c>
      <c r="AM92" s="60">
        <f t="shared" si="92"/>
        <v>-37</v>
      </c>
      <c r="AN92" s="60">
        <f t="shared" si="93"/>
        <v>-37</v>
      </c>
      <c r="AO92" s="60">
        <f t="shared" si="94"/>
        <v>37</v>
      </c>
      <c r="AP92" s="61" t="str">
        <f t="shared" si="68"/>
        <v/>
      </c>
      <c r="AQ92" s="62">
        <f t="shared" si="95"/>
        <v>35</v>
      </c>
      <c r="AR92" s="63">
        <f t="shared" si="69"/>
        <v>1.3793103448275876</v>
      </c>
      <c r="AS92" s="63">
        <f t="shared" si="96"/>
        <v>68.965517241379388</v>
      </c>
      <c r="AT92" s="63">
        <f t="shared" si="97"/>
        <v>137.93103448275878</v>
      </c>
      <c r="AU92" s="63">
        <f t="shared" si="98"/>
        <v>-68.965517241379388</v>
      </c>
      <c r="AV92" s="68">
        <f t="shared" si="99"/>
        <v>0.1</v>
      </c>
      <c r="AW92" s="63">
        <f t="shared" si="100"/>
        <v>344.82758620689697</v>
      </c>
      <c r="AX92" s="63">
        <f t="shared" si="101"/>
        <v>-137.93103448275878</v>
      </c>
      <c r="AY92" s="64">
        <f t="shared" si="102"/>
        <v>206.89655172413819</v>
      </c>
      <c r="AZ92" s="65">
        <f t="shared" si="70"/>
        <v>-187.38916256157557</v>
      </c>
      <c r="BA92" s="51">
        <f t="shared" si="103"/>
        <v>482.75862068965569</v>
      </c>
      <c r="BB92" s="55">
        <f t="shared" si="71"/>
        <v>5.0257441178280633E-2</v>
      </c>
      <c r="BC92" s="55">
        <f t="shared" si="72"/>
        <v>0.52473763118440919</v>
      </c>
      <c r="BE92" s="52">
        <f>IF(((AS92-T92)/T92)&gt;=BE$4,AD92,"")</f>
        <v>11.599999999999961</v>
      </c>
      <c r="BF92" s="52" t="str">
        <f t="shared" si="73"/>
        <v/>
      </c>
      <c r="BG92" s="52">
        <f>IF(BB92&lt;=BG$4,AD92,"")</f>
        <v>11.599999999999961</v>
      </c>
      <c r="BH92" s="52" t="str">
        <f>IF(BC92&gt;=BH$4,AD92,"")</f>
        <v/>
      </c>
    </row>
    <row r="93" spans="19:60">
      <c r="S93" s="70">
        <f t="shared" si="74"/>
        <v>7</v>
      </c>
      <c r="T93" s="71">
        <f t="shared" si="75"/>
        <v>50</v>
      </c>
      <c r="U93" s="71">
        <f t="shared" si="76"/>
        <v>2</v>
      </c>
      <c r="V93" s="72">
        <f t="shared" si="66"/>
        <v>5</v>
      </c>
      <c r="W93" s="70">
        <f t="shared" si="77"/>
        <v>2</v>
      </c>
      <c r="X93" s="72">
        <f t="shared" si="78"/>
        <v>7</v>
      </c>
      <c r="Y93" s="73">
        <f t="shared" si="79"/>
        <v>0.7142857142857143</v>
      </c>
      <c r="Z93" s="73">
        <f t="shared" si="80"/>
        <v>0.5</v>
      </c>
      <c r="AA93" s="71">
        <f t="shared" si="81"/>
        <v>10000</v>
      </c>
      <c r="AB93" s="71">
        <f t="shared" si="82"/>
        <v>9605.7142857142862</v>
      </c>
      <c r="AC93" s="71">
        <f t="shared" si="67"/>
        <v>394.28571428571377</v>
      </c>
      <c r="AD93" s="76">
        <f t="shared" si="83"/>
        <v>11.499999999999961</v>
      </c>
      <c r="AE93" s="71">
        <f t="shared" si="84"/>
        <v>0.70000000000000007</v>
      </c>
      <c r="AF93" s="71">
        <f t="shared" si="85"/>
        <v>1.4000000000000001</v>
      </c>
      <c r="AG93" s="74">
        <f t="shared" si="86"/>
        <v>200</v>
      </c>
      <c r="AH93" s="60">
        <f t="shared" si="87"/>
        <v>50</v>
      </c>
      <c r="AI93" s="60">
        <f t="shared" si="88"/>
        <v>70</v>
      </c>
      <c r="AJ93" s="60">
        <f t="shared" si="89"/>
        <v>10070</v>
      </c>
      <c r="AK93" s="60">
        <f t="shared" si="90"/>
        <v>185</v>
      </c>
      <c r="AL93" s="60">
        <f t="shared" si="91"/>
        <v>3.7</v>
      </c>
      <c r="AM93" s="60">
        <f t="shared" si="92"/>
        <v>-37</v>
      </c>
      <c r="AN93" s="60">
        <f t="shared" si="93"/>
        <v>-37</v>
      </c>
      <c r="AO93" s="60">
        <f t="shared" si="94"/>
        <v>37</v>
      </c>
      <c r="AP93" s="61" t="str">
        <f t="shared" si="68"/>
        <v/>
      </c>
      <c r="AQ93" s="62">
        <f t="shared" si="95"/>
        <v>35</v>
      </c>
      <c r="AR93" s="63">
        <f t="shared" si="69"/>
        <v>1.3826086956521753</v>
      </c>
      <c r="AS93" s="63">
        <f t="shared" si="96"/>
        <v>69.130434782608759</v>
      </c>
      <c r="AT93" s="63">
        <f t="shared" si="97"/>
        <v>138.26086956521752</v>
      </c>
      <c r="AU93" s="63">
        <f t="shared" si="98"/>
        <v>-69.130434782608759</v>
      </c>
      <c r="AV93" s="68">
        <f t="shared" si="99"/>
        <v>0.1</v>
      </c>
      <c r="AW93" s="63">
        <f t="shared" si="100"/>
        <v>345.65217391304378</v>
      </c>
      <c r="AX93" s="63">
        <f t="shared" si="101"/>
        <v>-138.26086956521752</v>
      </c>
      <c r="AY93" s="64">
        <f t="shared" si="102"/>
        <v>207.39130434782626</v>
      </c>
      <c r="AZ93" s="65">
        <f t="shared" si="70"/>
        <v>-186.8944099378875</v>
      </c>
      <c r="BA93" s="51">
        <f t="shared" si="103"/>
        <v>483.91304347826133</v>
      </c>
      <c r="BB93" s="55">
        <f t="shared" si="71"/>
        <v>5.0377622015880863E-2</v>
      </c>
      <c r="BC93" s="55">
        <f t="shared" si="72"/>
        <v>0.52599243856332822</v>
      </c>
      <c r="BE93" s="52">
        <f>IF(((AS93-T93)/T93)&gt;=BE$4,AD93,"")</f>
        <v>11.499999999999961</v>
      </c>
      <c r="BF93" s="52" t="str">
        <f t="shared" si="73"/>
        <v/>
      </c>
      <c r="BG93" s="52">
        <f>IF(BB93&lt;=BG$4,AD93,"")</f>
        <v>11.499999999999961</v>
      </c>
      <c r="BH93" s="52" t="str">
        <f>IF(BC93&gt;=BH$4,AD93,"")</f>
        <v/>
      </c>
    </row>
    <row r="94" spans="19:60">
      <c r="S94" s="70">
        <f t="shared" si="74"/>
        <v>7</v>
      </c>
      <c r="T94" s="71">
        <f t="shared" si="75"/>
        <v>50</v>
      </c>
      <c r="U94" s="71">
        <f t="shared" si="76"/>
        <v>2</v>
      </c>
      <c r="V94" s="72">
        <f t="shared" si="66"/>
        <v>5</v>
      </c>
      <c r="W94" s="70">
        <f t="shared" si="77"/>
        <v>2</v>
      </c>
      <c r="X94" s="72">
        <f t="shared" si="78"/>
        <v>7</v>
      </c>
      <c r="Y94" s="73">
        <f t="shared" si="79"/>
        <v>0.7142857142857143</v>
      </c>
      <c r="Z94" s="73">
        <f t="shared" si="80"/>
        <v>0.5</v>
      </c>
      <c r="AA94" s="71">
        <f t="shared" si="81"/>
        <v>10000</v>
      </c>
      <c r="AB94" s="71">
        <f t="shared" si="82"/>
        <v>9605.7142857142862</v>
      </c>
      <c r="AC94" s="71">
        <f t="shared" si="67"/>
        <v>394.28571428571377</v>
      </c>
      <c r="AD94" s="76">
        <f t="shared" si="83"/>
        <v>11.399999999999961</v>
      </c>
      <c r="AE94" s="71">
        <f t="shared" si="84"/>
        <v>0.70000000000000007</v>
      </c>
      <c r="AF94" s="71">
        <f t="shared" si="85"/>
        <v>1.4000000000000001</v>
      </c>
      <c r="AG94" s="74">
        <f t="shared" si="86"/>
        <v>200</v>
      </c>
      <c r="AH94" s="60">
        <f t="shared" si="87"/>
        <v>50</v>
      </c>
      <c r="AI94" s="60">
        <f t="shared" si="88"/>
        <v>70</v>
      </c>
      <c r="AJ94" s="60">
        <f t="shared" si="89"/>
        <v>10070</v>
      </c>
      <c r="AK94" s="60">
        <f t="shared" si="90"/>
        <v>185</v>
      </c>
      <c r="AL94" s="60">
        <f t="shared" si="91"/>
        <v>3.7</v>
      </c>
      <c r="AM94" s="60">
        <f t="shared" si="92"/>
        <v>-37</v>
      </c>
      <c r="AN94" s="60">
        <f t="shared" si="93"/>
        <v>-37</v>
      </c>
      <c r="AO94" s="60">
        <f t="shared" si="94"/>
        <v>37</v>
      </c>
      <c r="AP94" s="61" t="str">
        <f t="shared" si="68"/>
        <v/>
      </c>
      <c r="AQ94" s="62">
        <f t="shared" si="95"/>
        <v>35</v>
      </c>
      <c r="AR94" s="63">
        <f t="shared" si="69"/>
        <v>1.3859649122807032</v>
      </c>
      <c r="AS94" s="63">
        <f t="shared" si="96"/>
        <v>69.298245614035153</v>
      </c>
      <c r="AT94" s="63">
        <f t="shared" si="97"/>
        <v>138.59649122807031</v>
      </c>
      <c r="AU94" s="63">
        <f t="shared" si="98"/>
        <v>-69.298245614035153</v>
      </c>
      <c r="AV94" s="68">
        <f t="shared" si="99"/>
        <v>0.1</v>
      </c>
      <c r="AW94" s="63">
        <f t="shared" si="100"/>
        <v>346.49122807017579</v>
      </c>
      <c r="AX94" s="63">
        <f t="shared" si="101"/>
        <v>-138.59649122807031</v>
      </c>
      <c r="AY94" s="64">
        <f t="shared" si="102"/>
        <v>207.89473684210549</v>
      </c>
      <c r="AZ94" s="65">
        <f t="shared" si="70"/>
        <v>-186.39097744360828</v>
      </c>
      <c r="BA94" s="51">
        <f t="shared" si="103"/>
        <v>485.08771929824604</v>
      </c>
      <c r="BB94" s="55">
        <f t="shared" si="71"/>
        <v>5.0499911289228469E-2</v>
      </c>
      <c r="BC94" s="55">
        <f t="shared" si="72"/>
        <v>0.52726926010678998</v>
      </c>
      <c r="BE94" s="52">
        <f>IF(((AS94-T94)/T94)&gt;=BE$4,AD94,"")</f>
        <v>11.399999999999961</v>
      </c>
      <c r="BF94" s="52" t="str">
        <f t="shared" si="73"/>
        <v/>
      </c>
      <c r="BG94" s="52">
        <f>IF(BB94&lt;=BG$4,AD94,"")</f>
        <v>11.399999999999961</v>
      </c>
      <c r="BH94" s="52" t="str">
        <f>IF(BC94&gt;=BH$4,AD94,"")</f>
        <v/>
      </c>
    </row>
    <row r="95" spans="19:60">
      <c r="S95" s="70">
        <f t="shared" si="74"/>
        <v>7</v>
      </c>
      <c r="T95" s="71">
        <f t="shared" si="75"/>
        <v>50</v>
      </c>
      <c r="U95" s="71">
        <f t="shared" si="76"/>
        <v>2</v>
      </c>
      <c r="V95" s="72">
        <f t="shared" si="66"/>
        <v>5</v>
      </c>
      <c r="W95" s="70">
        <f t="shared" si="77"/>
        <v>2</v>
      </c>
      <c r="X95" s="72">
        <f t="shared" si="78"/>
        <v>7</v>
      </c>
      <c r="Y95" s="73">
        <f t="shared" si="79"/>
        <v>0.7142857142857143</v>
      </c>
      <c r="Z95" s="73">
        <f t="shared" si="80"/>
        <v>0.5</v>
      </c>
      <c r="AA95" s="71">
        <f t="shared" si="81"/>
        <v>10000</v>
      </c>
      <c r="AB95" s="71">
        <f t="shared" si="82"/>
        <v>9605.7142857142862</v>
      </c>
      <c r="AC95" s="71">
        <f t="shared" si="67"/>
        <v>394.28571428571377</v>
      </c>
      <c r="AD95" s="76">
        <f t="shared" si="83"/>
        <v>11.299999999999962</v>
      </c>
      <c r="AE95" s="71">
        <f t="shared" si="84"/>
        <v>0.70000000000000007</v>
      </c>
      <c r="AF95" s="71">
        <f t="shared" si="85"/>
        <v>1.4000000000000001</v>
      </c>
      <c r="AG95" s="74">
        <f t="shared" si="86"/>
        <v>200</v>
      </c>
      <c r="AH95" s="60">
        <f t="shared" si="87"/>
        <v>50</v>
      </c>
      <c r="AI95" s="60">
        <f t="shared" si="88"/>
        <v>70</v>
      </c>
      <c r="AJ95" s="60">
        <f t="shared" si="89"/>
        <v>10070</v>
      </c>
      <c r="AK95" s="60">
        <f t="shared" si="90"/>
        <v>185</v>
      </c>
      <c r="AL95" s="60">
        <f t="shared" si="91"/>
        <v>3.7</v>
      </c>
      <c r="AM95" s="60">
        <f t="shared" si="92"/>
        <v>-37</v>
      </c>
      <c r="AN95" s="60">
        <f t="shared" si="93"/>
        <v>-37</v>
      </c>
      <c r="AO95" s="60">
        <f t="shared" si="94"/>
        <v>37</v>
      </c>
      <c r="AP95" s="61" t="str">
        <f t="shared" si="68"/>
        <v/>
      </c>
      <c r="AQ95" s="62">
        <f t="shared" si="95"/>
        <v>35</v>
      </c>
      <c r="AR95" s="63">
        <f t="shared" si="69"/>
        <v>1.3893805309734526</v>
      </c>
      <c r="AS95" s="63">
        <f t="shared" si="96"/>
        <v>69.46902654867263</v>
      </c>
      <c r="AT95" s="63">
        <f t="shared" si="97"/>
        <v>138.93805309734526</v>
      </c>
      <c r="AU95" s="63">
        <f t="shared" si="98"/>
        <v>-69.46902654867263</v>
      </c>
      <c r="AV95" s="68">
        <f t="shared" si="99"/>
        <v>0.1</v>
      </c>
      <c r="AW95" s="63">
        <f t="shared" si="100"/>
        <v>347.34513274336314</v>
      </c>
      <c r="AX95" s="63">
        <f t="shared" si="101"/>
        <v>-138.93805309734526</v>
      </c>
      <c r="AY95" s="64">
        <f t="shared" si="102"/>
        <v>208.40707964601788</v>
      </c>
      <c r="AZ95" s="65">
        <f t="shared" si="70"/>
        <v>-185.87863463969589</v>
      </c>
      <c r="BA95" s="51">
        <f t="shared" si="103"/>
        <v>486.28318584070843</v>
      </c>
      <c r="BB95" s="55">
        <f t="shared" si="71"/>
        <v>5.0624364974493734E-2</v>
      </c>
      <c r="BC95" s="55">
        <f t="shared" si="72"/>
        <v>0.52856868026164028</v>
      </c>
      <c r="BE95" s="52">
        <f>IF(((AS95-T95)/T95)&gt;=BE$4,AD95,"")</f>
        <v>11.299999999999962</v>
      </c>
      <c r="BF95" s="52" t="str">
        <f t="shared" si="73"/>
        <v/>
      </c>
      <c r="BG95" s="52">
        <f>IF(BB95&lt;=BG$4,AD95,"")</f>
        <v>11.299999999999962</v>
      </c>
      <c r="BH95" s="52" t="str">
        <f>IF(BC95&gt;=BH$4,AD95,"")</f>
        <v/>
      </c>
    </row>
    <row r="96" spans="19:60">
      <c r="S96" s="70">
        <f t="shared" si="74"/>
        <v>7</v>
      </c>
      <c r="T96" s="71">
        <f t="shared" si="75"/>
        <v>50</v>
      </c>
      <c r="U96" s="71">
        <f t="shared" si="76"/>
        <v>2</v>
      </c>
      <c r="V96" s="72">
        <f t="shared" si="66"/>
        <v>5</v>
      </c>
      <c r="W96" s="70">
        <f t="shared" si="77"/>
        <v>2</v>
      </c>
      <c r="X96" s="72">
        <f t="shared" si="78"/>
        <v>7</v>
      </c>
      <c r="Y96" s="73">
        <f t="shared" si="79"/>
        <v>0.7142857142857143</v>
      </c>
      <c r="Z96" s="73">
        <f t="shared" si="80"/>
        <v>0.5</v>
      </c>
      <c r="AA96" s="71">
        <f t="shared" si="81"/>
        <v>10000</v>
      </c>
      <c r="AB96" s="71">
        <f t="shared" si="82"/>
        <v>9605.7142857142862</v>
      </c>
      <c r="AC96" s="71">
        <f t="shared" si="67"/>
        <v>394.28571428571377</v>
      </c>
      <c r="AD96" s="76">
        <f t="shared" si="83"/>
        <v>11.199999999999962</v>
      </c>
      <c r="AE96" s="71">
        <f t="shared" si="84"/>
        <v>0.70000000000000007</v>
      </c>
      <c r="AF96" s="71">
        <f t="shared" si="85"/>
        <v>1.4000000000000001</v>
      </c>
      <c r="AG96" s="74">
        <f t="shared" si="86"/>
        <v>200</v>
      </c>
      <c r="AH96" s="60">
        <f t="shared" si="87"/>
        <v>50</v>
      </c>
      <c r="AI96" s="60">
        <f t="shared" si="88"/>
        <v>70</v>
      </c>
      <c r="AJ96" s="60">
        <f t="shared" si="89"/>
        <v>10070</v>
      </c>
      <c r="AK96" s="60">
        <f t="shared" si="90"/>
        <v>185</v>
      </c>
      <c r="AL96" s="60">
        <f t="shared" si="91"/>
        <v>3.7</v>
      </c>
      <c r="AM96" s="60">
        <f t="shared" si="92"/>
        <v>-37</v>
      </c>
      <c r="AN96" s="60">
        <f t="shared" si="93"/>
        <v>-37</v>
      </c>
      <c r="AO96" s="60">
        <f t="shared" si="94"/>
        <v>37</v>
      </c>
      <c r="AP96" s="61" t="str">
        <f t="shared" si="68"/>
        <v/>
      </c>
      <c r="AQ96" s="62">
        <f t="shared" si="95"/>
        <v>35</v>
      </c>
      <c r="AR96" s="63">
        <f t="shared" si="69"/>
        <v>1.3928571428571441</v>
      </c>
      <c r="AS96" s="63">
        <f t="shared" si="96"/>
        <v>69.64285714285721</v>
      </c>
      <c r="AT96" s="63">
        <f t="shared" si="97"/>
        <v>139.28571428571442</v>
      </c>
      <c r="AU96" s="63">
        <f t="shared" si="98"/>
        <v>-69.64285714285721</v>
      </c>
      <c r="AV96" s="68">
        <f t="shared" si="99"/>
        <v>0.1</v>
      </c>
      <c r="AW96" s="63">
        <f t="shared" si="100"/>
        <v>348.21428571428606</v>
      </c>
      <c r="AX96" s="63">
        <f t="shared" si="101"/>
        <v>-139.28571428571442</v>
      </c>
      <c r="AY96" s="64">
        <f t="shared" si="102"/>
        <v>208.92857142857164</v>
      </c>
      <c r="AZ96" s="65">
        <f t="shared" si="70"/>
        <v>-185.35714285714212</v>
      </c>
      <c r="BA96" s="51">
        <f t="shared" si="103"/>
        <v>487.50000000000045</v>
      </c>
      <c r="BB96" s="55">
        <f t="shared" si="71"/>
        <v>5.0751041046995883E-2</v>
      </c>
      <c r="BC96" s="55">
        <f t="shared" si="72"/>
        <v>0.52989130434782739</v>
      </c>
      <c r="BE96" s="52">
        <f>IF(((AS96-T96)/T96)&gt;=BE$4,AD96,"")</f>
        <v>11.199999999999962</v>
      </c>
      <c r="BF96" s="52" t="str">
        <f t="shared" si="73"/>
        <v/>
      </c>
      <c r="BG96" s="52">
        <f>IF(BB96&lt;=BG$4,AD96,"")</f>
        <v>11.199999999999962</v>
      </c>
      <c r="BH96" s="52" t="str">
        <f>IF(BC96&gt;=BH$4,AD96,"")</f>
        <v/>
      </c>
    </row>
    <row r="97" spans="19:60">
      <c r="S97" s="70">
        <f t="shared" si="74"/>
        <v>7</v>
      </c>
      <c r="T97" s="71">
        <f t="shared" si="75"/>
        <v>50</v>
      </c>
      <c r="U97" s="71">
        <f t="shared" si="76"/>
        <v>2</v>
      </c>
      <c r="V97" s="72">
        <f t="shared" si="66"/>
        <v>5</v>
      </c>
      <c r="W97" s="70">
        <f t="shared" si="77"/>
        <v>2</v>
      </c>
      <c r="X97" s="72">
        <f t="shared" si="78"/>
        <v>7</v>
      </c>
      <c r="Y97" s="73">
        <f t="shared" si="79"/>
        <v>0.7142857142857143</v>
      </c>
      <c r="Z97" s="73">
        <f t="shared" si="80"/>
        <v>0.5</v>
      </c>
      <c r="AA97" s="71">
        <f t="shared" si="81"/>
        <v>10000</v>
      </c>
      <c r="AB97" s="71">
        <f t="shared" si="82"/>
        <v>9605.7142857142862</v>
      </c>
      <c r="AC97" s="71">
        <f t="shared" si="67"/>
        <v>394.28571428571377</v>
      </c>
      <c r="AD97" s="76">
        <f t="shared" si="83"/>
        <v>11.099999999999962</v>
      </c>
      <c r="AE97" s="71">
        <f t="shared" si="84"/>
        <v>0.70000000000000007</v>
      </c>
      <c r="AF97" s="71">
        <f t="shared" si="85"/>
        <v>1.4000000000000001</v>
      </c>
      <c r="AG97" s="74">
        <f t="shared" si="86"/>
        <v>200</v>
      </c>
      <c r="AH97" s="60">
        <f t="shared" si="87"/>
        <v>50</v>
      </c>
      <c r="AI97" s="60">
        <f t="shared" si="88"/>
        <v>70</v>
      </c>
      <c r="AJ97" s="60">
        <f t="shared" si="89"/>
        <v>10070</v>
      </c>
      <c r="AK97" s="60">
        <f t="shared" si="90"/>
        <v>185</v>
      </c>
      <c r="AL97" s="60">
        <f t="shared" si="91"/>
        <v>3.7</v>
      </c>
      <c r="AM97" s="60">
        <f t="shared" si="92"/>
        <v>-37</v>
      </c>
      <c r="AN97" s="60">
        <f t="shared" si="93"/>
        <v>-37</v>
      </c>
      <c r="AO97" s="60">
        <f t="shared" si="94"/>
        <v>37</v>
      </c>
      <c r="AP97" s="61" t="str">
        <f t="shared" si="68"/>
        <v/>
      </c>
      <c r="AQ97" s="62">
        <f t="shared" si="95"/>
        <v>35</v>
      </c>
      <c r="AR97" s="63">
        <f t="shared" si="69"/>
        <v>1.3963963963963977</v>
      </c>
      <c r="AS97" s="63">
        <f t="shared" si="96"/>
        <v>69.819819819819884</v>
      </c>
      <c r="AT97" s="63">
        <f t="shared" si="97"/>
        <v>139.63963963963977</v>
      </c>
      <c r="AU97" s="63">
        <f t="shared" si="98"/>
        <v>-69.819819819819884</v>
      </c>
      <c r="AV97" s="68">
        <f t="shared" si="99"/>
        <v>0.1</v>
      </c>
      <c r="AW97" s="63">
        <f t="shared" si="100"/>
        <v>349.09909909909942</v>
      </c>
      <c r="AX97" s="63">
        <f t="shared" si="101"/>
        <v>-139.63963963963977</v>
      </c>
      <c r="AY97" s="64">
        <f t="shared" si="102"/>
        <v>209.45945945945965</v>
      </c>
      <c r="AZ97" s="65">
        <f t="shared" si="70"/>
        <v>-184.82625482625411</v>
      </c>
      <c r="BA97" s="51">
        <f t="shared" si="103"/>
        <v>488.73873873873919</v>
      </c>
      <c r="BB97" s="55">
        <f t="shared" si="71"/>
        <v>5.0879999571254823E-2</v>
      </c>
      <c r="BC97" s="55">
        <f t="shared" si="72"/>
        <v>0.53123775949863028</v>
      </c>
      <c r="BE97" s="52">
        <f>IF(((AS97-T97)/T97)&gt;=BE$4,AD97,"")</f>
        <v>11.099999999999962</v>
      </c>
      <c r="BF97" s="52" t="str">
        <f t="shared" si="73"/>
        <v/>
      </c>
      <c r="BG97" s="52">
        <f>IF(BB97&lt;=BG$4,AD97,"")</f>
        <v>11.099999999999962</v>
      </c>
      <c r="BH97" s="52" t="str">
        <f>IF(BC97&gt;=BH$4,AD97,"")</f>
        <v/>
      </c>
    </row>
    <row r="98" spans="19:60">
      <c r="S98" s="70">
        <f t="shared" si="74"/>
        <v>7</v>
      </c>
      <c r="T98" s="71">
        <f t="shared" si="75"/>
        <v>50</v>
      </c>
      <c r="U98" s="71">
        <f t="shared" si="76"/>
        <v>2</v>
      </c>
      <c r="V98" s="72">
        <f t="shared" si="66"/>
        <v>5</v>
      </c>
      <c r="W98" s="70">
        <f t="shared" si="77"/>
        <v>2</v>
      </c>
      <c r="X98" s="72">
        <f t="shared" si="78"/>
        <v>7</v>
      </c>
      <c r="Y98" s="73">
        <f t="shared" si="79"/>
        <v>0.7142857142857143</v>
      </c>
      <c r="Z98" s="73">
        <f t="shared" si="80"/>
        <v>0.5</v>
      </c>
      <c r="AA98" s="71">
        <f t="shared" si="81"/>
        <v>10000</v>
      </c>
      <c r="AB98" s="71">
        <f t="shared" si="82"/>
        <v>9605.7142857142862</v>
      </c>
      <c r="AC98" s="71">
        <f t="shared" si="67"/>
        <v>394.28571428571377</v>
      </c>
      <c r="AD98" s="76">
        <f t="shared" si="83"/>
        <v>10.999999999999963</v>
      </c>
      <c r="AE98" s="71">
        <f t="shared" si="84"/>
        <v>0.70000000000000007</v>
      </c>
      <c r="AF98" s="71">
        <f t="shared" si="85"/>
        <v>1.4000000000000001</v>
      </c>
      <c r="AG98" s="74">
        <f t="shared" si="86"/>
        <v>200</v>
      </c>
      <c r="AH98" s="60">
        <f t="shared" si="87"/>
        <v>50</v>
      </c>
      <c r="AI98" s="60">
        <f t="shared" si="88"/>
        <v>70</v>
      </c>
      <c r="AJ98" s="60">
        <f t="shared" si="89"/>
        <v>10070</v>
      </c>
      <c r="AK98" s="60">
        <f t="shared" si="90"/>
        <v>185</v>
      </c>
      <c r="AL98" s="60">
        <f t="shared" si="91"/>
        <v>3.7</v>
      </c>
      <c r="AM98" s="60">
        <f t="shared" si="92"/>
        <v>-37</v>
      </c>
      <c r="AN98" s="60">
        <f t="shared" si="93"/>
        <v>-37</v>
      </c>
      <c r="AO98" s="60">
        <f t="shared" si="94"/>
        <v>37</v>
      </c>
      <c r="AP98" s="61" t="str">
        <f t="shared" si="68"/>
        <v/>
      </c>
      <c r="AQ98" s="62">
        <f t="shared" si="95"/>
        <v>35</v>
      </c>
      <c r="AR98" s="63">
        <f t="shared" si="69"/>
        <v>1.4000000000000015</v>
      </c>
      <c r="AS98" s="63">
        <f t="shared" si="96"/>
        <v>70.000000000000071</v>
      </c>
      <c r="AT98" s="63">
        <f t="shared" si="97"/>
        <v>140.00000000000014</v>
      </c>
      <c r="AU98" s="63">
        <f t="shared" si="98"/>
        <v>-70.000000000000071</v>
      </c>
      <c r="AV98" s="68">
        <f t="shared" si="99"/>
        <v>0.1</v>
      </c>
      <c r="AW98" s="63">
        <f t="shared" si="100"/>
        <v>350.00000000000034</v>
      </c>
      <c r="AX98" s="63">
        <f t="shared" si="101"/>
        <v>-140.00000000000014</v>
      </c>
      <c r="AY98" s="64">
        <f t="shared" si="102"/>
        <v>210.0000000000002</v>
      </c>
      <c r="AZ98" s="65">
        <f t="shared" si="70"/>
        <v>-184.28571428571357</v>
      </c>
      <c r="BA98" s="51">
        <f t="shared" si="103"/>
        <v>490.00000000000051</v>
      </c>
      <c r="BB98" s="55">
        <f t="shared" si="71"/>
        <v>5.1011302795954838E-2</v>
      </c>
      <c r="BC98" s="55">
        <f t="shared" si="72"/>
        <v>0.53260869565217517</v>
      </c>
      <c r="BE98" s="52">
        <f>IF(((AS98-T98)/T98)&gt;=BE$4,AD98,"")</f>
        <v>10.999999999999963</v>
      </c>
      <c r="BF98" s="52" t="str">
        <f t="shared" si="73"/>
        <v/>
      </c>
      <c r="BG98" s="52">
        <f>IF(BB98&lt;=BG$4,AD98,"")</f>
        <v>10.999999999999963</v>
      </c>
      <c r="BH98" s="52" t="str">
        <f>IF(BC98&gt;=BH$4,AD98,"")</f>
        <v/>
      </c>
    </row>
    <row r="99" spans="19:60">
      <c r="S99" s="70">
        <f t="shared" si="74"/>
        <v>7</v>
      </c>
      <c r="T99" s="71">
        <f t="shared" si="75"/>
        <v>50</v>
      </c>
      <c r="U99" s="71">
        <f t="shared" si="76"/>
        <v>2</v>
      </c>
      <c r="V99" s="72">
        <f t="shared" si="66"/>
        <v>5</v>
      </c>
      <c r="W99" s="70">
        <f t="shared" si="77"/>
        <v>2</v>
      </c>
      <c r="X99" s="72">
        <f t="shared" si="78"/>
        <v>7</v>
      </c>
      <c r="Y99" s="73">
        <f t="shared" si="79"/>
        <v>0.7142857142857143</v>
      </c>
      <c r="Z99" s="73">
        <f t="shared" si="80"/>
        <v>0.5</v>
      </c>
      <c r="AA99" s="71">
        <f t="shared" si="81"/>
        <v>10000</v>
      </c>
      <c r="AB99" s="71">
        <f t="shared" si="82"/>
        <v>9605.7142857142862</v>
      </c>
      <c r="AC99" s="71">
        <f t="shared" si="67"/>
        <v>394.28571428571377</v>
      </c>
      <c r="AD99" s="76">
        <f t="shared" si="83"/>
        <v>10.899999999999963</v>
      </c>
      <c r="AE99" s="71">
        <f t="shared" si="84"/>
        <v>0.70000000000000007</v>
      </c>
      <c r="AF99" s="71">
        <f t="shared" si="85"/>
        <v>1.4000000000000001</v>
      </c>
      <c r="AG99" s="74">
        <f t="shared" si="86"/>
        <v>200</v>
      </c>
      <c r="AH99" s="60">
        <f t="shared" si="87"/>
        <v>50</v>
      </c>
      <c r="AI99" s="60">
        <f t="shared" si="88"/>
        <v>70</v>
      </c>
      <c r="AJ99" s="60">
        <f t="shared" si="89"/>
        <v>10070</v>
      </c>
      <c r="AK99" s="60">
        <f t="shared" si="90"/>
        <v>185</v>
      </c>
      <c r="AL99" s="60">
        <f t="shared" si="91"/>
        <v>3.7</v>
      </c>
      <c r="AM99" s="60">
        <f t="shared" si="92"/>
        <v>-37</v>
      </c>
      <c r="AN99" s="60">
        <f t="shared" si="93"/>
        <v>-37</v>
      </c>
      <c r="AO99" s="60">
        <f t="shared" si="94"/>
        <v>37</v>
      </c>
      <c r="AP99" s="61" t="str">
        <f t="shared" si="68"/>
        <v/>
      </c>
      <c r="AQ99" s="62">
        <f t="shared" si="95"/>
        <v>35</v>
      </c>
      <c r="AR99" s="63">
        <f t="shared" si="69"/>
        <v>1.4036697247706436</v>
      </c>
      <c r="AS99" s="63">
        <f t="shared" si="96"/>
        <v>70.183486238532183</v>
      </c>
      <c r="AT99" s="63">
        <f t="shared" si="97"/>
        <v>140.36697247706437</v>
      </c>
      <c r="AU99" s="63">
        <f t="shared" si="98"/>
        <v>-70.183486238532183</v>
      </c>
      <c r="AV99" s="68">
        <f t="shared" si="99"/>
        <v>0.1</v>
      </c>
      <c r="AW99" s="63">
        <f t="shared" si="100"/>
        <v>350.9174311926609</v>
      </c>
      <c r="AX99" s="63">
        <f t="shared" si="101"/>
        <v>-140.36697247706437</v>
      </c>
      <c r="AY99" s="64">
        <f t="shared" si="102"/>
        <v>210.55045871559653</v>
      </c>
      <c r="AZ99" s="65">
        <f t="shared" si="70"/>
        <v>-183.73525557011723</v>
      </c>
      <c r="BA99" s="51">
        <f t="shared" si="103"/>
        <v>491.28440366972529</v>
      </c>
      <c r="BB99" s="55">
        <f t="shared" si="71"/>
        <v>5.114501525413559E-2</v>
      </c>
      <c r="BC99" s="55">
        <f t="shared" si="72"/>
        <v>0.53400478659752815</v>
      </c>
      <c r="BE99" s="52">
        <f>IF(((AS99-T99)/T99)&gt;=BE$4,AD99,"")</f>
        <v>10.899999999999963</v>
      </c>
      <c r="BF99" s="52" t="str">
        <f t="shared" si="73"/>
        <v/>
      </c>
      <c r="BG99" s="52">
        <f>IF(BB99&lt;=BG$4,AD99,"")</f>
        <v>10.899999999999963</v>
      </c>
      <c r="BH99" s="52" t="str">
        <f>IF(BC99&gt;=BH$4,AD99,"")</f>
        <v/>
      </c>
    </row>
    <row r="100" spans="19:60">
      <c r="S100" s="70">
        <f t="shared" si="74"/>
        <v>7</v>
      </c>
      <c r="T100" s="71">
        <f t="shared" si="75"/>
        <v>50</v>
      </c>
      <c r="U100" s="71">
        <f t="shared" si="76"/>
        <v>2</v>
      </c>
      <c r="V100" s="72">
        <f t="shared" si="66"/>
        <v>5</v>
      </c>
      <c r="W100" s="70">
        <f t="shared" si="77"/>
        <v>2</v>
      </c>
      <c r="X100" s="72">
        <f t="shared" si="78"/>
        <v>7</v>
      </c>
      <c r="Y100" s="73">
        <f t="shared" si="79"/>
        <v>0.7142857142857143</v>
      </c>
      <c r="Z100" s="73">
        <f t="shared" si="80"/>
        <v>0.5</v>
      </c>
      <c r="AA100" s="71">
        <f t="shared" si="81"/>
        <v>10000</v>
      </c>
      <c r="AB100" s="71">
        <f t="shared" si="82"/>
        <v>9605.7142857142862</v>
      </c>
      <c r="AC100" s="71">
        <f t="shared" si="67"/>
        <v>394.28571428571377</v>
      </c>
      <c r="AD100" s="76">
        <f t="shared" si="83"/>
        <v>10.799999999999963</v>
      </c>
      <c r="AE100" s="71">
        <f t="shared" si="84"/>
        <v>0.70000000000000007</v>
      </c>
      <c r="AF100" s="71">
        <f t="shared" si="85"/>
        <v>1.4000000000000001</v>
      </c>
      <c r="AG100" s="74">
        <f t="shared" si="86"/>
        <v>200</v>
      </c>
      <c r="AH100" s="60">
        <f t="shared" si="87"/>
        <v>50</v>
      </c>
      <c r="AI100" s="60">
        <f t="shared" si="88"/>
        <v>70</v>
      </c>
      <c r="AJ100" s="60">
        <f t="shared" si="89"/>
        <v>10070</v>
      </c>
      <c r="AK100" s="60">
        <f t="shared" si="90"/>
        <v>185</v>
      </c>
      <c r="AL100" s="60">
        <f t="shared" si="91"/>
        <v>3.7</v>
      </c>
      <c r="AM100" s="60">
        <f t="shared" si="92"/>
        <v>-37</v>
      </c>
      <c r="AN100" s="60">
        <f t="shared" si="93"/>
        <v>-37</v>
      </c>
      <c r="AO100" s="60">
        <f t="shared" si="94"/>
        <v>37</v>
      </c>
      <c r="AP100" s="61" t="str">
        <f t="shared" si="68"/>
        <v/>
      </c>
      <c r="AQ100" s="62">
        <f t="shared" si="95"/>
        <v>35</v>
      </c>
      <c r="AR100" s="63">
        <f t="shared" si="69"/>
        <v>1.4074074074074088</v>
      </c>
      <c r="AS100" s="63">
        <f t="shared" si="96"/>
        <v>70.370370370370438</v>
      </c>
      <c r="AT100" s="63">
        <f t="shared" si="97"/>
        <v>140.74074074074088</v>
      </c>
      <c r="AU100" s="63">
        <f t="shared" si="98"/>
        <v>-70.370370370370438</v>
      </c>
      <c r="AV100" s="68">
        <f t="shared" si="99"/>
        <v>0.1</v>
      </c>
      <c r="AW100" s="63">
        <f t="shared" si="100"/>
        <v>351.85185185185219</v>
      </c>
      <c r="AX100" s="63">
        <f t="shared" si="101"/>
        <v>-140.74074074074088</v>
      </c>
      <c r="AY100" s="64">
        <f t="shared" si="102"/>
        <v>211.11111111111131</v>
      </c>
      <c r="AZ100" s="65">
        <f t="shared" si="70"/>
        <v>-183.17460317460245</v>
      </c>
      <c r="BA100" s="51">
        <f t="shared" si="103"/>
        <v>492.59259259259306</v>
      </c>
      <c r="BB100" s="55">
        <f t="shared" si="71"/>
        <v>5.1281203868949306E-2</v>
      </c>
      <c r="BC100" s="55">
        <f t="shared" si="72"/>
        <v>0.53542673107890626</v>
      </c>
      <c r="BE100" s="52">
        <f>IF(((AS100-T100)/T100)&gt;=BE$4,AD100,"")</f>
        <v>10.799999999999963</v>
      </c>
      <c r="BF100" s="52" t="str">
        <f t="shared" si="73"/>
        <v/>
      </c>
      <c r="BG100" s="52">
        <f>IF(BB100&lt;=BG$4,AD100,"")</f>
        <v>10.799999999999963</v>
      </c>
      <c r="BH100" s="52" t="str">
        <f>IF(BC100&gt;=BH$4,AD100,"")</f>
        <v/>
      </c>
    </row>
    <row r="101" spans="19:60">
      <c r="S101" s="70">
        <f t="shared" si="74"/>
        <v>7</v>
      </c>
      <c r="T101" s="71">
        <f t="shared" si="75"/>
        <v>50</v>
      </c>
      <c r="U101" s="71">
        <f t="shared" si="76"/>
        <v>2</v>
      </c>
      <c r="V101" s="72">
        <f t="shared" si="66"/>
        <v>5</v>
      </c>
      <c r="W101" s="70">
        <f t="shared" si="77"/>
        <v>2</v>
      </c>
      <c r="X101" s="72">
        <f t="shared" si="78"/>
        <v>7</v>
      </c>
      <c r="Y101" s="73">
        <f t="shared" si="79"/>
        <v>0.7142857142857143</v>
      </c>
      <c r="Z101" s="73">
        <f t="shared" si="80"/>
        <v>0.5</v>
      </c>
      <c r="AA101" s="71">
        <f t="shared" si="81"/>
        <v>10000</v>
      </c>
      <c r="AB101" s="71">
        <f t="shared" si="82"/>
        <v>9605.7142857142862</v>
      </c>
      <c r="AC101" s="71">
        <f t="shared" si="67"/>
        <v>394.28571428571377</v>
      </c>
      <c r="AD101" s="76">
        <f t="shared" si="83"/>
        <v>10.699999999999964</v>
      </c>
      <c r="AE101" s="71">
        <f t="shared" si="84"/>
        <v>0.70000000000000007</v>
      </c>
      <c r="AF101" s="71">
        <f t="shared" si="85"/>
        <v>1.4000000000000001</v>
      </c>
      <c r="AG101" s="74">
        <f t="shared" si="86"/>
        <v>200</v>
      </c>
      <c r="AH101" s="60">
        <f t="shared" si="87"/>
        <v>50</v>
      </c>
      <c r="AI101" s="60">
        <f t="shared" si="88"/>
        <v>70</v>
      </c>
      <c r="AJ101" s="60">
        <f t="shared" si="89"/>
        <v>10070</v>
      </c>
      <c r="AK101" s="60">
        <f t="shared" si="90"/>
        <v>185</v>
      </c>
      <c r="AL101" s="60">
        <f t="shared" si="91"/>
        <v>3.7</v>
      </c>
      <c r="AM101" s="60">
        <f t="shared" si="92"/>
        <v>-37</v>
      </c>
      <c r="AN101" s="60">
        <f t="shared" si="93"/>
        <v>-37</v>
      </c>
      <c r="AO101" s="60">
        <f t="shared" si="94"/>
        <v>37</v>
      </c>
      <c r="AP101" s="61" t="str">
        <f t="shared" si="68"/>
        <v/>
      </c>
      <c r="AQ101" s="62">
        <f t="shared" si="95"/>
        <v>35</v>
      </c>
      <c r="AR101" s="63">
        <f t="shared" si="69"/>
        <v>1.4112149532710294</v>
      </c>
      <c r="AS101" s="63">
        <f t="shared" si="96"/>
        <v>70.560747663551467</v>
      </c>
      <c r="AT101" s="63">
        <f t="shared" si="97"/>
        <v>141.12149532710293</v>
      </c>
      <c r="AU101" s="63">
        <f t="shared" si="98"/>
        <v>-70.560747663551467</v>
      </c>
      <c r="AV101" s="68">
        <f t="shared" si="99"/>
        <v>0.1</v>
      </c>
      <c r="AW101" s="63">
        <f t="shared" si="100"/>
        <v>352.80373831775734</v>
      </c>
      <c r="AX101" s="63">
        <f t="shared" si="101"/>
        <v>-141.12149532710293</v>
      </c>
      <c r="AY101" s="64">
        <f t="shared" si="102"/>
        <v>211.6822429906544</v>
      </c>
      <c r="AZ101" s="65">
        <f t="shared" si="70"/>
        <v>-182.60347129505936</v>
      </c>
      <c r="BA101" s="51">
        <f t="shared" si="103"/>
        <v>493.92523364486027</v>
      </c>
      <c r="BB101" s="55">
        <f t="shared" si="71"/>
        <v>5.1419938065348329E-2</v>
      </c>
      <c r="BC101" s="55">
        <f t="shared" si="72"/>
        <v>0.53687525396180535</v>
      </c>
      <c r="BE101" s="52">
        <f>IF(((AS101-T101)/T101)&gt;=BE$4,AD101,"")</f>
        <v>10.699999999999964</v>
      </c>
      <c r="BF101" s="52" t="str">
        <f t="shared" si="73"/>
        <v/>
      </c>
      <c r="BG101" s="52">
        <f>IF(BB101&lt;=BG$4,AD101,"")</f>
        <v>10.699999999999964</v>
      </c>
      <c r="BH101" s="52" t="str">
        <f>IF(BC101&gt;=BH$4,AD101,"")</f>
        <v/>
      </c>
    </row>
    <row r="102" spans="19:60">
      <c r="S102" s="70">
        <f t="shared" si="74"/>
        <v>7</v>
      </c>
      <c r="T102" s="71">
        <f t="shared" si="75"/>
        <v>50</v>
      </c>
      <c r="U102" s="71">
        <f t="shared" si="76"/>
        <v>2</v>
      </c>
      <c r="V102" s="72">
        <f t="shared" si="66"/>
        <v>5</v>
      </c>
      <c r="W102" s="70">
        <f t="shared" si="77"/>
        <v>2</v>
      </c>
      <c r="X102" s="72">
        <f t="shared" si="78"/>
        <v>7</v>
      </c>
      <c r="Y102" s="73">
        <f t="shared" si="79"/>
        <v>0.7142857142857143</v>
      </c>
      <c r="Z102" s="73">
        <f t="shared" si="80"/>
        <v>0.5</v>
      </c>
      <c r="AA102" s="71">
        <f t="shared" si="81"/>
        <v>10000</v>
      </c>
      <c r="AB102" s="71">
        <f t="shared" si="82"/>
        <v>9605.7142857142862</v>
      </c>
      <c r="AC102" s="71">
        <f t="shared" si="67"/>
        <v>394.28571428571377</v>
      </c>
      <c r="AD102" s="76">
        <f t="shared" si="83"/>
        <v>10.599999999999964</v>
      </c>
      <c r="AE102" s="71">
        <f t="shared" si="84"/>
        <v>0.70000000000000007</v>
      </c>
      <c r="AF102" s="71">
        <f t="shared" si="85"/>
        <v>1.4000000000000001</v>
      </c>
      <c r="AG102" s="74">
        <f t="shared" si="86"/>
        <v>200</v>
      </c>
      <c r="AH102" s="60">
        <f t="shared" si="87"/>
        <v>50</v>
      </c>
      <c r="AI102" s="60">
        <f t="shared" si="88"/>
        <v>70</v>
      </c>
      <c r="AJ102" s="60">
        <f t="shared" si="89"/>
        <v>10070</v>
      </c>
      <c r="AK102" s="60">
        <f t="shared" si="90"/>
        <v>185</v>
      </c>
      <c r="AL102" s="60">
        <f t="shared" si="91"/>
        <v>3.7</v>
      </c>
      <c r="AM102" s="60">
        <f t="shared" si="92"/>
        <v>-37</v>
      </c>
      <c r="AN102" s="60">
        <f t="shared" si="93"/>
        <v>-37</v>
      </c>
      <c r="AO102" s="60">
        <f t="shared" si="94"/>
        <v>37</v>
      </c>
      <c r="AP102" s="61" t="str">
        <f t="shared" si="68"/>
        <v/>
      </c>
      <c r="AQ102" s="62">
        <f t="shared" si="95"/>
        <v>35</v>
      </c>
      <c r="AR102" s="63">
        <f t="shared" si="69"/>
        <v>1.415094339622643</v>
      </c>
      <c r="AS102" s="63">
        <f t="shared" si="96"/>
        <v>70.754716981132148</v>
      </c>
      <c r="AT102" s="63">
        <f t="shared" si="97"/>
        <v>141.5094339622643</v>
      </c>
      <c r="AU102" s="63">
        <f t="shared" si="98"/>
        <v>-70.754716981132148</v>
      </c>
      <c r="AV102" s="68">
        <f t="shared" si="99"/>
        <v>0.1</v>
      </c>
      <c r="AW102" s="63">
        <f t="shared" si="100"/>
        <v>353.77358490566075</v>
      </c>
      <c r="AX102" s="63">
        <f t="shared" si="101"/>
        <v>-141.5094339622643</v>
      </c>
      <c r="AY102" s="64">
        <f t="shared" si="102"/>
        <v>212.26415094339646</v>
      </c>
      <c r="AZ102" s="65">
        <f t="shared" si="70"/>
        <v>-182.02156334231731</v>
      </c>
      <c r="BA102" s="51">
        <f t="shared" si="103"/>
        <v>495.28301886792502</v>
      </c>
      <c r="BB102" s="55">
        <f t="shared" si="71"/>
        <v>5.1561289888094511E-2</v>
      </c>
      <c r="BC102" s="55">
        <f t="shared" si="72"/>
        <v>0.5383511074651367</v>
      </c>
      <c r="BE102" s="52">
        <f>IF(((AS102-T102)/T102)&gt;=BE$4,AD102,"")</f>
        <v>10.599999999999964</v>
      </c>
      <c r="BF102" s="52" t="str">
        <f t="shared" si="73"/>
        <v/>
      </c>
      <c r="BG102" s="52">
        <f>IF(BB102&lt;=BG$4,AD102,"")</f>
        <v>10.599999999999964</v>
      </c>
      <c r="BH102" s="52" t="str">
        <f>IF(BC102&gt;=BH$4,AD102,"")</f>
        <v/>
      </c>
    </row>
    <row r="103" spans="19:60">
      <c r="S103" s="70">
        <f t="shared" si="74"/>
        <v>7</v>
      </c>
      <c r="T103" s="71">
        <f t="shared" si="75"/>
        <v>50</v>
      </c>
      <c r="U103" s="71">
        <f t="shared" si="76"/>
        <v>2</v>
      </c>
      <c r="V103" s="72">
        <f t="shared" si="66"/>
        <v>5</v>
      </c>
      <c r="W103" s="70">
        <f t="shared" si="77"/>
        <v>2</v>
      </c>
      <c r="X103" s="72">
        <f t="shared" si="78"/>
        <v>7</v>
      </c>
      <c r="Y103" s="73">
        <f t="shared" si="79"/>
        <v>0.7142857142857143</v>
      </c>
      <c r="Z103" s="73">
        <f t="shared" si="80"/>
        <v>0.5</v>
      </c>
      <c r="AA103" s="71">
        <f t="shared" si="81"/>
        <v>10000</v>
      </c>
      <c r="AB103" s="71">
        <f t="shared" si="82"/>
        <v>9605.7142857142862</v>
      </c>
      <c r="AC103" s="71">
        <f t="shared" si="67"/>
        <v>394.28571428571377</v>
      </c>
      <c r="AD103" s="76">
        <f t="shared" si="83"/>
        <v>10.499999999999964</v>
      </c>
      <c r="AE103" s="71">
        <f t="shared" si="84"/>
        <v>0.70000000000000007</v>
      </c>
      <c r="AF103" s="71">
        <f t="shared" si="85"/>
        <v>1.4000000000000001</v>
      </c>
      <c r="AG103" s="74">
        <f t="shared" si="86"/>
        <v>200</v>
      </c>
      <c r="AH103" s="60">
        <f t="shared" si="87"/>
        <v>50</v>
      </c>
      <c r="AI103" s="60">
        <f t="shared" si="88"/>
        <v>70</v>
      </c>
      <c r="AJ103" s="60">
        <f t="shared" si="89"/>
        <v>10070</v>
      </c>
      <c r="AK103" s="60">
        <f t="shared" si="90"/>
        <v>185</v>
      </c>
      <c r="AL103" s="60">
        <f t="shared" si="91"/>
        <v>3.7</v>
      </c>
      <c r="AM103" s="60">
        <f t="shared" si="92"/>
        <v>-37</v>
      </c>
      <c r="AN103" s="60">
        <f t="shared" si="93"/>
        <v>-37</v>
      </c>
      <c r="AO103" s="60">
        <f t="shared" si="94"/>
        <v>37</v>
      </c>
      <c r="AP103" s="61" t="str">
        <f t="shared" si="68"/>
        <v/>
      </c>
      <c r="AQ103" s="62">
        <f t="shared" si="95"/>
        <v>35</v>
      </c>
      <c r="AR103" s="63">
        <f t="shared" si="69"/>
        <v>1.4190476190476204</v>
      </c>
      <c r="AS103" s="63">
        <f t="shared" si="96"/>
        <v>70.95238095238102</v>
      </c>
      <c r="AT103" s="63">
        <f t="shared" si="97"/>
        <v>141.90476190476204</v>
      </c>
      <c r="AU103" s="63">
        <f t="shared" si="98"/>
        <v>-70.95238095238102</v>
      </c>
      <c r="AV103" s="68">
        <f t="shared" si="99"/>
        <v>0.1</v>
      </c>
      <c r="AW103" s="63">
        <f t="shared" si="100"/>
        <v>354.7619047619051</v>
      </c>
      <c r="AX103" s="63">
        <f t="shared" si="101"/>
        <v>-141.90476190476204</v>
      </c>
      <c r="AY103" s="64">
        <f t="shared" si="102"/>
        <v>212.85714285714306</v>
      </c>
      <c r="AZ103" s="65">
        <f t="shared" si="70"/>
        <v>-181.42857142857071</v>
      </c>
      <c r="BA103" s="51">
        <f t="shared" si="103"/>
        <v>496.66666666666714</v>
      </c>
      <c r="BB103" s="55">
        <f t="shared" si="71"/>
        <v>5.1705334126512043E-2</v>
      </c>
      <c r="BC103" s="55">
        <f t="shared" si="72"/>
        <v>0.53985507246376929</v>
      </c>
      <c r="BE103" s="52">
        <f>IF(((AS103-T103)/T103)&gt;=BE$4,AD103,"")</f>
        <v>10.499999999999964</v>
      </c>
      <c r="BF103" s="52" t="str">
        <f t="shared" si="73"/>
        <v/>
      </c>
      <c r="BG103" s="52">
        <f>IF(BB103&lt;=BG$4,AD103,"")</f>
        <v>10.499999999999964</v>
      </c>
      <c r="BH103" s="52" t="str">
        <f>IF(BC103&gt;=BH$4,AD103,"")</f>
        <v/>
      </c>
    </row>
    <row r="104" spans="19:60">
      <c r="S104" s="70">
        <f t="shared" si="74"/>
        <v>7</v>
      </c>
      <c r="T104" s="71">
        <f t="shared" si="75"/>
        <v>50</v>
      </c>
      <c r="U104" s="71">
        <f t="shared" si="76"/>
        <v>2</v>
      </c>
      <c r="V104" s="72">
        <f t="shared" ref="V104:V135" si="104">ROUND((1/U104)*S104,0)+1</f>
        <v>5</v>
      </c>
      <c r="W104" s="70">
        <f t="shared" si="77"/>
        <v>2</v>
      </c>
      <c r="X104" s="72">
        <f t="shared" si="78"/>
        <v>7</v>
      </c>
      <c r="Y104" s="73">
        <f t="shared" si="79"/>
        <v>0.7142857142857143</v>
      </c>
      <c r="Z104" s="73">
        <f t="shared" si="80"/>
        <v>0.5</v>
      </c>
      <c r="AA104" s="71">
        <f t="shared" si="81"/>
        <v>10000</v>
      </c>
      <c r="AB104" s="71">
        <f t="shared" si="82"/>
        <v>9605.7142857142862</v>
      </c>
      <c r="AC104" s="71">
        <f t="shared" si="67"/>
        <v>394.28571428571377</v>
      </c>
      <c r="AD104" s="76">
        <f t="shared" si="83"/>
        <v>10.399999999999965</v>
      </c>
      <c r="AE104" s="71">
        <f t="shared" si="84"/>
        <v>0.70000000000000007</v>
      </c>
      <c r="AF104" s="71">
        <f t="shared" si="85"/>
        <v>1.4000000000000001</v>
      </c>
      <c r="AG104" s="74">
        <f t="shared" si="86"/>
        <v>200</v>
      </c>
      <c r="AH104" s="60">
        <f t="shared" si="87"/>
        <v>50</v>
      </c>
      <c r="AI104" s="60">
        <f t="shared" si="88"/>
        <v>70</v>
      </c>
      <c r="AJ104" s="60">
        <f t="shared" si="89"/>
        <v>10070</v>
      </c>
      <c r="AK104" s="60">
        <f t="shared" si="90"/>
        <v>185</v>
      </c>
      <c r="AL104" s="60">
        <f t="shared" si="91"/>
        <v>3.7</v>
      </c>
      <c r="AM104" s="60">
        <f t="shared" si="92"/>
        <v>-37</v>
      </c>
      <c r="AN104" s="60">
        <f t="shared" si="93"/>
        <v>-37</v>
      </c>
      <c r="AO104" s="60">
        <f t="shared" si="94"/>
        <v>37</v>
      </c>
      <c r="AP104" s="61" t="str">
        <f t="shared" si="68"/>
        <v/>
      </c>
      <c r="AQ104" s="62">
        <f t="shared" si="95"/>
        <v>35</v>
      </c>
      <c r="AR104" s="63">
        <f t="shared" si="69"/>
        <v>1.4230769230769245</v>
      </c>
      <c r="AS104" s="63">
        <f t="shared" si="96"/>
        <v>71.153846153846217</v>
      </c>
      <c r="AT104" s="63">
        <f t="shared" si="97"/>
        <v>142.30769230769243</v>
      </c>
      <c r="AU104" s="63">
        <f t="shared" si="98"/>
        <v>-71.153846153846217</v>
      </c>
      <c r="AV104" s="68">
        <f t="shared" si="99"/>
        <v>0.1</v>
      </c>
      <c r="AW104" s="63">
        <f t="shared" si="100"/>
        <v>355.76923076923106</v>
      </c>
      <c r="AX104" s="63">
        <f t="shared" si="101"/>
        <v>-142.30769230769243</v>
      </c>
      <c r="AY104" s="64">
        <f t="shared" si="102"/>
        <v>213.46153846153862</v>
      </c>
      <c r="AZ104" s="65">
        <f t="shared" si="70"/>
        <v>-180.82417582417514</v>
      </c>
      <c r="BA104" s="51">
        <f t="shared" si="103"/>
        <v>498.07692307692355</v>
      </c>
      <c r="BB104" s="55">
        <f t="shared" si="71"/>
        <v>5.185214844643761E-2</v>
      </c>
      <c r="BC104" s="55">
        <f t="shared" si="72"/>
        <v>0.5413879598662219</v>
      </c>
      <c r="BE104" s="52">
        <f>IF(((AS104-T104)/T104)&gt;=BE$4,AD104,"")</f>
        <v>10.399999999999965</v>
      </c>
      <c r="BF104" s="52" t="str">
        <f t="shared" si="73"/>
        <v/>
      </c>
      <c r="BG104" s="52">
        <f>IF(BB104&lt;=BG$4,AD104,"")</f>
        <v>10.399999999999965</v>
      </c>
      <c r="BH104" s="52" t="str">
        <f>IF(BC104&gt;=BH$4,AD104,"")</f>
        <v/>
      </c>
    </row>
    <row r="105" spans="19:60">
      <c r="S105" s="70">
        <f t="shared" si="74"/>
        <v>7</v>
      </c>
      <c r="T105" s="71">
        <f t="shared" si="75"/>
        <v>50</v>
      </c>
      <c r="U105" s="71">
        <f t="shared" si="76"/>
        <v>2</v>
      </c>
      <c r="V105" s="72">
        <f t="shared" si="104"/>
        <v>5</v>
      </c>
      <c r="W105" s="70">
        <f t="shared" si="77"/>
        <v>2</v>
      </c>
      <c r="X105" s="72">
        <f t="shared" si="78"/>
        <v>7</v>
      </c>
      <c r="Y105" s="73">
        <f t="shared" si="79"/>
        <v>0.7142857142857143</v>
      </c>
      <c r="Z105" s="73">
        <f t="shared" si="80"/>
        <v>0.5</v>
      </c>
      <c r="AA105" s="71">
        <f t="shared" si="81"/>
        <v>10000</v>
      </c>
      <c r="AB105" s="71">
        <f t="shared" si="82"/>
        <v>9605.7142857142862</v>
      </c>
      <c r="AC105" s="71">
        <f t="shared" si="67"/>
        <v>394.28571428571377</v>
      </c>
      <c r="AD105" s="76">
        <f t="shared" si="83"/>
        <v>10.299999999999965</v>
      </c>
      <c r="AE105" s="71">
        <f t="shared" si="84"/>
        <v>0.70000000000000007</v>
      </c>
      <c r="AF105" s="71">
        <f t="shared" si="85"/>
        <v>1.4000000000000001</v>
      </c>
      <c r="AG105" s="74">
        <f t="shared" si="86"/>
        <v>200</v>
      </c>
      <c r="AH105" s="60">
        <f t="shared" si="87"/>
        <v>50</v>
      </c>
      <c r="AI105" s="60">
        <f t="shared" si="88"/>
        <v>70</v>
      </c>
      <c r="AJ105" s="60">
        <f t="shared" si="89"/>
        <v>10070</v>
      </c>
      <c r="AK105" s="60">
        <f t="shared" si="90"/>
        <v>185</v>
      </c>
      <c r="AL105" s="60">
        <f t="shared" si="91"/>
        <v>3.7</v>
      </c>
      <c r="AM105" s="60">
        <f t="shared" si="92"/>
        <v>-37</v>
      </c>
      <c r="AN105" s="60">
        <f t="shared" si="93"/>
        <v>-37</v>
      </c>
      <c r="AO105" s="60">
        <f t="shared" si="94"/>
        <v>37</v>
      </c>
      <c r="AP105" s="61" t="str">
        <f t="shared" si="68"/>
        <v/>
      </c>
      <c r="AQ105" s="62">
        <f t="shared" si="95"/>
        <v>35</v>
      </c>
      <c r="AR105" s="63">
        <f t="shared" si="69"/>
        <v>1.4271844660194191</v>
      </c>
      <c r="AS105" s="63">
        <f t="shared" si="96"/>
        <v>71.359223300970953</v>
      </c>
      <c r="AT105" s="63">
        <f t="shared" si="97"/>
        <v>142.71844660194191</v>
      </c>
      <c r="AU105" s="63">
        <f t="shared" si="98"/>
        <v>-71.359223300970953</v>
      </c>
      <c r="AV105" s="68">
        <f t="shared" si="99"/>
        <v>0.1</v>
      </c>
      <c r="AW105" s="63">
        <f t="shared" si="100"/>
        <v>356.79611650485475</v>
      </c>
      <c r="AX105" s="63">
        <f t="shared" si="101"/>
        <v>-142.71844660194191</v>
      </c>
      <c r="AY105" s="64">
        <f t="shared" si="102"/>
        <v>214.07766990291285</v>
      </c>
      <c r="AZ105" s="65">
        <f t="shared" si="70"/>
        <v>-180.20804438280092</v>
      </c>
      <c r="BA105" s="51">
        <f t="shared" si="103"/>
        <v>499.51456310679669</v>
      </c>
      <c r="BB105" s="55">
        <f t="shared" si="71"/>
        <v>5.2001813529856881E-2</v>
      </c>
      <c r="BC105" s="55">
        <f t="shared" si="72"/>
        <v>0.54295061207260575</v>
      </c>
      <c r="BE105" s="52">
        <f>IF(((AS105-T105)/T105)&gt;=BE$4,AD105,"")</f>
        <v>10.299999999999965</v>
      </c>
      <c r="BF105" s="52" t="str">
        <f t="shared" si="73"/>
        <v/>
      </c>
      <c r="BG105" s="52">
        <f>IF(BB105&lt;=BG$4,AD105,"")</f>
        <v>10.299999999999965</v>
      </c>
      <c r="BH105" s="52" t="str">
        <f>IF(BC105&gt;=BH$4,AD105,"")</f>
        <v/>
      </c>
    </row>
    <row r="106" spans="19:60">
      <c r="S106" s="70">
        <f t="shared" si="74"/>
        <v>7</v>
      </c>
      <c r="T106" s="71">
        <f t="shared" si="75"/>
        <v>50</v>
      </c>
      <c r="U106" s="71">
        <f t="shared" si="76"/>
        <v>2</v>
      </c>
      <c r="V106" s="72">
        <f t="shared" si="104"/>
        <v>5</v>
      </c>
      <c r="W106" s="70">
        <f t="shared" si="77"/>
        <v>2</v>
      </c>
      <c r="X106" s="72">
        <f t="shared" si="78"/>
        <v>7</v>
      </c>
      <c r="Y106" s="73">
        <f t="shared" si="79"/>
        <v>0.7142857142857143</v>
      </c>
      <c r="Z106" s="73">
        <f t="shared" si="80"/>
        <v>0.5</v>
      </c>
      <c r="AA106" s="71">
        <f t="shared" si="81"/>
        <v>10000</v>
      </c>
      <c r="AB106" s="71">
        <f t="shared" si="82"/>
        <v>9605.7142857142862</v>
      </c>
      <c r="AC106" s="71">
        <f t="shared" si="67"/>
        <v>394.28571428571377</v>
      </c>
      <c r="AD106" s="76">
        <f t="shared" si="83"/>
        <v>10.199999999999966</v>
      </c>
      <c r="AE106" s="71">
        <f t="shared" si="84"/>
        <v>0.70000000000000007</v>
      </c>
      <c r="AF106" s="71">
        <f t="shared" si="85"/>
        <v>1.4000000000000001</v>
      </c>
      <c r="AG106" s="74">
        <f t="shared" si="86"/>
        <v>200</v>
      </c>
      <c r="AH106" s="60">
        <f t="shared" si="87"/>
        <v>50</v>
      </c>
      <c r="AI106" s="60">
        <f t="shared" si="88"/>
        <v>70</v>
      </c>
      <c r="AJ106" s="60">
        <f t="shared" si="89"/>
        <v>10070</v>
      </c>
      <c r="AK106" s="60">
        <f t="shared" si="90"/>
        <v>185</v>
      </c>
      <c r="AL106" s="60">
        <f t="shared" si="91"/>
        <v>3.7</v>
      </c>
      <c r="AM106" s="60">
        <f t="shared" si="92"/>
        <v>-37</v>
      </c>
      <c r="AN106" s="60">
        <f t="shared" si="93"/>
        <v>-37</v>
      </c>
      <c r="AO106" s="60">
        <f t="shared" si="94"/>
        <v>37</v>
      </c>
      <c r="AP106" s="61" t="str">
        <f t="shared" si="68"/>
        <v/>
      </c>
      <c r="AQ106" s="62">
        <f t="shared" si="95"/>
        <v>35</v>
      </c>
      <c r="AR106" s="63">
        <f t="shared" si="69"/>
        <v>1.4313725490196094</v>
      </c>
      <c r="AS106" s="63">
        <f t="shared" si="96"/>
        <v>71.568627450980472</v>
      </c>
      <c r="AT106" s="63">
        <f t="shared" si="97"/>
        <v>143.13725490196094</v>
      </c>
      <c r="AU106" s="63">
        <f t="shared" si="98"/>
        <v>-71.568627450980472</v>
      </c>
      <c r="AV106" s="68">
        <f t="shared" si="99"/>
        <v>0.1</v>
      </c>
      <c r="AW106" s="63">
        <f t="shared" si="100"/>
        <v>357.84313725490233</v>
      </c>
      <c r="AX106" s="63">
        <f t="shared" si="101"/>
        <v>-143.13725490196094</v>
      </c>
      <c r="AY106" s="64">
        <f t="shared" si="102"/>
        <v>214.70588235294139</v>
      </c>
      <c r="AZ106" s="65">
        <f t="shared" si="70"/>
        <v>-179.57983193277238</v>
      </c>
      <c r="BA106" s="51">
        <f t="shared" si="103"/>
        <v>500.98039215686333</v>
      </c>
      <c r="BB106" s="55">
        <f t="shared" si="71"/>
        <v>5.2154413222754957E-2</v>
      </c>
      <c r="BC106" s="55">
        <f t="shared" si="72"/>
        <v>0.54454390451833035</v>
      </c>
      <c r="BE106" s="52">
        <f>IF(((AS106-T106)/T106)&gt;=BE$4,AD106,"")</f>
        <v>10.199999999999966</v>
      </c>
      <c r="BF106" s="52" t="str">
        <f t="shared" si="73"/>
        <v/>
      </c>
      <c r="BG106" s="52">
        <f>IF(BB106&lt;=BG$4,AD106,"")</f>
        <v>10.199999999999966</v>
      </c>
      <c r="BH106" s="52" t="str">
        <f>IF(BC106&gt;=BH$4,AD106,"")</f>
        <v/>
      </c>
    </row>
    <row r="107" spans="19:60">
      <c r="S107" s="70">
        <f t="shared" si="74"/>
        <v>7</v>
      </c>
      <c r="T107" s="71">
        <f t="shared" si="75"/>
        <v>50</v>
      </c>
      <c r="U107" s="71">
        <f t="shared" si="76"/>
        <v>2</v>
      </c>
      <c r="V107" s="72">
        <f t="shared" si="104"/>
        <v>5</v>
      </c>
      <c r="W107" s="70">
        <f t="shared" si="77"/>
        <v>2</v>
      </c>
      <c r="X107" s="72">
        <f t="shared" si="78"/>
        <v>7</v>
      </c>
      <c r="Y107" s="73">
        <f t="shared" si="79"/>
        <v>0.7142857142857143</v>
      </c>
      <c r="Z107" s="73">
        <f t="shared" si="80"/>
        <v>0.5</v>
      </c>
      <c r="AA107" s="71">
        <f t="shared" si="81"/>
        <v>10000</v>
      </c>
      <c r="AB107" s="71">
        <f t="shared" si="82"/>
        <v>9605.7142857142862</v>
      </c>
      <c r="AC107" s="71">
        <f t="shared" si="67"/>
        <v>394.28571428571377</v>
      </c>
      <c r="AD107" s="76">
        <f t="shared" si="83"/>
        <v>10.099999999999966</v>
      </c>
      <c r="AE107" s="71">
        <f t="shared" si="84"/>
        <v>0.70000000000000007</v>
      </c>
      <c r="AF107" s="71">
        <f t="shared" si="85"/>
        <v>1.4000000000000001</v>
      </c>
      <c r="AG107" s="74">
        <f t="shared" si="86"/>
        <v>200</v>
      </c>
      <c r="AH107" s="60">
        <f t="shared" si="87"/>
        <v>50</v>
      </c>
      <c r="AI107" s="60">
        <f t="shared" si="88"/>
        <v>70</v>
      </c>
      <c r="AJ107" s="60">
        <f t="shared" si="89"/>
        <v>10070</v>
      </c>
      <c r="AK107" s="60">
        <f t="shared" si="90"/>
        <v>185</v>
      </c>
      <c r="AL107" s="60">
        <f t="shared" si="91"/>
        <v>3.7</v>
      </c>
      <c r="AM107" s="60">
        <f t="shared" si="92"/>
        <v>-37</v>
      </c>
      <c r="AN107" s="60">
        <f t="shared" si="93"/>
        <v>-37</v>
      </c>
      <c r="AO107" s="60">
        <f t="shared" si="94"/>
        <v>37</v>
      </c>
      <c r="AP107" s="61" t="str">
        <f t="shared" si="68"/>
        <v/>
      </c>
      <c r="AQ107" s="62">
        <f t="shared" si="95"/>
        <v>35</v>
      </c>
      <c r="AR107" s="63">
        <f t="shared" si="69"/>
        <v>1.4356435643564371</v>
      </c>
      <c r="AS107" s="63">
        <f t="shared" si="96"/>
        <v>71.782178217821851</v>
      </c>
      <c r="AT107" s="63">
        <f t="shared" si="97"/>
        <v>143.5643564356437</v>
      </c>
      <c r="AU107" s="63">
        <f t="shared" si="98"/>
        <v>-71.782178217821851</v>
      </c>
      <c r="AV107" s="68">
        <f t="shared" si="99"/>
        <v>0.1</v>
      </c>
      <c r="AW107" s="63">
        <f t="shared" si="100"/>
        <v>358.91089108910927</v>
      </c>
      <c r="AX107" s="63">
        <f t="shared" si="101"/>
        <v>-143.5643564356437</v>
      </c>
      <c r="AY107" s="64">
        <f t="shared" si="102"/>
        <v>215.34653465346557</v>
      </c>
      <c r="AZ107" s="65">
        <f t="shared" si="70"/>
        <v>-178.9391796322482</v>
      </c>
      <c r="BA107" s="51">
        <f t="shared" si="103"/>
        <v>502.47524752475294</v>
      </c>
      <c r="BB107" s="55">
        <f t="shared" si="71"/>
        <v>5.2310034691750003E-2</v>
      </c>
      <c r="BC107" s="55">
        <f t="shared" si="72"/>
        <v>0.54616874730951481</v>
      </c>
      <c r="BE107" s="52">
        <f>IF(((AS107-T107)/T107)&gt;=BE$4,AD107,"")</f>
        <v>10.099999999999966</v>
      </c>
      <c r="BF107" s="52" t="str">
        <f t="shared" si="73"/>
        <v/>
      </c>
      <c r="BG107" s="52">
        <f>IF(BB107&lt;=BG$4,AD107,"")</f>
        <v>10.099999999999966</v>
      </c>
      <c r="BH107" s="52" t="str">
        <f>IF(BC107&gt;=BH$4,AD107,"")</f>
        <v/>
      </c>
    </row>
    <row r="108" spans="19:60">
      <c r="S108" s="70">
        <f t="shared" si="74"/>
        <v>7</v>
      </c>
      <c r="T108" s="71">
        <f t="shared" si="75"/>
        <v>50</v>
      </c>
      <c r="U108" s="71">
        <f t="shared" si="76"/>
        <v>2</v>
      </c>
      <c r="V108" s="72">
        <f t="shared" si="104"/>
        <v>5</v>
      </c>
      <c r="W108" s="70">
        <f t="shared" si="77"/>
        <v>2</v>
      </c>
      <c r="X108" s="72">
        <f t="shared" si="78"/>
        <v>7</v>
      </c>
      <c r="Y108" s="73">
        <f t="shared" si="79"/>
        <v>0.7142857142857143</v>
      </c>
      <c r="Z108" s="73">
        <f t="shared" si="80"/>
        <v>0.5</v>
      </c>
      <c r="AA108" s="71">
        <f t="shared" si="81"/>
        <v>10000</v>
      </c>
      <c r="AB108" s="71">
        <f t="shared" si="82"/>
        <v>9605.7142857142862</v>
      </c>
      <c r="AC108" s="71">
        <f t="shared" si="67"/>
        <v>394.28571428571377</v>
      </c>
      <c r="AD108" s="76">
        <f t="shared" si="83"/>
        <v>9.9999999999999662</v>
      </c>
      <c r="AE108" s="71">
        <f t="shared" si="84"/>
        <v>0.70000000000000007</v>
      </c>
      <c r="AF108" s="71">
        <f t="shared" si="85"/>
        <v>1.4000000000000001</v>
      </c>
      <c r="AG108" s="74">
        <f t="shared" si="86"/>
        <v>200</v>
      </c>
      <c r="AH108" s="60">
        <f t="shared" si="87"/>
        <v>50</v>
      </c>
      <c r="AI108" s="60">
        <f t="shared" si="88"/>
        <v>70</v>
      </c>
      <c r="AJ108" s="60">
        <f t="shared" si="89"/>
        <v>10070</v>
      </c>
      <c r="AK108" s="60">
        <f t="shared" si="90"/>
        <v>185</v>
      </c>
      <c r="AL108" s="60">
        <f t="shared" si="91"/>
        <v>3.7</v>
      </c>
      <c r="AM108" s="60">
        <f t="shared" si="92"/>
        <v>-37</v>
      </c>
      <c r="AN108" s="60">
        <f t="shared" si="93"/>
        <v>-37</v>
      </c>
      <c r="AO108" s="60">
        <f t="shared" si="94"/>
        <v>37</v>
      </c>
      <c r="AP108" s="61" t="str">
        <f t="shared" si="68"/>
        <v/>
      </c>
      <c r="AQ108" s="62">
        <f t="shared" si="95"/>
        <v>35</v>
      </c>
      <c r="AR108" s="63">
        <f t="shared" si="69"/>
        <v>1.4400000000000015</v>
      </c>
      <c r="AS108" s="63">
        <f t="shared" si="96"/>
        <v>72.000000000000071</v>
      </c>
      <c r="AT108" s="63">
        <f t="shared" si="97"/>
        <v>144.00000000000014</v>
      </c>
      <c r="AU108" s="63">
        <f t="shared" si="98"/>
        <v>-72.000000000000071</v>
      </c>
      <c r="AV108" s="68">
        <f t="shared" si="99"/>
        <v>0.1</v>
      </c>
      <c r="AW108" s="63">
        <f t="shared" si="100"/>
        <v>360.00000000000034</v>
      </c>
      <c r="AX108" s="63">
        <f t="shared" si="101"/>
        <v>-144.00000000000014</v>
      </c>
      <c r="AY108" s="64">
        <f t="shared" si="102"/>
        <v>216.0000000000002</v>
      </c>
      <c r="AZ108" s="65">
        <f t="shared" si="70"/>
        <v>-178.28571428571357</v>
      </c>
      <c r="BA108" s="51">
        <f t="shared" si="103"/>
        <v>504.00000000000051</v>
      </c>
      <c r="BB108" s="55">
        <f t="shared" si="71"/>
        <v>5.2468768590124976E-2</v>
      </c>
      <c r="BC108" s="55">
        <f t="shared" si="72"/>
        <v>0.54782608695652302</v>
      </c>
      <c r="BE108" s="52">
        <f>IF(((AS108-T108)/T108)&gt;=BE$4,AD108,"")</f>
        <v>9.9999999999999662</v>
      </c>
      <c r="BF108" s="52" t="str">
        <f t="shared" si="73"/>
        <v/>
      </c>
      <c r="BG108" s="52">
        <f>IF(BB108&lt;=BG$4,AD108,"")</f>
        <v>9.9999999999999662</v>
      </c>
      <c r="BH108" s="52" t="str">
        <f>IF(BC108&gt;=BH$4,AD108,"")</f>
        <v/>
      </c>
    </row>
    <row r="109" spans="19:60">
      <c r="S109" s="70">
        <f t="shared" si="74"/>
        <v>7</v>
      </c>
      <c r="T109" s="71">
        <f t="shared" si="75"/>
        <v>50</v>
      </c>
      <c r="U109" s="71">
        <f t="shared" si="76"/>
        <v>2</v>
      </c>
      <c r="V109" s="72">
        <f t="shared" si="104"/>
        <v>5</v>
      </c>
      <c r="W109" s="70">
        <f t="shared" si="77"/>
        <v>2</v>
      </c>
      <c r="X109" s="72">
        <f t="shared" si="78"/>
        <v>7</v>
      </c>
      <c r="Y109" s="73">
        <f t="shared" si="79"/>
        <v>0.7142857142857143</v>
      </c>
      <c r="Z109" s="73">
        <f t="shared" si="80"/>
        <v>0.5</v>
      </c>
      <c r="AA109" s="71">
        <f t="shared" si="81"/>
        <v>10000</v>
      </c>
      <c r="AB109" s="71">
        <f t="shared" si="82"/>
        <v>9605.7142857142862</v>
      </c>
      <c r="AC109" s="71">
        <f t="shared" si="67"/>
        <v>394.28571428571377</v>
      </c>
      <c r="AD109" s="76">
        <f t="shared" si="83"/>
        <v>9.8999999999999666</v>
      </c>
      <c r="AE109" s="71">
        <f t="shared" si="84"/>
        <v>0.70000000000000007</v>
      </c>
      <c r="AF109" s="71">
        <f t="shared" si="85"/>
        <v>1.4000000000000001</v>
      </c>
      <c r="AG109" s="74">
        <f t="shared" si="86"/>
        <v>200</v>
      </c>
      <c r="AH109" s="60">
        <f t="shared" si="87"/>
        <v>50</v>
      </c>
      <c r="AI109" s="60">
        <f t="shared" si="88"/>
        <v>70</v>
      </c>
      <c r="AJ109" s="60">
        <f t="shared" si="89"/>
        <v>10070</v>
      </c>
      <c r="AK109" s="60">
        <f t="shared" si="90"/>
        <v>185</v>
      </c>
      <c r="AL109" s="60">
        <f t="shared" si="91"/>
        <v>3.7</v>
      </c>
      <c r="AM109" s="60">
        <f t="shared" si="92"/>
        <v>-37</v>
      </c>
      <c r="AN109" s="60">
        <f t="shared" si="93"/>
        <v>-37</v>
      </c>
      <c r="AO109" s="60">
        <f t="shared" si="94"/>
        <v>37</v>
      </c>
      <c r="AP109" s="61" t="str">
        <f t="shared" si="68"/>
        <v/>
      </c>
      <c r="AQ109" s="62">
        <f t="shared" si="95"/>
        <v>35</v>
      </c>
      <c r="AR109" s="63">
        <f t="shared" si="69"/>
        <v>1.444444444444446</v>
      </c>
      <c r="AS109" s="63">
        <f t="shared" si="96"/>
        <v>72.2222222222223</v>
      </c>
      <c r="AT109" s="63">
        <f t="shared" si="97"/>
        <v>144.4444444444446</v>
      </c>
      <c r="AU109" s="63">
        <f t="shared" si="98"/>
        <v>-72.2222222222223</v>
      </c>
      <c r="AV109" s="68">
        <f t="shared" si="99"/>
        <v>0.1</v>
      </c>
      <c r="AW109" s="63">
        <f t="shared" si="100"/>
        <v>361.11111111111148</v>
      </c>
      <c r="AX109" s="63">
        <f t="shared" si="101"/>
        <v>-144.4444444444446</v>
      </c>
      <c r="AY109" s="64">
        <f t="shared" si="102"/>
        <v>216.66666666666688</v>
      </c>
      <c r="AZ109" s="65">
        <f t="shared" si="70"/>
        <v>-177.61904761904688</v>
      </c>
      <c r="BA109" s="51">
        <f t="shared" si="103"/>
        <v>505.55555555555611</v>
      </c>
      <c r="BB109" s="55">
        <f t="shared" si="71"/>
        <v>5.2630709233921665E-2</v>
      </c>
      <c r="BC109" s="55">
        <f t="shared" si="72"/>
        <v>0.54951690821256172</v>
      </c>
      <c r="BE109" s="52">
        <f>IF(((AS109-T109)/T109)&gt;=BE$4,AD109,"")</f>
        <v>9.8999999999999666</v>
      </c>
      <c r="BF109" s="52" t="str">
        <f t="shared" si="73"/>
        <v/>
      </c>
      <c r="BG109" s="52">
        <f>IF(BB109&lt;=BG$4,AD109,"")</f>
        <v>9.8999999999999666</v>
      </c>
      <c r="BH109" s="52" t="str">
        <f>IF(BC109&gt;=BH$4,AD109,"")</f>
        <v/>
      </c>
    </row>
    <row r="110" spans="19:60">
      <c r="S110" s="70">
        <f t="shared" si="74"/>
        <v>7</v>
      </c>
      <c r="T110" s="71">
        <f t="shared" si="75"/>
        <v>50</v>
      </c>
      <c r="U110" s="71">
        <f t="shared" si="76"/>
        <v>2</v>
      </c>
      <c r="V110" s="72">
        <f t="shared" si="104"/>
        <v>5</v>
      </c>
      <c r="W110" s="70">
        <f t="shared" si="77"/>
        <v>2</v>
      </c>
      <c r="X110" s="72">
        <f t="shared" si="78"/>
        <v>7</v>
      </c>
      <c r="Y110" s="73">
        <f t="shared" si="79"/>
        <v>0.7142857142857143</v>
      </c>
      <c r="Z110" s="73">
        <f t="shared" si="80"/>
        <v>0.5</v>
      </c>
      <c r="AA110" s="71">
        <f t="shared" si="81"/>
        <v>10000</v>
      </c>
      <c r="AB110" s="71">
        <f t="shared" si="82"/>
        <v>9605.7142857142862</v>
      </c>
      <c r="AC110" s="71">
        <f t="shared" si="67"/>
        <v>394.28571428571377</v>
      </c>
      <c r="AD110" s="76">
        <f t="shared" si="83"/>
        <v>9.799999999999967</v>
      </c>
      <c r="AE110" s="71">
        <f t="shared" si="84"/>
        <v>0.70000000000000007</v>
      </c>
      <c r="AF110" s="71">
        <f t="shared" si="85"/>
        <v>1.4000000000000001</v>
      </c>
      <c r="AG110" s="74">
        <f t="shared" si="86"/>
        <v>200</v>
      </c>
      <c r="AH110" s="60">
        <f t="shared" si="87"/>
        <v>50</v>
      </c>
      <c r="AI110" s="60">
        <f t="shared" si="88"/>
        <v>70</v>
      </c>
      <c r="AJ110" s="60">
        <f t="shared" si="89"/>
        <v>10070</v>
      </c>
      <c r="AK110" s="60">
        <f t="shared" si="90"/>
        <v>185</v>
      </c>
      <c r="AL110" s="60">
        <f t="shared" si="91"/>
        <v>3.7</v>
      </c>
      <c r="AM110" s="60">
        <f t="shared" si="92"/>
        <v>-37</v>
      </c>
      <c r="AN110" s="60">
        <f t="shared" si="93"/>
        <v>-37</v>
      </c>
      <c r="AO110" s="60">
        <f t="shared" si="94"/>
        <v>37</v>
      </c>
      <c r="AP110" s="61" t="str">
        <f t="shared" si="68"/>
        <v/>
      </c>
      <c r="AQ110" s="62">
        <f t="shared" si="95"/>
        <v>35</v>
      </c>
      <c r="AR110" s="63">
        <f t="shared" si="69"/>
        <v>1.4489795918367363</v>
      </c>
      <c r="AS110" s="63">
        <f t="shared" si="96"/>
        <v>72.448979591836817</v>
      </c>
      <c r="AT110" s="63">
        <f t="shared" si="97"/>
        <v>144.89795918367363</v>
      </c>
      <c r="AU110" s="63">
        <f t="shared" si="98"/>
        <v>-72.448979591836817</v>
      </c>
      <c r="AV110" s="68">
        <f t="shared" si="99"/>
        <v>0.1</v>
      </c>
      <c r="AW110" s="63">
        <f t="shared" si="100"/>
        <v>362.24489795918407</v>
      </c>
      <c r="AX110" s="63">
        <f t="shared" si="101"/>
        <v>-144.89795918367363</v>
      </c>
      <c r="AY110" s="64">
        <f t="shared" si="102"/>
        <v>217.34693877551044</v>
      </c>
      <c r="AZ110" s="65">
        <f t="shared" si="70"/>
        <v>-176.93877551020333</v>
      </c>
      <c r="BA110" s="51">
        <f t="shared" si="103"/>
        <v>507.14285714285774</v>
      </c>
      <c r="BB110" s="55">
        <f t="shared" si="71"/>
        <v>5.2795954788816241E-2</v>
      </c>
      <c r="BC110" s="55">
        <f t="shared" si="72"/>
        <v>0.55124223602484601</v>
      </c>
      <c r="BE110" s="52">
        <f>IF(((AS110-T110)/T110)&gt;=BE$4,AD110,"")</f>
        <v>9.799999999999967</v>
      </c>
      <c r="BF110" s="52" t="str">
        <f t="shared" si="73"/>
        <v/>
      </c>
      <c r="BG110" s="52">
        <f>IF(BB110&lt;=BG$4,AD110,"")</f>
        <v>9.799999999999967</v>
      </c>
      <c r="BH110" s="52" t="str">
        <f>IF(BC110&gt;=BH$4,AD110,"")</f>
        <v/>
      </c>
    </row>
    <row r="111" spans="19:60">
      <c r="S111" s="70">
        <f t="shared" si="74"/>
        <v>7</v>
      </c>
      <c r="T111" s="71">
        <f t="shared" si="75"/>
        <v>50</v>
      </c>
      <c r="U111" s="71">
        <f t="shared" si="76"/>
        <v>2</v>
      </c>
      <c r="V111" s="72">
        <f t="shared" si="104"/>
        <v>5</v>
      </c>
      <c r="W111" s="70">
        <f t="shared" si="77"/>
        <v>2</v>
      </c>
      <c r="X111" s="72">
        <f t="shared" si="78"/>
        <v>7</v>
      </c>
      <c r="Y111" s="73">
        <f t="shared" si="79"/>
        <v>0.7142857142857143</v>
      </c>
      <c r="Z111" s="73">
        <f t="shared" si="80"/>
        <v>0.5</v>
      </c>
      <c r="AA111" s="71">
        <f t="shared" si="81"/>
        <v>10000</v>
      </c>
      <c r="AB111" s="71">
        <f t="shared" si="82"/>
        <v>9605.7142857142862</v>
      </c>
      <c r="AC111" s="71">
        <f t="shared" si="67"/>
        <v>394.28571428571377</v>
      </c>
      <c r="AD111" s="76">
        <f t="shared" si="83"/>
        <v>9.6999999999999673</v>
      </c>
      <c r="AE111" s="71">
        <f t="shared" si="84"/>
        <v>0.70000000000000007</v>
      </c>
      <c r="AF111" s="71">
        <f t="shared" si="85"/>
        <v>1.4000000000000001</v>
      </c>
      <c r="AG111" s="74">
        <f t="shared" si="86"/>
        <v>200</v>
      </c>
      <c r="AH111" s="60">
        <f t="shared" si="87"/>
        <v>50</v>
      </c>
      <c r="AI111" s="60">
        <f t="shared" si="88"/>
        <v>70</v>
      </c>
      <c r="AJ111" s="60">
        <f t="shared" si="89"/>
        <v>10070</v>
      </c>
      <c r="AK111" s="60">
        <f t="shared" si="90"/>
        <v>185</v>
      </c>
      <c r="AL111" s="60">
        <f t="shared" si="91"/>
        <v>3.7</v>
      </c>
      <c r="AM111" s="60">
        <f t="shared" si="92"/>
        <v>-37</v>
      </c>
      <c r="AN111" s="60">
        <f t="shared" si="93"/>
        <v>-37</v>
      </c>
      <c r="AO111" s="60">
        <f t="shared" si="94"/>
        <v>37</v>
      </c>
      <c r="AP111" s="61" t="str">
        <f t="shared" si="68"/>
        <v/>
      </c>
      <c r="AQ111" s="62">
        <f t="shared" si="95"/>
        <v>35</v>
      </c>
      <c r="AR111" s="63">
        <f t="shared" si="69"/>
        <v>1.4536082474226819</v>
      </c>
      <c r="AS111" s="63">
        <f t="shared" si="96"/>
        <v>72.680412371134096</v>
      </c>
      <c r="AT111" s="63">
        <f t="shared" si="97"/>
        <v>145.36082474226819</v>
      </c>
      <c r="AU111" s="63">
        <f t="shared" si="98"/>
        <v>-72.680412371134096</v>
      </c>
      <c r="AV111" s="68">
        <f t="shared" si="99"/>
        <v>0.1</v>
      </c>
      <c r="AW111" s="63">
        <f t="shared" si="100"/>
        <v>363.40206185567047</v>
      </c>
      <c r="AX111" s="63">
        <f t="shared" si="101"/>
        <v>-145.36082474226819</v>
      </c>
      <c r="AY111" s="64">
        <f t="shared" si="102"/>
        <v>218.04123711340227</v>
      </c>
      <c r="AZ111" s="65">
        <f t="shared" si="70"/>
        <v>-176.24447717231149</v>
      </c>
      <c r="BA111" s="51">
        <f t="shared" si="103"/>
        <v>508.76288659793869</v>
      </c>
      <c r="BB111" s="55">
        <f t="shared" si="71"/>
        <v>5.2964607468553998E-2</v>
      </c>
      <c r="BC111" s="55">
        <f t="shared" si="72"/>
        <v>0.55300313760645581</v>
      </c>
      <c r="BE111" s="52">
        <f>IF(((AS111-T111)/T111)&gt;=BE$4,AD111,"")</f>
        <v>9.6999999999999673</v>
      </c>
      <c r="BF111" s="52" t="str">
        <f t="shared" si="73"/>
        <v/>
      </c>
      <c r="BG111" s="52">
        <f>IF(BB111&lt;=BG$4,AD111,"")</f>
        <v>9.6999999999999673</v>
      </c>
      <c r="BH111" s="52" t="str">
        <f>IF(BC111&gt;=BH$4,AD111,"")</f>
        <v/>
      </c>
    </row>
    <row r="112" spans="19:60">
      <c r="S112" s="70">
        <f t="shared" si="74"/>
        <v>7</v>
      </c>
      <c r="T112" s="71">
        <f t="shared" si="75"/>
        <v>50</v>
      </c>
      <c r="U112" s="71">
        <f t="shared" si="76"/>
        <v>2</v>
      </c>
      <c r="V112" s="72">
        <f t="shared" si="104"/>
        <v>5</v>
      </c>
      <c r="W112" s="70">
        <f t="shared" si="77"/>
        <v>2</v>
      </c>
      <c r="X112" s="72">
        <f t="shared" si="78"/>
        <v>7</v>
      </c>
      <c r="Y112" s="73">
        <f t="shared" si="79"/>
        <v>0.7142857142857143</v>
      </c>
      <c r="Z112" s="73">
        <f t="shared" si="80"/>
        <v>0.5</v>
      </c>
      <c r="AA112" s="71">
        <f t="shared" si="81"/>
        <v>10000</v>
      </c>
      <c r="AB112" s="71">
        <f t="shared" si="82"/>
        <v>9605.7142857142862</v>
      </c>
      <c r="AC112" s="71">
        <f t="shared" si="67"/>
        <v>394.28571428571377</v>
      </c>
      <c r="AD112" s="76">
        <f t="shared" si="83"/>
        <v>9.5999999999999677</v>
      </c>
      <c r="AE112" s="71">
        <f t="shared" si="84"/>
        <v>0.70000000000000007</v>
      </c>
      <c r="AF112" s="71">
        <f t="shared" si="85"/>
        <v>1.4000000000000001</v>
      </c>
      <c r="AG112" s="74">
        <f t="shared" si="86"/>
        <v>200</v>
      </c>
      <c r="AH112" s="60">
        <f t="shared" si="87"/>
        <v>50</v>
      </c>
      <c r="AI112" s="60">
        <f t="shared" si="88"/>
        <v>70</v>
      </c>
      <c r="AJ112" s="60">
        <f t="shared" si="89"/>
        <v>10070</v>
      </c>
      <c r="AK112" s="60">
        <f t="shared" si="90"/>
        <v>185</v>
      </c>
      <c r="AL112" s="60">
        <f t="shared" si="91"/>
        <v>3.7</v>
      </c>
      <c r="AM112" s="60">
        <f t="shared" si="92"/>
        <v>-37</v>
      </c>
      <c r="AN112" s="60">
        <f t="shared" si="93"/>
        <v>-37</v>
      </c>
      <c r="AO112" s="60">
        <f t="shared" si="94"/>
        <v>37</v>
      </c>
      <c r="AP112" s="61" t="str">
        <f t="shared" si="68"/>
        <v/>
      </c>
      <c r="AQ112" s="62">
        <f t="shared" si="95"/>
        <v>35</v>
      </c>
      <c r="AR112" s="63">
        <f t="shared" si="69"/>
        <v>1.4583333333333348</v>
      </c>
      <c r="AS112" s="63">
        <f t="shared" si="96"/>
        <v>72.916666666666742</v>
      </c>
      <c r="AT112" s="63">
        <f t="shared" si="97"/>
        <v>145.83333333333348</v>
      </c>
      <c r="AU112" s="63">
        <f t="shared" si="98"/>
        <v>-72.916666666666742</v>
      </c>
      <c r="AV112" s="68">
        <f t="shared" si="99"/>
        <v>0.1</v>
      </c>
      <c r="AW112" s="63">
        <f t="shared" si="100"/>
        <v>364.58333333333371</v>
      </c>
      <c r="AX112" s="63">
        <f t="shared" si="101"/>
        <v>-145.83333333333348</v>
      </c>
      <c r="AY112" s="64">
        <f t="shared" si="102"/>
        <v>218.75000000000023</v>
      </c>
      <c r="AZ112" s="65">
        <f t="shared" si="70"/>
        <v>-175.53571428571354</v>
      </c>
      <c r="BA112" s="51">
        <f t="shared" si="103"/>
        <v>510.4166666666672</v>
      </c>
      <c r="BB112" s="55">
        <f t="shared" si="71"/>
        <v>5.3136773745786292E-2</v>
      </c>
      <c r="BC112" s="55">
        <f t="shared" si="72"/>
        <v>0.55480072463768249</v>
      </c>
      <c r="BE112" s="52">
        <f>IF(((AS112-T112)/T112)&gt;=BE$4,AD112,"")</f>
        <v>9.5999999999999677</v>
      </c>
      <c r="BF112" s="52" t="str">
        <f t="shared" si="73"/>
        <v/>
      </c>
      <c r="BG112" s="52">
        <f>IF(BB112&lt;=BG$4,AD112,"")</f>
        <v>9.5999999999999677</v>
      </c>
      <c r="BH112" s="52" t="str">
        <f>IF(BC112&gt;=BH$4,AD112,"")</f>
        <v/>
      </c>
    </row>
    <row r="113" spans="19:60">
      <c r="S113" s="70">
        <f t="shared" si="74"/>
        <v>7</v>
      </c>
      <c r="T113" s="71">
        <f t="shared" si="75"/>
        <v>50</v>
      </c>
      <c r="U113" s="71">
        <f t="shared" si="76"/>
        <v>2</v>
      </c>
      <c r="V113" s="72">
        <f t="shared" si="104"/>
        <v>5</v>
      </c>
      <c r="W113" s="70">
        <f t="shared" si="77"/>
        <v>2</v>
      </c>
      <c r="X113" s="72">
        <f t="shared" si="78"/>
        <v>7</v>
      </c>
      <c r="Y113" s="73">
        <f t="shared" si="79"/>
        <v>0.7142857142857143</v>
      </c>
      <c r="Z113" s="73">
        <f t="shared" si="80"/>
        <v>0.5</v>
      </c>
      <c r="AA113" s="71">
        <f t="shared" si="81"/>
        <v>10000</v>
      </c>
      <c r="AB113" s="71">
        <f t="shared" si="82"/>
        <v>9605.7142857142862</v>
      </c>
      <c r="AC113" s="71">
        <f t="shared" si="67"/>
        <v>394.28571428571377</v>
      </c>
      <c r="AD113" s="76">
        <f t="shared" si="83"/>
        <v>9.499999999999968</v>
      </c>
      <c r="AE113" s="71">
        <f t="shared" si="84"/>
        <v>0.70000000000000007</v>
      </c>
      <c r="AF113" s="71">
        <f t="shared" si="85"/>
        <v>1.4000000000000001</v>
      </c>
      <c r="AG113" s="74">
        <f t="shared" si="86"/>
        <v>200</v>
      </c>
      <c r="AH113" s="60">
        <f t="shared" si="87"/>
        <v>50</v>
      </c>
      <c r="AI113" s="60">
        <f t="shared" si="88"/>
        <v>70</v>
      </c>
      <c r="AJ113" s="60">
        <f t="shared" si="89"/>
        <v>10070</v>
      </c>
      <c r="AK113" s="60">
        <f t="shared" si="90"/>
        <v>185</v>
      </c>
      <c r="AL113" s="60">
        <f t="shared" si="91"/>
        <v>3.7</v>
      </c>
      <c r="AM113" s="60">
        <f t="shared" si="92"/>
        <v>-37</v>
      </c>
      <c r="AN113" s="60">
        <f t="shared" si="93"/>
        <v>-37</v>
      </c>
      <c r="AO113" s="60">
        <f t="shared" si="94"/>
        <v>37</v>
      </c>
      <c r="AP113" s="61" t="str">
        <f t="shared" si="68"/>
        <v/>
      </c>
      <c r="AQ113" s="62">
        <f t="shared" si="95"/>
        <v>35</v>
      </c>
      <c r="AR113" s="63">
        <f t="shared" si="69"/>
        <v>1.4631578947368438</v>
      </c>
      <c r="AS113" s="63">
        <f t="shared" si="96"/>
        <v>73.157894736842195</v>
      </c>
      <c r="AT113" s="63">
        <f t="shared" si="97"/>
        <v>146.31578947368439</v>
      </c>
      <c r="AU113" s="63">
        <f t="shared" si="98"/>
        <v>-73.157894736842195</v>
      </c>
      <c r="AV113" s="68">
        <f t="shared" si="99"/>
        <v>0.1</v>
      </c>
      <c r="AW113" s="63">
        <f t="shared" si="100"/>
        <v>365.78947368421098</v>
      </c>
      <c r="AX113" s="63">
        <f t="shared" si="101"/>
        <v>-146.31578947368439</v>
      </c>
      <c r="AY113" s="64">
        <f t="shared" si="102"/>
        <v>219.47368421052659</v>
      </c>
      <c r="AZ113" s="65">
        <f t="shared" si="70"/>
        <v>-174.81203007518718</v>
      </c>
      <c r="BA113" s="51">
        <f t="shared" si="103"/>
        <v>512.10526315789537</v>
      </c>
      <c r="BB113" s="55">
        <f t="shared" si="71"/>
        <v>5.3312564576223485E-2</v>
      </c>
      <c r="BC113" s="55">
        <f t="shared" si="72"/>
        <v>0.55663615560640878</v>
      </c>
      <c r="BE113" s="52">
        <f>IF(((AS113-T113)/T113)&gt;=BE$4,AD113,"")</f>
        <v>9.499999999999968</v>
      </c>
      <c r="BF113" s="52" t="str">
        <f t="shared" si="73"/>
        <v/>
      </c>
      <c r="BG113" s="52">
        <f>IF(BB113&lt;=BG$4,AD113,"")</f>
        <v>9.499999999999968</v>
      </c>
      <c r="BH113" s="52" t="str">
        <f>IF(BC113&gt;=BH$4,AD113,"")</f>
        <v/>
      </c>
    </row>
    <row r="114" spans="19:60">
      <c r="S114" s="70">
        <f t="shared" si="74"/>
        <v>7</v>
      </c>
      <c r="T114" s="71">
        <f t="shared" si="75"/>
        <v>50</v>
      </c>
      <c r="U114" s="71">
        <f t="shared" si="76"/>
        <v>2</v>
      </c>
      <c r="V114" s="72">
        <f t="shared" si="104"/>
        <v>5</v>
      </c>
      <c r="W114" s="70">
        <f t="shared" si="77"/>
        <v>2</v>
      </c>
      <c r="X114" s="72">
        <f t="shared" si="78"/>
        <v>7</v>
      </c>
      <c r="Y114" s="73">
        <f t="shared" si="79"/>
        <v>0.7142857142857143</v>
      </c>
      <c r="Z114" s="73">
        <f t="shared" si="80"/>
        <v>0.5</v>
      </c>
      <c r="AA114" s="71">
        <f t="shared" si="81"/>
        <v>10000</v>
      </c>
      <c r="AB114" s="71">
        <f t="shared" si="82"/>
        <v>9605.7142857142862</v>
      </c>
      <c r="AC114" s="71">
        <f t="shared" si="67"/>
        <v>394.28571428571377</v>
      </c>
      <c r="AD114" s="76">
        <f t="shared" si="83"/>
        <v>9.3999999999999684</v>
      </c>
      <c r="AE114" s="71">
        <f t="shared" si="84"/>
        <v>0.70000000000000007</v>
      </c>
      <c r="AF114" s="71">
        <f t="shared" si="85"/>
        <v>1.4000000000000001</v>
      </c>
      <c r="AG114" s="74">
        <f t="shared" si="86"/>
        <v>200</v>
      </c>
      <c r="AH114" s="60">
        <f t="shared" si="87"/>
        <v>50</v>
      </c>
      <c r="AI114" s="60">
        <f t="shared" si="88"/>
        <v>70</v>
      </c>
      <c r="AJ114" s="60">
        <f t="shared" si="89"/>
        <v>10070</v>
      </c>
      <c r="AK114" s="60">
        <f t="shared" si="90"/>
        <v>185</v>
      </c>
      <c r="AL114" s="60">
        <f t="shared" si="91"/>
        <v>3.7</v>
      </c>
      <c r="AM114" s="60">
        <f t="shared" si="92"/>
        <v>-37</v>
      </c>
      <c r="AN114" s="60">
        <f t="shared" si="93"/>
        <v>-37</v>
      </c>
      <c r="AO114" s="60">
        <f t="shared" si="94"/>
        <v>37</v>
      </c>
      <c r="AP114" s="61" t="str">
        <f t="shared" si="68"/>
        <v/>
      </c>
      <c r="AQ114" s="62">
        <f t="shared" si="95"/>
        <v>35</v>
      </c>
      <c r="AR114" s="63">
        <f t="shared" si="69"/>
        <v>1.4680851063829803</v>
      </c>
      <c r="AS114" s="63">
        <f t="shared" si="96"/>
        <v>73.404255319149016</v>
      </c>
      <c r="AT114" s="63">
        <f t="shared" si="97"/>
        <v>146.80851063829803</v>
      </c>
      <c r="AU114" s="63">
        <f t="shared" si="98"/>
        <v>-73.404255319149016</v>
      </c>
      <c r="AV114" s="68">
        <f t="shared" si="99"/>
        <v>0.1</v>
      </c>
      <c r="AW114" s="63">
        <f t="shared" si="100"/>
        <v>367.02127659574506</v>
      </c>
      <c r="AX114" s="63">
        <f t="shared" si="101"/>
        <v>-146.80851063829803</v>
      </c>
      <c r="AY114" s="64">
        <f t="shared" si="102"/>
        <v>220.21276595744703</v>
      </c>
      <c r="AZ114" s="65">
        <f t="shared" si="70"/>
        <v>-174.07294832826673</v>
      </c>
      <c r="BA114" s="51">
        <f t="shared" si="103"/>
        <v>513.82978723404312</v>
      </c>
      <c r="BB114" s="55">
        <f t="shared" si="71"/>
        <v>5.3492095637095505E-2</v>
      </c>
      <c r="BC114" s="55">
        <f t="shared" si="72"/>
        <v>0.55851063829787362</v>
      </c>
      <c r="BE114" s="52">
        <f>IF(((AS114-T114)/T114)&gt;=BE$4,AD114,"")</f>
        <v>9.3999999999999684</v>
      </c>
      <c r="BF114" s="52" t="str">
        <f t="shared" si="73"/>
        <v/>
      </c>
      <c r="BG114" s="52">
        <f>IF(BB114&lt;=BG$4,AD114,"")</f>
        <v>9.3999999999999684</v>
      </c>
      <c r="BH114" s="52" t="str">
        <f>IF(BC114&gt;=BH$4,AD114,"")</f>
        <v/>
      </c>
    </row>
    <row r="115" spans="19:60">
      <c r="S115" s="70">
        <f t="shared" si="74"/>
        <v>7</v>
      </c>
      <c r="T115" s="71">
        <f t="shared" si="75"/>
        <v>50</v>
      </c>
      <c r="U115" s="71">
        <f t="shared" si="76"/>
        <v>2</v>
      </c>
      <c r="V115" s="72">
        <f t="shared" si="104"/>
        <v>5</v>
      </c>
      <c r="W115" s="70">
        <f t="shared" si="77"/>
        <v>2</v>
      </c>
      <c r="X115" s="72">
        <f t="shared" si="78"/>
        <v>7</v>
      </c>
      <c r="Y115" s="73">
        <f t="shared" si="79"/>
        <v>0.7142857142857143</v>
      </c>
      <c r="Z115" s="73">
        <f t="shared" si="80"/>
        <v>0.5</v>
      </c>
      <c r="AA115" s="71">
        <f t="shared" si="81"/>
        <v>10000</v>
      </c>
      <c r="AB115" s="71">
        <f t="shared" si="82"/>
        <v>9605.7142857142862</v>
      </c>
      <c r="AC115" s="71">
        <f t="shared" si="67"/>
        <v>394.28571428571377</v>
      </c>
      <c r="AD115" s="76">
        <f t="shared" si="83"/>
        <v>9.2999999999999687</v>
      </c>
      <c r="AE115" s="71">
        <f t="shared" si="84"/>
        <v>0.70000000000000007</v>
      </c>
      <c r="AF115" s="71">
        <f t="shared" si="85"/>
        <v>1.4000000000000001</v>
      </c>
      <c r="AG115" s="74">
        <f t="shared" si="86"/>
        <v>200</v>
      </c>
      <c r="AH115" s="60">
        <f t="shared" si="87"/>
        <v>50</v>
      </c>
      <c r="AI115" s="60">
        <f t="shared" si="88"/>
        <v>70</v>
      </c>
      <c r="AJ115" s="60">
        <f t="shared" si="89"/>
        <v>10070</v>
      </c>
      <c r="AK115" s="60">
        <f t="shared" si="90"/>
        <v>185</v>
      </c>
      <c r="AL115" s="60">
        <f t="shared" si="91"/>
        <v>3.7</v>
      </c>
      <c r="AM115" s="60">
        <f t="shared" si="92"/>
        <v>-37</v>
      </c>
      <c r="AN115" s="60">
        <f t="shared" si="93"/>
        <v>-37</v>
      </c>
      <c r="AO115" s="60">
        <f t="shared" si="94"/>
        <v>37</v>
      </c>
      <c r="AP115" s="61" t="str">
        <f t="shared" si="68"/>
        <v/>
      </c>
      <c r="AQ115" s="62">
        <f t="shared" si="95"/>
        <v>35</v>
      </c>
      <c r="AR115" s="63">
        <f t="shared" si="69"/>
        <v>1.4731182795698941</v>
      </c>
      <c r="AS115" s="63">
        <f t="shared" si="96"/>
        <v>73.655913978494709</v>
      </c>
      <c r="AT115" s="63">
        <f t="shared" si="97"/>
        <v>147.31182795698942</v>
      </c>
      <c r="AU115" s="63">
        <f t="shared" si="98"/>
        <v>-73.655913978494709</v>
      </c>
      <c r="AV115" s="68">
        <f t="shared" si="99"/>
        <v>0.1</v>
      </c>
      <c r="AW115" s="63">
        <f t="shared" si="100"/>
        <v>368.27956989247355</v>
      </c>
      <c r="AX115" s="63">
        <f t="shared" si="101"/>
        <v>-147.31182795698942</v>
      </c>
      <c r="AY115" s="64">
        <f t="shared" si="102"/>
        <v>220.96774193548413</v>
      </c>
      <c r="AZ115" s="65">
        <f t="shared" si="70"/>
        <v>-173.31797235022964</v>
      </c>
      <c r="BA115" s="51">
        <f t="shared" si="103"/>
        <v>515.59139784946296</v>
      </c>
      <c r="BB115" s="55">
        <f t="shared" si="71"/>
        <v>5.3675487580997036E-2</v>
      </c>
      <c r="BC115" s="55">
        <f t="shared" si="72"/>
        <v>0.56042543244506915</v>
      </c>
      <c r="BE115" s="52">
        <f>IF(((AS115-T115)/T115)&gt;=BE$4,AD115,"")</f>
        <v>9.2999999999999687</v>
      </c>
      <c r="BF115" s="52" t="str">
        <f t="shared" si="73"/>
        <v/>
      </c>
      <c r="BG115" s="52">
        <f>IF(BB115&lt;=BG$4,AD115,"")</f>
        <v>9.2999999999999687</v>
      </c>
      <c r="BH115" s="52" t="str">
        <f>IF(BC115&gt;=BH$4,AD115,"")</f>
        <v/>
      </c>
    </row>
    <row r="116" spans="19:60">
      <c r="S116" s="70">
        <f t="shared" si="74"/>
        <v>7</v>
      </c>
      <c r="T116" s="71">
        <f t="shared" si="75"/>
        <v>50</v>
      </c>
      <c r="U116" s="71">
        <f t="shared" si="76"/>
        <v>2</v>
      </c>
      <c r="V116" s="72">
        <f t="shared" si="104"/>
        <v>5</v>
      </c>
      <c r="W116" s="70">
        <f t="shared" si="77"/>
        <v>2</v>
      </c>
      <c r="X116" s="72">
        <f t="shared" si="78"/>
        <v>7</v>
      </c>
      <c r="Y116" s="73">
        <f t="shared" si="79"/>
        <v>0.7142857142857143</v>
      </c>
      <c r="Z116" s="73">
        <f t="shared" si="80"/>
        <v>0.5</v>
      </c>
      <c r="AA116" s="71">
        <f t="shared" si="81"/>
        <v>10000</v>
      </c>
      <c r="AB116" s="71">
        <f t="shared" si="82"/>
        <v>9605.7142857142862</v>
      </c>
      <c r="AC116" s="71">
        <f t="shared" si="67"/>
        <v>394.28571428571377</v>
      </c>
      <c r="AD116" s="76">
        <f t="shared" si="83"/>
        <v>9.1999999999999691</v>
      </c>
      <c r="AE116" s="71">
        <f t="shared" si="84"/>
        <v>0.70000000000000007</v>
      </c>
      <c r="AF116" s="71">
        <f t="shared" si="85"/>
        <v>1.4000000000000001</v>
      </c>
      <c r="AG116" s="74">
        <f t="shared" si="86"/>
        <v>200</v>
      </c>
      <c r="AH116" s="60">
        <f t="shared" si="87"/>
        <v>50</v>
      </c>
      <c r="AI116" s="60">
        <f t="shared" si="88"/>
        <v>70</v>
      </c>
      <c r="AJ116" s="60">
        <f t="shared" si="89"/>
        <v>10070</v>
      </c>
      <c r="AK116" s="60">
        <f t="shared" si="90"/>
        <v>185</v>
      </c>
      <c r="AL116" s="60">
        <f t="shared" si="91"/>
        <v>3.7</v>
      </c>
      <c r="AM116" s="60">
        <f t="shared" si="92"/>
        <v>-37</v>
      </c>
      <c r="AN116" s="60">
        <f t="shared" si="93"/>
        <v>-37</v>
      </c>
      <c r="AO116" s="60">
        <f t="shared" si="94"/>
        <v>37</v>
      </c>
      <c r="AP116" s="61" t="str">
        <f t="shared" si="68"/>
        <v/>
      </c>
      <c r="AQ116" s="62">
        <f t="shared" si="95"/>
        <v>35</v>
      </c>
      <c r="AR116" s="63">
        <f t="shared" si="69"/>
        <v>1.4782608695652191</v>
      </c>
      <c r="AS116" s="63">
        <f t="shared" si="96"/>
        <v>73.91304347826096</v>
      </c>
      <c r="AT116" s="63">
        <f t="shared" si="97"/>
        <v>147.82608695652192</v>
      </c>
      <c r="AU116" s="63">
        <f t="shared" si="98"/>
        <v>-73.91304347826096</v>
      </c>
      <c r="AV116" s="68">
        <f t="shared" si="99"/>
        <v>0.1</v>
      </c>
      <c r="AW116" s="63">
        <f t="shared" si="100"/>
        <v>369.56521739130483</v>
      </c>
      <c r="AX116" s="63">
        <f t="shared" si="101"/>
        <v>-147.82608695652192</v>
      </c>
      <c r="AY116" s="64">
        <f t="shared" si="102"/>
        <v>221.73913043478291</v>
      </c>
      <c r="AZ116" s="65">
        <f t="shared" si="70"/>
        <v>-172.54658385093086</v>
      </c>
      <c r="BA116" s="51">
        <f t="shared" si="103"/>
        <v>517.39130434782669</v>
      </c>
      <c r="BB116" s="55">
        <f t="shared" si="71"/>
        <v>5.3862866306287727E-2</v>
      </c>
      <c r="BC116" s="55">
        <f t="shared" si="72"/>
        <v>0.56238185255198636</v>
      </c>
      <c r="BE116" s="52">
        <f>IF(((AS116-T116)/T116)&gt;=BE$4,AD116,"")</f>
        <v>9.1999999999999691</v>
      </c>
      <c r="BF116" s="52" t="str">
        <f t="shared" si="73"/>
        <v/>
      </c>
      <c r="BG116" s="52">
        <f>IF(BB116&lt;=BG$4,AD116,"")</f>
        <v>9.1999999999999691</v>
      </c>
      <c r="BH116" s="52" t="str">
        <f>IF(BC116&gt;=BH$4,AD116,"")</f>
        <v/>
      </c>
    </row>
    <row r="117" spans="19:60">
      <c r="S117" s="70">
        <f t="shared" si="74"/>
        <v>7</v>
      </c>
      <c r="T117" s="71">
        <f t="shared" si="75"/>
        <v>50</v>
      </c>
      <c r="U117" s="71">
        <f t="shared" si="76"/>
        <v>2</v>
      </c>
      <c r="V117" s="72">
        <f t="shared" si="104"/>
        <v>5</v>
      </c>
      <c r="W117" s="70">
        <f t="shared" si="77"/>
        <v>2</v>
      </c>
      <c r="X117" s="72">
        <f t="shared" si="78"/>
        <v>7</v>
      </c>
      <c r="Y117" s="73">
        <f t="shared" si="79"/>
        <v>0.7142857142857143</v>
      </c>
      <c r="Z117" s="73">
        <f t="shared" si="80"/>
        <v>0.5</v>
      </c>
      <c r="AA117" s="71">
        <f t="shared" si="81"/>
        <v>10000</v>
      </c>
      <c r="AB117" s="71">
        <f t="shared" si="82"/>
        <v>9605.7142857142862</v>
      </c>
      <c r="AC117" s="71">
        <f t="shared" si="67"/>
        <v>394.28571428571377</v>
      </c>
      <c r="AD117" s="76">
        <f t="shared" si="83"/>
        <v>9.0999999999999694</v>
      </c>
      <c r="AE117" s="71">
        <f t="shared" si="84"/>
        <v>0.70000000000000007</v>
      </c>
      <c r="AF117" s="71">
        <f t="shared" si="85"/>
        <v>1.4000000000000001</v>
      </c>
      <c r="AG117" s="74">
        <f t="shared" si="86"/>
        <v>200</v>
      </c>
      <c r="AH117" s="60">
        <f t="shared" si="87"/>
        <v>50</v>
      </c>
      <c r="AI117" s="60">
        <f t="shared" si="88"/>
        <v>70</v>
      </c>
      <c r="AJ117" s="60">
        <f t="shared" si="89"/>
        <v>10070</v>
      </c>
      <c r="AK117" s="60">
        <f t="shared" si="90"/>
        <v>185</v>
      </c>
      <c r="AL117" s="60">
        <f t="shared" si="91"/>
        <v>3.7</v>
      </c>
      <c r="AM117" s="60">
        <f t="shared" si="92"/>
        <v>-37</v>
      </c>
      <c r="AN117" s="60">
        <f t="shared" si="93"/>
        <v>-37</v>
      </c>
      <c r="AO117" s="60">
        <f t="shared" si="94"/>
        <v>37</v>
      </c>
      <c r="AP117" s="61" t="str">
        <f t="shared" si="68"/>
        <v/>
      </c>
      <c r="AQ117" s="62">
        <f t="shared" si="95"/>
        <v>35</v>
      </c>
      <c r="AR117" s="63">
        <f t="shared" si="69"/>
        <v>1.4835164835164851</v>
      </c>
      <c r="AS117" s="63">
        <f t="shared" si="96"/>
        <v>74.17582417582426</v>
      </c>
      <c r="AT117" s="63">
        <f t="shared" si="97"/>
        <v>148.35164835164852</v>
      </c>
      <c r="AU117" s="63">
        <f t="shared" si="98"/>
        <v>-74.17582417582426</v>
      </c>
      <c r="AV117" s="68">
        <f t="shared" si="99"/>
        <v>0.1</v>
      </c>
      <c r="AW117" s="63">
        <f t="shared" si="100"/>
        <v>370.87912087912127</v>
      </c>
      <c r="AX117" s="63">
        <f t="shared" si="101"/>
        <v>-148.35164835164852</v>
      </c>
      <c r="AY117" s="64">
        <f t="shared" si="102"/>
        <v>222.52747252747275</v>
      </c>
      <c r="AZ117" s="65">
        <f t="shared" si="70"/>
        <v>-171.75824175824101</v>
      </c>
      <c r="BA117" s="51">
        <f t="shared" si="103"/>
        <v>519.23076923076985</v>
      </c>
      <c r="BB117" s="55">
        <f t="shared" si="71"/>
        <v>5.405436324532107E-2</v>
      </c>
      <c r="BC117" s="55">
        <f t="shared" si="72"/>
        <v>0.56438127090301138</v>
      </c>
      <c r="BE117" s="52">
        <f>IF(((AS117-T117)/T117)&gt;=BE$4,AD117,"")</f>
        <v>9.0999999999999694</v>
      </c>
      <c r="BF117" s="52" t="str">
        <f t="shared" si="73"/>
        <v/>
      </c>
      <c r="BG117" s="52">
        <f>IF(BB117&lt;=BG$4,AD117,"")</f>
        <v>9.0999999999999694</v>
      </c>
      <c r="BH117" s="52" t="str">
        <f>IF(BC117&gt;=BH$4,AD117,"")</f>
        <v/>
      </c>
    </row>
    <row r="118" spans="19:60">
      <c r="S118" s="70">
        <f t="shared" si="74"/>
        <v>7</v>
      </c>
      <c r="T118" s="71">
        <f t="shared" si="75"/>
        <v>50</v>
      </c>
      <c r="U118" s="71">
        <f t="shared" si="76"/>
        <v>2</v>
      </c>
      <c r="V118" s="72">
        <f t="shared" si="104"/>
        <v>5</v>
      </c>
      <c r="W118" s="70">
        <f t="shared" si="77"/>
        <v>2</v>
      </c>
      <c r="X118" s="72">
        <f t="shared" si="78"/>
        <v>7</v>
      </c>
      <c r="Y118" s="73">
        <f t="shared" si="79"/>
        <v>0.7142857142857143</v>
      </c>
      <c r="Z118" s="73">
        <f t="shared" si="80"/>
        <v>0.5</v>
      </c>
      <c r="AA118" s="71">
        <f t="shared" si="81"/>
        <v>10000</v>
      </c>
      <c r="AB118" s="71">
        <f t="shared" si="82"/>
        <v>9605.7142857142862</v>
      </c>
      <c r="AC118" s="71">
        <f t="shared" si="67"/>
        <v>394.28571428571377</v>
      </c>
      <c r="AD118" s="76">
        <f t="shared" si="83"/>
        <v>8.9999999999999698</v>
      </c>
      <c r="AE118" s="71">
        <f t="shared" si="84"/>
        <v>0.70000000000000007</v>
      </c>
      <c r="AF118" s="71">
        <f t="shared" si="85"/>
        <v>1.4000000000000001</v>
      </c>
      <c r="AG118" s="74">
        <f t="shared" si="86"/>
        <v>200</v>
      </c>
      <c r="AH118" s="60">
        <f t="shared" si="87"/>
        <v>50</v>
      </c>
      <c r="AI118" s="60">
        <f t="shared" si="88"/>
        <v>70</v>
      </c>
      <c r="AJ118" s="60">
        <f t="shared" si="89"/>
        <v>10070</v>
      </c>
      <c r="AK118" s="60">
        <f t="shared" si="90"/>
        <v>185</v>
      </c>
      <c r="AL118" s="60">
        <f t="shared" si="91"/>
        <v>3.7</v>
      </c>
      <c r="AM118" s="60">
        <f t="shared" si="92"/>
        <v>-37</v>
      </c>
      <c r="AN118" s="60">
        <f t="shared" si="93"/>
        <v>-37</v>
      </c>
      <c r="AO118" s="60">
        <f t="shared" si="94"/>
        <v>37</v>
      </c>
      <c r="AP118" s="61" t="str">
        <f t="shared" si="68"/>
        <v/>
      </c>
      <c r="AQ118" s="62">
        <f t="shared" si="95"/>
        <v>35</v>
      </c>
      <c r="AR118" s="63">
        <f t="shared" si="69"/>
        <v>1.4888888888888907</v>
      </c>
      <c r="AS118" s="63">
        <f t="shared" si="96"/>
        <v>74.444444444444542</v>
      </c>
      <c r="AT118" s="63">
        <f t="shared" si="97"/>
        <v>148.88888888888908</v>
      </c>
      <c r="AU118" s="63">
        <f t="shared" si="98"/>
        <v>-74.444444444444542</v>
      </c>
      <c r="AV118" s="68">
        <f t="shared" si="99"/>
        <v>0.1</v>
      </c>
      <c r="AW118" s="63">
        <f t="shared" si="100"/>
        <v>372.22222222222274</v>
      </c>
      <c r="AX118" s="63">
        <f t="shared" si="101"/>
        <v>-148.88888888888908</v>
      </c>
      <c r="AY118" s="64">
        <f t="shared" si="102"/>
        <v>223.33333333333366</v>
      </c>
      <c r="AZ118" s="65">
        <f t="shared" si="70"/>
        <v>-170.95238095238011</v>
      </c>
      <c r="BA118" s="51">
        <f t="shared" si="103"/>
        <v>521.11111111111177</v>
      </c>
      <c r="BB118" s="55">
        <f t="shared" si="71"/>
        <v>5.4250115671888491E-2</v>
      </c>
      <c r="BC118" s="55">
        <f t="shared" si="72"/>
        <v>0.56642512077294838</v>
      </c>
      <c r="BE118" s="52">
        <f>IF(((AS118-T118)/T118)&gt;=BE$4,AD118,"")</f>
        <v>8.9999999999999698</v>
      </c>
      <c r="BF118" s="52" t="str">
        <f t="shared" si="73"/>
        <v/>
      </c>
      <c r="BG118" s="52">
        <f>IF(BB118&lt;=BG$4,AD118,"")</f>
        <v>8.9999999999999698</v>
      </c>
      <c r="BH118" s="52" t="str">
        <f>IF(BC118&gt;=BH$4,AD118,"")</f>
        <v/>
      </c>
    </row>
    <row r="119" spans="19:60">
      <c r="S119" s="70">
        <f t="shared" si="74"/>
        <v>7</v>
      </c>
      <c r="T119" s="71">
        <f t="shared" si="75"/>
        <v>50</v>
      </c>
      <c r="U119" s="71">
        <f t="shared" si="76"/>
        <v>2</v>
      </c>
      <c r="V119" s="72">
        <f t="shared" si="104"/>
        <v>5</v>
      </c>
      <c r="W119" s="70">
        <f t="shared" si="77"/>
        <v>2</v>
      </c>
      <c r="X119" s="72">
        <f t="shared" si="78"/>
        <v>7</v>
      </c>
      <c r="Y119" s="73">
        <f t="shared" si="79"/>
        <v>0.7142857142857143</v>
      </c>
      <c r="Z119" s="73">
        <f t="shared" si="80"/>
        <v>0.5</v>
      </c>
      <c r="AA119" s="71">
        <f t="shared" si="81"/>
        <v>10000</v>
      </c>
      <c r="AB119" s="71">
        <f t="shared" si="82"/>
        <v>9605.7142857142862</v>
      </c>
      <c r="AC119" s="71">
        <f t="shared" si="67"/>
        <v>394.28571428571377</v>
      </c>
      <c r="AD119" s="76">
        <f t="shared" si="83"/>
        <v>8.8999999999999702</v>
      </c>
      <c r="AE119" s="71">
        <f t="shared" si="84"/>
        <v>0.70000000000000007</v>
      </c>
      <c r="AF119" s="71">
        <f t="shared" si="85"/>
        <v>1.4000000000000001</v>
      </c>
      <c r="AG119" s="74">
        <f t="shared" si="86"/>
        <v>200</v>
      </c>
      <c r="AH119" s="60">
        <f t="shared" si="87"/>
        <v>50</v>
      </c>
      <c r="AI119" s="60">
        <f t="shared" si="88"/>
        <v>70</v>
      </c>
      <c r="AJ119" s="60">
        <f t="shared" si="89"/>
        <v>10070</v>
      </c>
      <c r="AK119" s="60">
        <f t="shared" si="90"/>
        <v>185</v>
      </c>
      <c r="AL119" s="60">
        <f t="shared" si="91"/>
        <v>3.7</v>
      </c>
      <c r="AM119" s="60">
        <f t="shared" si="92"/>
        <v>-37</v>
      </c>
      <c r="AN119" s="60">
        <f t="shared" si="93"/>
        <v>-37</v>
      </c>
      <c r="AO119" s="60">
        <f t="shared" si="94"/>
        <v>37</v>
      </c>
      <c r="AP119" s="61" t="str">
        <f t="shared" si="68"/>
        <v/>
      </c>
      <c r="AQ119" s="62">
        <f t="shared" si="95"/>
        <v>35</v>
      </c>
      <c r="AR119" s="63">
        <f t="shared" si="69"/>
        <v>1.4943820224719118</v>
      </c>
      <c r="AS119" s="63">
        <f t="shared" si="96"/>
        <v>74.719101123595593</v>
      </c>
      <c r="AT119" s="63">
        <f t="shared" si="97"/>
        <v>149.43820224719119</v>
      </c>
      <c r="AU119" s="63">
        <f t="shared" si="98"/>
        <v>-74.719101123595593</v>
      </c>
      <c r="AV119" s="68">
        <f t="shared" si="99"/>
        <v>0.1</v>
      </c>
      <c r="AW119" s="63">
        <f t="shared" si="100"/>
        <v>373.59550561797795</v>
      </c>
      <c r="AX119" s="63">
        <f t="shared" si="101"/>
        <v>-149.43820224719119</v>
      </c>
      <c r="AY119" s="64">
        <f t="shared" si="102"/>
        <v>224.15730337078676</v>
      </c>
      <c r="AZ119" s="65">
        <f t="shared" si="70"/>
        <v>-170.128410914927</v>
      </c>
      <c r="BA119" s="51">
        <f t="shared" si="103"/>
        <v>523.03370786516916</v>
      </c>
      <c r="BB119" s="55">
        <f t="shared" si="71"/>
        <v>5.4450267029390008E-2</v>
      </c>
      <c r="BC119" s="55">
        <f t="shared" si="72"/>
        <v>0.56851489985344539</v>
      </c>
      <c r="BE119" s="52">
        <f>IF(((AS119-T119)/T119)&gt;=BE$4,AD119,"")</f>
        <v>8.8999999999999702</v>
      </c>
      <c r="BF119" s="52" t="str">
        <f t="shared" si="73"/>
        <v/>
      </c>
      <c r="BG119" s="52">
        <f>IF(BB119&lt;=BG$4,AD119,"")</f>
        <v>8.8999999999999702</v>
      </c>
      <c r="BH119" s="52" t="str">
        <f>IF(BC119&gt;=BH$4,AD119,"")</f>
        <v/>
      </c>
    </row>
    <row r="120" spans="19:60">
      <c r="S120" s="70">
        <f t="shared" si="74"/>
        <v>7</v>
      </c>
      <c r="T120" s="71">
        <f t="shared" si="75"/>
        <v>50</v>
      </c>
      <c r="U120" s="71">
        <f t="shared" si="76"/>
        <v>2</v>
      </c>
      <c r="V120" s="72">
        <f t="shared" si="104"/>
        <v>5</v>
      </c>
      <c r="W120" s="70">
        <f t="shared" si="77"/>
        <v>2</v>
      </c>
      <c r="X120" s="72">
        <f t="shared" si="78"/>
        <v>7</v>
      </c>
      <c r="Y120" s="73">
        <f t="shared" si="79"/>
        <v>0.7142857142857143</v>
      </c>
      <c r="Z120" s="73">
        <f t="shared" si="80"/>
        <v>0.5</v>
      </c>
      <c r="AA120" s="71">
        <f t="shared" si="81"/>
        <v>10000</v>
      </c>
      <c r="AB120" s="71">
        <f t="shared" si="82"/>
        <v>9605.7142857142862</v>
      </c>
      <c r="AC120" s="71">
        <f t="shared" si="67"/>
        <v>394.28571428571377</v>
      </c>
      <c r="AD120" s="76">
        <f t="shared" si="83"/>
        <v>8.7999999999999705</v>
      </c>
      <c r="AE120" s="71">
        <f t="shared" si="84"/>
        <v>0.70000000000000007</v>
      </c>
      <c r="AF120" s="71">
        <f t="shared" si="85"/>
        <v>1.4000000000000001</v>
      </c>
      <c r="AG120" s="74">
        <f t="shared" si="86"/>
        <v>200</v>
      </c>
      <c r="AH120" s="60">
        <f t="shared" si="87"/>
        <v>50</v>
      </c>
      <c r="AI120" s="60">
        <f t="shared" si="88"/>
        <v>70</v>
      </c>
      <c r="AJ120" s="60">
        <f t="shared" si="89"/>
        <v>10070</v>
      </c>
      <c r="AK120" s="60">
        <f t="shared" si="90"/>
        <v>185</v>
      </c>
      <c r="AL120" s="60">
        <f t="shared" si="91"/>
        <v>3.7</v>
      </c>
      <c r="AM120" s="60">
        <f t="shared" si="92"/>
        <v>-37</v>
      </c>
      <c r="AN120" s="60">
        <f t="shared" si="93"/>
        <v>-37</v>
      </c>
      <c r="AO120" s="60">
        <f t="shared" si="94"/>
        <v>37</v>
      </c>
      <c r="AP120" s="61" t="str">
        <f t="shared" si="68"/>
        <v/>
      </c>
      <c r="AQ120" s="62">
        <f t="shared" si="95"/>
        <v>35</v>
      </c>
      <c r="AR120" s="63">
        <f t="shared" si="69"/>
        <v>1.5000000000000018</v>
      </c>
      <c r="AS120" s="63">
        <f t="shared" si="96"/>
        <v>75.000000000000085</v>
      </c>
      <c r="AT120" s="63">
        <f t="shared" si="97"/>
        <v>150.00000000000017</v>
      </c>
      <c r="AU120" s="63">
        <f t="shared" si="98"/>
        <v>-75.000000000000085</v>
      </c>
      <c r="AV120" s="68">
        <f t="shared" si="99"/>
        <v>0.1</v>
      </c>
      <c r="AW120" s="63">
        <f t="shared" si="100"/>
        <v>375.00000000000045</v>
      </c>
      <c r="AX120" s="63">
        <f t="shared" si="101"/>
        <v>-150.00000000000017</v>
      </c>
      <c r="AY120" s="64">
        <f t="shared" si="102"/>
        <v>225.00000000000028</v>
      </c>
      <c r="AZ120" s="65">
        <f t="shared" si="70"/>
        <v>-169.28571428571348</v>
      </c>
      <c r="BA120" s="51">
        <f t="shared" si="103"/>
        <v>525.00000000000057</v>
      </c>
      <c r="BB120" s="55">
        <f t="shared" si="71"/>
        <v>5.4654967281380189E-2</v>
      </c>
      <c r="BC120" s="55">
        <f t="shared" si="72"/>
        <v>0.5706521739130449</v>
      </c>
      <c r="BE120" s="52">
        <f>IF(((AS120-T120)/T120)&gt;=BE$4,AD120,"")</f>
        <v>8.7999999999999705</v>
      </c>
      <c r="BF120" s="52" t="str">
        <f t="shared" si="73"/>
        <v/>
      </c>
      <c r="BG120" s="52">
        <f>IF(BB120&lt;=BG$4,AD120,"")</f>
        <v>8.7999999999999705</v>
      </c>
      <c r="BH120" s="52" t="str">
        <f>IF(BC120&gt;=BH$4,AD120,"")</f>
        <v/>
      </c>
    </row>
    <row r="121" spans="19:60">
      <c r="S121" s="70">
        <f t="shared" si="74"/>
        <v>7</v>
      </c>
      <c r="T121" s="71">
        <f t="shared" si="75"/>
        <v>50</v>
      </c>
      <c r="U121" s="71">
        <f t="shared" si="76"/>
        <v>2</v>
      </c>
      <c r="V121" s="72">
        <f t="shared" si="104"/>
        <v>5</v>
      </c>
      <c r="W121" s="70">
        <f t="shared" si="77"/>
        <v>2</v>
      </c>
      <c r="X121" s="72">
        <f t="shared" si="78"/>
        <v>7</v>
      </c>
      <c r="Y121" s="73">
        <f t="shared" si="79"/>
        <v>0.7142857142857143</v>
      </c>
      <c r="Z121" s="73">
        <f t="shared" si="80"/>
        <v>0.5</v>
      </c>
      <c r="AA121" s="71">
        <f t="shared" si="81"/>
        <v>10000</v>
      </c>
      <c r="AB121" s="71">
        <f t="shared" si="82"/>
        <v>9605.7142857142862</v>
      </c>
      <c r="AC121" s="71">
        <f t="shared" si="67"/>
        <v>394.28571428571377</v>
      </c>
      <c r="AD121" s="76">
        <f t="shared" si="83"/>
        <v>8.6999999999999709</v>
      </c>
      <c r="AE121" s="71">
        <f t="shared" si="84"/>
        <v>0.70000000000000007</v>
      </c>
      <c r="AF121" s="71">
        <f t="shared" si="85"/>
        <v>1.4000000000000001</v>
      </c>
      <c r="AG121" s="74">
        <f t="shared" si="86"/>
        <v>200</v>
      </c>
      <c r="AH121" s="60">
        <f t="shared" si="87"/>
        <v>50</v>
      </c>
      <c r="AI121" s="60">
        <f t="shared" si="88"/>
        <v>70</v>
      </c>
      <c r="AJ121" s="60">
        <f t="shared" si="89"/>
        <v>10070</v>
      </c>
      <c r="AK121" s="60">
        <f t="shared" si="90"/>
        <v>185</v>
      </c>
      <c r="AL121" s="60">
        <f t="shared" si="91"/>
        <v>3.7</v>
      </c>
      <c r="AM121" s="60">
        <f t="shared" si="92"/>
        <v>-37</v>
      </c>
      <c r="AN121" s="60">
        <f t="shared" si="93"/>
        <v>-37</v>
      </c>
      <c r="AO121" s="60">
        <f t="shared" si="94"/>
        <v>37</v>
      </c>
      <c r="AP121" s="61" t="str">
        <f t="shared" si="68"/>
        <v/>
      </c>
      <c r="AQ121" s="62">
        <f t="shared" si="95"/>
        <v>35</v>
      </c>
      <c r="AR121" s="63">
        <f t="shared" si="69"/>
        <v>1.5057471264367832</v>
      </c>
      <c r="AS121" s="63">
        <f t="shared" si="96"/>
        <v>75.287356321839155</v>
      </c>
      <c r="AT121" s="63">
        <f t="shared" si="97"/>
        <v>150.57471264367831</v>
      </c>
      <c r="AU121" s="63">
        <f t="shared" si="98"/>
        <v>-75.287356321839155</v>
      </c>
      <c r="AV121" s="68">
        <f t="shared" si="99"/>
        <v>0.1</v>
      </c>
      <c r="AW121" s="63">
        <f t="shared" si="100"/>
        <v>376.4367816091958</v>
      </c>
      <c r="AX121" s="63">
        <f t="shared" si="101"/>
        <v>-150.57471264367831</v>
      </c>
      <c r="AY121" s="64">
        <f t="shared" si="102"/>
        <v>225.86206896551749</v>
      </c>
      <c r="AZ121" s="65">
        <f t="shared" si="70"/>
        <v>-168.42364532019627</v>
      </c>
      <c r="BA121" s="51">
        <f t="shared" si="103"/>
        <v>527.01149425287406</v>
      </c>
      <c r="BB121" s="55">
        <f t="shared" si="71"/>
        <v>5.486437328628968E-2</v>
      </c>
      <c r="BC121" s="55">
        <f t="shared" si="72"/>
        <v>0.57283858070964655</v>
      </c>
      <c r="BE121" s="52">
        <f>IF(((AS121-T121)/T121)&gt;=BE$4,AD121,"")</f>
        <v>8.6999999999999709</v>
      </c>
      <c r="BF121" s="52" t="str">
        <f t="shared" si="73"/>
        <v/>
      </c>
      <c r="BG121" s="52">
        <f>IF(BB121&lt;=BG$4,AD121,"")</f>
        <v>8.6999999999999709</v>
      </c>
      <c r="BH121" s="52" t="str">
        <f>IF(BC121&gt;=BH$4,AD121,"")</f>
        <v/>
      </c>
    </row>
    <row r="122" spans="19:60">
      <c r="S122" s="70">
        <f t="shared" si="74"/>
        <v>7</v>
      </c>
      <c r="T122" s="71">
        <f t="shared" si="75"/>
        <v>50</v>
      </c>
      <c r="U122" s="71">
        <f t="shared" si="76"/>
        <v>2</v>
      </c>
      <c r="V122" s="72">
        <f t="shared" si="104"/>
        <v>5</v>
      </c>
      <c r="W122" s="70">
        <f t="shared" si="77"/>
        <v>2</v>
      </c>
      <c r="X122" s="72">
        <f t="shared" si="78"/>
        <v>7</v>
      </c>
      <c r="Y122" s="73">
        <f t="shared" si="79"/>
        <v>0.7142857142857143</v>
      </c>
      <c r="Z122" s="73">
        <f t="shared" si="80"/>
        <v>0.5</v>
      </c>
      <c r="AA122" s="71">
        <f t="shared" si="81"/>
        <v>10000</v>
      </c>
      <c r="AB122" s="71">
        <f t="shared" si="82"/>
        <v>9605.7142857142862</v>
      </c>
      <c r="AC122" s="71">
        <f t="shared" si="67"/>
        <v>394.28571428571377</v>
      </c>
      <c r="AD122" s="76">
        <f t="shared" si="83"/>
        <v>8.5999999999999712</v>
      </c>
      <c r="AE122" s="71">
        <f t="shared" si="84"/>
        <v>0.70000000000000007</v>
      </c>
      <c r="AF122" s="71">
        <f t="shared" si="85"/>
        <v>1.4000000000000001</v>
      </c>
      <c r="AG122" s="74">
        <f t="shared" si="86"/>
        <v>200</v>
      </c>
      <c r="AH122" s="60">
        <f t="shared" si="87"/>
        <v>50</v>
      </c>
      <c r="AI122" s="60">
        <f t="shared" si="88"/>
        <v>70</v>
      </c>
      <c r="AJ122" s="60">
        <f t="shared" si="89"/>
        <v>10070</v>
      </c>
      <c r="AK122" s="60">
        <f t="shared" si="90"/>
        <v>185</v>
      </c>
      <c r="AL122" s="60">
        <f t="shared" si="91"/>
        <v>3.7</v>
      </c>
      <c r="AM122" s="60">
        <f t="shared" si="92"/>
        <v>-37</v>
      </c>
      <c r="AN122" s="60">
        <f t="shared" si="93"/>
        <v>-37</v>
      </c>
      <c r="AO122" s="60">
        <f t="shared" si="94"/>
        <v>37</v>
      </c>
      <c r="AP122" s="61" t="str">
        <f t="shared" si="68"/>
        <v/>
      </c>
      <c r="AQ122" s="62">
        <f t="shared" si="95"/>
        <v>35</v>
      </c>
      <c r="AR122" s="63">
        <f t="shared" si="69"/>
        <v>1.511627906976746</v>
      </c>
      <c r="AS122" s="63">
        <f t="shared" si="96"/>
        <v>75.581395348837304</v>
      </c>
      <c r="AT122" s="63">
        <f t="shared" si="97"/>
        <v>151.16279069767461</v>
      </c>
      <c r="AU122" s="63">
        <f t="shared" si="98"/>
        <v>-75.581395348837304</v>
      </c>
      <c r="AV122" s="68">
        <f t="shared" si="99"/>
        <v>0.1</v>
      </c>
      <c r="AW122" s="63">
        <f t="shared" si="100"/>
        <v>377.90697674418652</v>
      </c>
      <c r="AX122" s="63">
        <f t="shared" si="101"/>
        <v>-151.16279069767461</v>
      </c>
      <c r="AY122" s="64">
        <f t="shared" si="102"/>
        <v>226.74418604651191</v>
      </c>
      <c r="AZ122" s="65">
        <f t="shared" si="70"/>
        <v>-167.54152823920185</v>
      </c>
      <c r="BA122" s="51">
        <f t="shared" si="103"/>
        <v>529.06976744186113</v>
      </c>
      <c r="BB122" s="55">
        <f t="shared" si="71"/>
        <v>5.5078649198290121E-2</v>
      </c>
      <c r="BC122" s="55">
        <f t="shared" si="72"/>
        <v>0.57507583417593677</v>
      </c>
      <c r="BE122" s="52">
        <f>IF(((AS122-T122)/T122)&gt;=BE$4,AD122,"")</f>
        <v>8.5999999999999712</v>
      </c>
      <c r="BF122" s="52" t="str">
        <f t="shared" si="73"/>
        <v/>
      </c>
      <c r="BG122" s="52">
        <f>IF(BB122&lt;=BG$4,AD122,"")</f>
        <v>8.5999999999999712</v>
      </c>
      <c r="BH122" s="52" t="str">
        <f>IF(BC122&gt;=BH$4,AD122,"")</f>
        <v/>
      </c>
    </row>
    <row r="123" spans="19:60">
      <c r="S123" s="70">
        <f t="shared" si="74"/>
        <v>7</v>
      </c>
      <c r="T123" s="71">
        <f t="shared" si="75"/>
        <v>50</v>
      </c>
      <c r="U123" s="71">
        <f t="shared" si="76"/>
        <v>2</v>
      </c>
      <c r="V123" s="72">
        <f t="shared" si="104"/>
        <v>5</v>
      </c>
      <c r="W123" s="70">
        <f t="shared" si="77"/>
        <v>2</v>
      </c>
      <c r="X123" s="72">
        <f t="shared" si="78"/>
        <v>7</v>
      </c>
      <c r="Y123" s="73">
        <f t="shared" si="79"/>
        <v>0.7142857142857143</v>
      </c>
      <c r="Z123" s="73">
        <f t="shared" si="80"/>
        <v>0.5</v>
      </c>
      <c r="AA123" s="71">
        <f t="shared" si="81"/>
        <v>10000</v>
      </c>
      <c r="AB123" s="71">
        <f t="shared" si="82"/>
        <v>9605.7142857142862</v>
      </c>
      <c r="AC123" s="71">
        <f t="shared" si="67"/>
        <v>394.28571428571377</v>
      </c>
      <c r="AD123" s="76">
        <f t="shared" si="83"/>
        <v>8.4999999999999716</v>
      </c>
      <c r="AE123" s="71">
        <f t="shared" si="84"/>
        <v>0.70000000000000007</v>
      </c>
      <c r="AF123" s="71">
        <f t="shared" si="85"/>
        <v>1.4000000000000001</v>
      </c>
      <c r="AG123" s="74">
        <f t="shared" si="86"/>
        <v>200</v>
      </c>
      <c r="AH123" s="60">
        <f t="shared" si="87"/>
        <v>50</v>
      </c>
      <c r="AI123" s="60">
        <f t="shared" si="88"/>
        <v>70</v>
      </c>
      <c r="AJ123" s="60">
        <f t="shared" si="89"/>
        <v>10070</v>
      </c>
      <c r="AK123" s="60">
        <f t="shared" si="90"/>
        <v>185</v>
      </c>
      <c r="AL123" s="60">
        <f t="shared" si="91"/>
        <v>3.7</v>
      </c>
      <c r="AM123" s="60">
        <f t="shared" si="92"/>
        <v>-37</v>
      </c>
      <c r="AN123" s="60">
        <f t="shared" si="93"/>
        <v>-37</v>
      </c>
      <c r="AO123" s="60">
        <f t="shared" si="94"/>
        <v>37</v>
      </c>
      <c r="AP123" s="61" t="str">
        <f t="shared" si="68"/>
        <v/>
      </c>
      <c r="AQ123" s="62">
        <f t="shared" si="95"/>
        <v>35</v>
      </c>
      <c r="AR123" s="63">
        <f t="shared" si="69"/>
        <v>1.5176470588235311</v>
      </c>
      <c r="AS123" s="63">
        <f t="shared" si="96"/>
        <v>75.882352941176549</v>
      </c>
      <c r="AT123" s="63">
        <f t="shared" si="97"/>
        <v>151.7647058823531</v>
      </c>
      <c r="AU123" s="63">
        <f t="shared" si="98"/>
        <v>-75.882352941176549</v>
      </c>
      <c r="AV123" s="68">
        <f t="shared" si="99"/>
        <v>0.1</v>
      </c>
      <c r="AW123" s="63">
        <f t="shared" si="100"/>
        <v>379.41176470588277</v>
      </c>
      <c r="AX123" s="63">
        <f t="shared" si="101"/>
        <v>-151.7647058823531</v>
      </c>
      <c r="AY123" s="64">
        <f t="shared" si="102"/>
        <v>227.64705882352968</v>
      </c>
      <c r="AZ123" s="65">
        <f t="shared" si="70"/>
        <v>-166.63865546218409</v>
      </c>
      <c r="BA123" s="51">
        <f t="shared" si="103"/>
        <v>531.17647058823582</v>
      </c>
      <c r="BB123" s="55">
        <f t="shared" si="71"/>
        <v>5.529796689645524E-2</v>
      </c>
      <c r="BC123" s="55">
        <f t="shared" si="72"/>
        <v>0.57736572890025717</v>
      </c>
      <c r="BE123" s="52">
        <f>IF(((AS123-T123)/T123)&gt;=BE$4,AD123,"")</f>
        <v>8.4999999999999716</v>
      </c>
      <c r="BF123" s="52" t="str">
        <f t="shared" si="73"/>
        <v/>
      </c>
      <c r="BG123" s="52">
        <f>IF(BB123&lt;=BG$4,AD123,"")</f>
        <v>8.4999999999999716</v>
      </c>
      <c r="BH123" s="52" t="str">
        <f>IF(BC123&gt;=BH$4,AD123,"")</f>
        <v/>
      </c>
    </row>
    <row r="124" spans="19:60">
      <c r="S124" s="70">
        <f t="shared" si="74"/>
        <v>7</v>
      </c>
      <c r="T124" s="71">
        <f t="shared" si="75"/>
        <v>50</v>
      </c>
      <c r="U124" s="71">
        <f t="shared" si="76"/>
        <v>2</v>
      </c>
      <c r="V124" s="72">
        <f t="shared" si="104"/>
        <v>5</v>
      </c>
      <c r="W124" s="70">
        <f t="shared" si="77"/>
        <v>2</v>
      </c>
      <c r="X124" s="72">
        <f t="shared" si="78"/>
        <v>7</v>
      </c>
      <c r="Y124" s="73">
        <f t="shared" si="79"/>
        <v>0.7142857142857143</v>
      </c>
      <c r="Z124" s="73">
        <f t="shared" si="80"/>
        <v>0.5</v>
      </c>
      <c r="AA124" s="71">
        <f t="shared" si="81"/>
        <v>10000</v>
      </c>
      <c r="AB124" s="71">
        <f t="shared" si="82"/>
        <v>9605.7142857142862</v>
      </c>
      <c r="AC124" s="71">
        <f t="shared" si="67"/>
        <v>394.28571428571377</v>
      </c>
      <c r="AD124" s="76">
        <f t="shared" si="83"/>
        <v>8.3999999999999719</v>
      </c>
      <c r="AE124" s="71">
        <f t="shared" si="84"/>
        <v>0.70000000000000007</v>
      </c>
      <c r="AF124" s="71">
        <f t="shared" si="85"/>
        <v>1.4000000000000001</v>
      </c>
      <c r="AG124" s="74">
        <f t="shared" si="86"/>
        <v>200</v>
      </c>
      <c r="AH124" s="60">
        <f t="shared" si="87"/>
        <v>50</v>
      </c>
      <c r="AI124" s="60">
        <f t="shared" si="88"/>
        <v>70</v>
      </c>
      <c r="AJ124" s="60">
        <f t="shared" si="89"/>
        <v>10070</v>
      </c>
      <c r="AK124" s="60">
        <f t="shared" si="90"/>
        <v>185</v>
      </c>
      <c r="AL124" s="60">
        <f t="shared" si="91"/>
        <v>3.7</v>
      </c>
      <c r="AM124" s="60">
        <f t="shared" si="92"/>
        <v>-37</v>
      </c>
      <c r="AN124" s="60">
        <f t="shared" si="93"/>
        <v>-37</v>
      </c>
      <c r="AO124" s="60">
        <f t="shared" si="94"/>
        <v>37</v>
      </c>
      <c r="AP124" s="61" t="str">
        <f t="shared" si="68"/>
        <v/>
      </c>
      <c r="AQ124" s="62">
        <f t="shared" si="95"/>
        <v>35</v>
      </c>
      <c r="AR124" s="63">
        <f t="shared" si="69"/>
        <v>1.5238095238095255</v>
      </c>
      <c r="AS124" s="63">
        <f t="shared" si="96"/>
        <v>76.190476190476275</v>
      </c>
      <c r="AT124" s="63">
        <f t="shared" si="97"/>
        <v>152.38095238095255</v>
      </c>
      <c r="AU124" s="63">
        <f t="shared" si="98"/>
        <v>-76.190476190476275</v>
      </c>
      <c r="AV124" s="68">
        <f t="shared" si="99"/>
        <v>0.1</v>
      </c>
      <c r="AW124" s="63">
        <f t="shared" si="100"/>
        <v>380.95238095238136</v>
      </c>
      <c r="AX124" s="63">
        <f t="shared" si="101"/>
        <v>-152.38095238095255</v>
      </c>
      <c r="AY124" s="64">
        <f t="shared" si="102"/>
        <v>228.57142857142881</v>
      </c>
      <c r="AZ124" s="65">
        <f t="shared" si="70"/>
        <v>-165.71428571428496</v>
      </c>
      <c r="BA124" s="51">
        <f t="shared" si="103"/>
        <v>533.33333333333394</v>
      </c>
      <c r="BB124" s="55">
        <f t="shared" si="71"/>
        <v>5.5522506444576701E-2</v>
      </c>
      <c r="BC124" s="55">
        <f t="shared" si="72"/>
        <v>0.57971014492753759</v>
      </c>
      <c r="BE124" s="52">
        <f>IF(((AS124-T124)/T124)&gt;=BE$4,AD124,"")</f>
        <v>8.3999999999999719</v>
      </c>
      <c r="BF124" s="52" t="str">
        <f t="shared" si="73"/>
        <v/>
      </c>
      <c r="BG124" s="52">
        <f>IF(BB124&lt;=BG$4,AD124,"")</f>
        <v>8.3999999999999719</v>
      </c>
      <c r="BH124" s="52" t="str">
        <f>IF(BC124&gt;=BH$4,AD124,"")</f>
        <v/>
      </c>
    </row>
    <row r="125" spans="19:60">
      <c r="S125" s="70">
        <f t="shared" si="74"/>
        <v>7</v>
      </c>
      <c r="T125" s="71">
        <f t="shared" si="75"/>
        <v>50</v>
      </c>
      <c r="U125" s="71">
        <f t="shared" si="76"/>
        <v>2</v>
      </c>
      <c r="V125" s="72">
        <f t="shared" si="104"/>
        <v>5</v>
      </c>
      <c r="W125" s="70">
        <f t="shared" si="77"/>
        <v>2</v>
      </c>
      <c r="X125" s="72">
        <f t="shared" si="78"/>
        <v>7</v>
      </c>
      <c r="Y125" s="73">
        <f t="shared" si="79"/>
        <v>0.7142857142857143</v>
      </c>
      <c r="Z125" s="73">
        <f t="shared" si="80"/>
        <v>0.5</v>
      </c>
      <c r="AA125" s="71">
        <f t="shared" si="81"/>
        <v>10000</v>
      </c>
      <c r="AB125" s="71">
        <f t="shared" si="82"/>
        <v>9605.7142857142862</v>
      </c>
      <c r="AC125" s="71">
        <f t="shared" si="67"/>
        <v>394.28571428571377</v>
      </c>
      <c r="AD125" s="76">
        <f t="shared" si="83"/>
        <v>8.2999999999999723</v>
      </c>
      <c r="AE125" s="71">
        <f t="shared" si="84"/>
        <v>0.70000000000000007</v>
      </c>
      <c r="AF125" s="71">
        <f t="shared" si="85"/>
        <v>1.4000000000000001</v>
      </c>
      <c r="AG125" s="74">
        <f t="shared" si="86"/>
        <v>200</v>
      </c>
      <c r="AH125" s="60">
        <f t="shared" si="87"/>
        <v>50</v>
      </c>
      <c r="AI125" s="60">
        <f t="shared" si="88"/>
        <v>70</v>
      </c>
      <c r="AJ125" s="60">
        <f t="shared" si="89"/>
        <v>10070</v>
      </c>
      <c r="AK125" s="60">
        <f t="shared" si="90"/>
        <v>185</v>
      </c>
      <c r="AL125" s="60">
        <f t="shared" si="91"/>
        <v>3.7</v>
      </c>
      <c r="AM125" s="60">
        <f t="shared" si="92"/>
        <v>-37</v>
      </c>
      <c r="AN125" s="60">
        <f t="shared" si="93"/>
        <v>-37</v>
      </c>
      <c r="AO125" s="60">
        <f t="shared" si="94"/>
        <v>37</v>
      </c>
      <c r="AP125" s="61" t="str">
        <f t="shared" si="68"/>
        <v/>
      </c>
      <c r="AQ125" s="62">
        <f t="shared" si="95"/>
        <v>35</v>
      </c>
      <c r="AR125" s="63">
        <f t="shared" si="69"/>
        <v>1.5301204819277126</v>
      </c>
      <c r="AS125" s="63">
        <f t="shared" si="96"/>
        <v>76.50602409638563</v>
      </c>
      <c r="AT125" s="63">
        <f t="shared" si="97"/>
        <v>153.01204819277126</v>
      </c>
      <c r="AU125" s="63">
        <f t="shared" si="98"/>
        <v>-76.50602409638563</v>
      </c>
      <c r="AV125" s="68">
        <f t="shared" si="99"/>
        <v>0.1</v>
      </c>
      <c r="AW125" s="63">
        <f t="shared" si="100"/>
        <v>382.53012048192818</v>
      </c>
      <c r="AX125" s="63">
        <f t="shared" si="101"/>
        <v>-153.01204819277126</v>
      </c>
      <c r="AY125" s="64">
        <f t="shared" si="102"/>
        <v>229.51807228915692</v>
      </c>
      <c r="AZ125" s="65">
        <f t="shared" si="70"/>
        <v>-164.76764199655685</v>
      </c>
      <c r="BA125" s="51">
        <f t="shared" si="103"/>
        <v>535.54216867469938</v>
      </c>
      <c r="BB125" s="55">
        <f t="shared" si="71"/>
        <v>5.5752456584219144E-2</v>
      </c>
      <c r="BC125" s="55">
        <f t="shared" si="72"/>
        <v>0.58211105290728282</v>
      </c>
      <c r="BE125" s="52">
        <f>IF(((AS125-T125)/T125)&gt;=BE$4,AD125,"")</f>
        <v>8.2999999999999723</v>
      </c>
      <c r="BF125" s="52" t="str">
        <f t="shared" si="73"/>
        <v/>
      </c>
      <c r="BG125" s="52">
        <f>IF(BB125&lt;=BG$4,AD125,"")</f>
        <v>8.2999999999999723</v>
      </c>
      <c r="BH125" s="52" t="str">
        <f>IF(BC125&gt;=BH$4,AD125,"")</f>
        <v/>
      </c>
    </row>
    <row r="126" spans="19:60">
      <c r="S126" s="70">
        <f t="shared" si="74"/>
        <v>7</v>
      </c>
      <c r="T126" s="71">
        <f t="shared" si="75"/>
        <v>50</v>
      </c>
      <c r="U126" s="71">
        <f t="shared" si="76"/>
        <v>2</v>
      </c>
      <c r="V126" s="72">
        <f t="shared" si="104"/>
        <v>5</v>
      </c>
      <c r="W126" s="70">
        <f t="shared" si="77"/>
        <v>2</v>
      </c>
      <c r="X126" s="72">
        <f t="shared" si="78"/>
        <v>7</v>
      </c>
      <c r="Y126" s="73">
        <f t="shared" si="79"/>
        <v>0.7142857142857143</v>
      </c>
      <c r="Z126" s="73">
        <f t="shared" si="80"/>
        <v>0.5</v>
      </c>
      <c r="AA126" s="71">
        <f t="shared" si="81"/>
        <v>10000</v>
      </c>
      <c r="AB126" s="71">
        <f t="shared" si="82"/>
        <v>9605.7142857142862</v>
      </c>
      <c r="AC126" s="71">
        <f t="shared" si="67"/>
        <v>394.28571428571377</v>
      </c>
      <c r="AD126" s="76">
        <f t="shared" si="83"/>
        <v>8.1999999999999726</v>
      </c>
      <c r="AE126" s="71">
        <f t="shared" si="84"/>
        <v>0.70000000000000007</v>
      </c>
      <c r="AF126" s="71">
        <f t="shared" si="85"/>
        <v>1.4000000000000001</v>
      </c>
      <c r="AG126" s="74">
        <f t="shared" si="86"/>
        <v>200</v>
      </c>
      <c r="AH126" s="60">
        <f t="shared" si="87"/>
        <v>50</v>
      </c>
      <c r="AI126" s="60">
        <f t="shared" si="88"/>
        <v>70</v>
      </c>
      <c r="AJ126" s="60">
        <f t="shared" si="89"/>
        <v>10070</v>
      </c>
      <c r="AK126" s="60">
        <f t="shared" si="90"/>
        <v>185</v>
      </c>
      <c r="AL126" s="60">
        <f t="shared" si="91"/>
        <v>3.7</v>
      </c>
      <c r="AM126" s="60">
        <f t="shared" si="92"/>
        <v>-37</v>
      </c>
      <c r="AN126" s="60">
        <f t="shared" si="93"/>
        <v>-37</v>
      </c>
      <c r="AO126" s="60">
        <f t="shared" si="94"/>
        <v>37</v>
      </c>
      <c r="AP126" s="61" t="str">
        <f t="shared" si="68"/>
        <v/>
      </c>
      <c r="AQ126" s="62">
        <f t="shared" si="95"/>
        <v>35</v>
      </c>
      <c r="AR126" s="63">
        <f t="shared" si="69"/>
        <v>1.5365853658536603</v>
      </c>
      <c r="AS126" s="63">
        <f t="shared" si="96"/>
        <v>76.829268292683011</v>
      </c>
      <c r="AT126" s="63">
        <f t="shared" si="97"/>
        <v>153.65853658536602</v>
      </c>
      <c r="AU126" s="63">
        <f t="shared" si="98"/>
        <v>-76.829268292683011</v>
      </c>
      <c r="AV126" s="68">
        <f t="shared" si="99"/>
        <v>0.1</v>
      </c>
      <c r="AW126" s="63">
        <f t="shared" si="100"/>
        <v>384.14634146341507</v>
      </c>
      <c r="AX126" s="63">
        <f t="shared" si="101"/>
        <v>-153.65853658536602</v>
      </c>
      <c r="AY126" s="64">
        <f t="shared" si="102"/>
        <v>230.48780487804905</v>
      </c>
      <c r="AZ126" s="65">
        <f t="shared" si="70"/>
        <v>-163.79790940766472</v>
      </c>
      <c r="BA126" s="51">
        <f t="shared" si="103"/>
        <v>537.80487804878112</v>
      </c>
      <c r="BB126" s="55">
        <f t="shared" si="71"/>
        <v>5.5988015263852879E-2</v>
      </c>
      <c r="BC126" s="55">
        <f t="shared" si="72"/>
        <v>0.58457051961824114</v>
      </c>
      <c r="BE126" s="52">
        <f>IF(((AS126-T126)/T126)&gt;=BE$4,AD126,"")</f>
        <v>8.1999999999999726</v>
      </c>
      <c r="BF126" s="52" t="str">
        <f t="shared" si="73"/>
        <v/>
      </c>
      <c r="BG126" s="52">
        <f>IF(BB126&lt;=BG$4,AD126,"")</f>
        <v>8.1999999999999726</v>
      </c>
      <c r="BH126" s="52" t="str">
        <f>IF(BC126&gt;=BH$4,AD126,"")</f>
        <v/>
      </c>
    </row>
    <row r="127" spans="19:60">
      <c r="S127" s="70">
        <f t="shared" si="74"/>
        <v>7</v>
      </c>
      <c r="T127" s="71">
        <f t="shared" si="75"/>
        <v>50</v>
      </c>
      <c r="U127" s="71">
        <f t="shared" si="76"/>
        <v>2</v>
      </c>
      <c r="V127" s="72">
        <f t="shared" si="104"/>
        <v>5</v>
      </c>
      <c r="W127" s="70">
        <f t="shared" si="77"/>
        <v>2</v>
      </c>
      <c r="X127" s="72">
        <f t="shared" si="78"/>
        <v>7</v>
      </c>
      <c r="Y127" s="73">
        <f t="shared" si="79"/>
        <v>0.7142857142857143</v>
      </c>
      <c r="Z127" s="73">
        <f t="shared" si="80"/>
        <v>0.5</v>
      </c>
      <c r="AA127" s="71">
        <f t="shared" si="81"/>
        <v>10000</v>
      </c>
      <c r="AB127" s="71">
        <f t="shared" si="82"/>
        <v>9605.7142857142862</v>
      </c>
      <c r="AC127" s="71">
        <f t="shared" si="67"/>
        <v>394.28571428571377</v>
      </c>
      <c r="AD127" s="76">
        <f t="shared" si="83"/>
        <v>8.099999999999973</v>
      </c>
      <c r="AE127" s="71">
        <f t="shared" si="84"/>
        <v>0.70000000000000007</v>
      </c>
      <c r="AF127" s="71">
        <f t="shared" si="85"/>
        <v>1.4000000000000001</v>
      </c>
      <c r="AG127" s="74">
        <f t="shared" si="86"/>
        <v>200</v>
      </c>
      <c r="AH127" s="60">
        <f t="shared" si="87"/>
        <v>50</v>
      </c>
      <c r="AI127" s="60">
        <f t="shared" si="88"/>
        <v>70</v>
      </c>
      <c r="AJ127" s="60">
        <f t="shared" si="89"/>
        <v>10070</v>
      </c>
      <c r="AK127" s="60">
        <f t="shared" si="90"/>
        <v>185</v>
      </c>
      <c r="AL127" s="60">
        <f t="shared" si="91"/>
        <v>3.7</v>
      </c>
      <c r="AM127" s="60">
        <f t="shared" si="92"/>
        <v>-37</v>
      </c>
      <c r="AN127" s="60">
        <f t="shared" si="93"/>
        <v>-37</v>
      </c>
      <c r="AO127" s="60">
        <f t="shared" si="94"/>
        <v>37</v>
      </c>
      <c r="AP127" s="61" t="str">
        <f t="shared" si="68"/>
        <v/>
      </c>
      <c r="AQ127" s="62">
        <f t="shared" si="95"/>
        <v>35</v>
      </c>
      <c r="AR127" s="63">
        <f t="shared" si="69"/>
        <v>1.5432098765432118</v>
      </c>
      <c r="AS127" s="63">
        <f t="shared" si="96"/>
        <v>77.160493827160593</v>
      </c>
      <c r="AT127" s="63">
        <f t="shared" si="97"/>
        <v>154.32098765432119</v>
      </c>
      <c r="AU127" s="63">
        <f t="shared" si="98"/>
        <v>-77.160493827160593</v>
      </c>
      <c r="AV127" s="68">
        <f t="shared" si="99"/>
        <v>0.1</v>
      </c>
      <c r="AW127" s="63">
        <f t="shared" si="100"/>
        <v>385.80246913580299</v>
      </c>
      <c r="AX127" s="63">
        <f t="shared" si="101"/>
        <v>-154.32098765432119</v>
      </c>
      <c r="AY127" s="64">
        <f t="shared" si="102"/>
        <v>231.48148148148181</v>
      </c>
      <c r="AZ127" s="65">
        <f t="shared" si="70"/>
        <v>-162.80423280423196</v>
      </c>
      <c r="BA127" s="51">
        <f t="shared" si="103"/>
        <v>540.12345679012412</v>
      </c>
      <c r="BB127" s="55">
        <f t="shared" si="71"/>
        <v>5.6229390207181269E-2</v>
      </c>
      <c r="BC127" s="55">
        <f t="shared" si="72"/>
        <v>0.58709071390230971</v>
      </c>
      <c r="BE127" s="52">
        <f>IF(((AS127-T127)/T127)&gt;=BE$4,AD127,"")</f>
        <v>8.099999999999973</v>
      </c>
      <c r="BF127" s="52" t="str">
        <f t="shared" si="73"/>
        <v/>
      </c>
      <c r="BG127" s="52">
        <f>IF(BB127&lt;=BG$4,AD127,"")</f>
        <v>8.099999999999973</v>
      </c>
      <c r="BH127" s="52" t="str">
        <f>IF(BC127&gt;=BH$4,AD127,"")</f>
        <v/>
      </c>
    </row>
    <row r="128" spans="19:60">
      <c r="S128" s="70">
        <f t="shared" si="74"/>
        <v>7</v>
      </c>
      <c r="T128" s="71">
        <f t="shared" si="75"/>
        <v>50</v>
      </c>
      <c r="U128" s="71">
        <f t="shared" si="76"/>
        <v>2</v>
      </c>
      <c r="V128" s="72">
        <f t="shared" si="104"/>
        <v>5</v>
      </c>
      <c r="W128" s="70">
        <f t="shared" si="77"/>
        <v>2</v>
      </c>
      <c r="X128" s="72">
        <f t="shared" si="78"/>
        <v>7</v>
      </c>
      <c r="Y128" s="73">
        <f t="shared" si="79"/>
        <v>0.7142857142857143</v>
      </c>
      <c r="Z128" s="73">
        <f t="shared" si="80"/>
        <v>0.5</v>
      </c>
      <c r="AA128" s="71">
        <f t="shared" si="81"/>
        <v>10000</v>
      </c>
      <c r="AB128" s="71">
        <f t="shared" si="82"/>
        <v>9605.7142857142862</v>
      </c>
      <c r="AC128" s="71">
        <f t="shared" si="67"/>
        <v>394.28571428571377</v>
      </c>
      <c r="AD128" s="76">
        <f t="shared" si="83"/>
        <v>7.9999999999999734</v>
      </c>
      <c r="AE128" s="71">
        <f t="shared" si="84"/>
        <v>0.70000000000000007</v>
      </c>
      <c r="AF128" s="71">
        <f t="shared" si="85"/>
        <v>1.4000000000000001</v>
      </c>
      <c r="AG128" s="74">
        <f t="shared" si="86"/>
        <v>200</v>
      </c>
      <c r="AH128" s="60">
        <f t="shared" si="87"/>
        <v>50</v>
      </c>
      <c r="AI128" s="60">
        <f t="shared" si="88"/>
        <v>70</v>
      </c>
      <c r="AJ128" s="60">
        <f t="shared" si="89"/>
        <v>10070</v>
      </c>
      <c r="AK128" s="60">
        <f t="shared" si="90"/>
        <v>185</v>
      </c>
      <c r="AL128" s="60">
        <f t="shared" si="91"/>
        <v>3.7</v>
      </c>
      <c r="AM128" s="60">
        <f t="shared" si="92"/>
        <v>-37</v>
      </c>
      <c r="AN128" s="60">
        <f t="shared" si="93"/>
        <v>-37</v>
      </c>
      <c r="AO128" s="60">
        <f t="shared" si="94"/>
        <v>37</v>
      </c>
      <c r="AP128" s="61" t="str">
        <f t="shared" si="68"/>
        <v/>
      </c>
      <c r="AQ128" s="62">
        <f t="shared" si="95"/>
        <v>35</v>
      </c>
      <c r="AR128" s="63">
        <f t="shared" si="69"/>
        <v>1.5500000000000018</v>
      </c>
      <c r="AS128" s="63">
        <f t="shared" si="96"/>
        <v>77.500000000000085</v>
      </c>
      <c r="AT128" s="63">
        <f t="shared" si="97"/>
        <v>155.00000000000017</v>
      </c>
      <c r="AU128" s="63">
        <f t="shared" si="98"/>
        <v>-77.500000000000085</v>
      </c>
      <c r="AV128" s="68">
        <f t="shared" si="99"/>
        <v>0.1</v>
      </c>
      <c r="AW128" s="63">
        <f t="shared" si="100"/>
        <v>387.50000000000045</v>
      </c>
      <c r="AX128" s="63">
        <f t="shared" si="101"/>
        <v>-155.00000000000017</v>
      </c>
      <c r="AY128" s="64">
        <f t="shared" si="102"/>
        <v>232.50000000000028</v>
      </c>
      <c r="AZ128" s="65">
        <f t="shared" si="70"/>
        <v>-161.78571428571348</v>
      </c>
      <c r="BA128" s="51">
        <f t="shared" si="103"/>
        <v>542.50000000000057</v>
      </c>
      <c r="BB128" s="55">
        <f t="shared" si="71"/>
        <v>5.6476799524092861E-2</v>
      </c>
      <c r="BC128" s="55">
        <f t="shared" si="72"/>
        <v>0.58967391304347971</v>
      </c>
      <c r="BE128" s="52">
        <f>IF(((AS128-T128)/T128)&gt;=BE$4,AD128,"")</f>
        <v>7.9999999999999734</v>
      </c>
      <c r="BF128" s="52" t="str">
        <f t="shared" si="73"/>
        <v/>
      </c>
      <c r="BG128" s="52">
        <f>IF(BB128&lt;=BG$4,AD128,"")</f>
        <v>7.9999999999999734</v>
      </c>
      <c r="BH128" s="52" t="str">
        <f>IF(BC128&gt;=BH$4,AD128,"")</f>
        <v/>
      </c>
    </row>
    <row r="129" spans="19:60">
      <c r="S129" s="70">
        <f t="shared" si="74"/>
        <v>7</v>
      </c>
      <c r="T129" s="71">
        <f t="shared" si="75"/>
        <v>50</v>
      </c>
      <c r="U129" s="71">
        <f t="shared" si="76"/>
        <v>2</v>
      </c>
      <c r="V129" s="72">
        <f t="shared" si="104"/>
        <v>5</v>
      </c>
      <c r="W129" s="70">
        <f t="shared" si="77"/>
        <v>2</v>
      </c>
      <c r="X129" s="72">
        <f t="shared" si="78"/>
        <v>7</v>
      </c>
      <c r="Y129" s="73">
        <f t="shared" si="79"/>
        <v>0.7142857142857143</v>
      </c>
      <c r="Z129" s="73">
        <f t="shared" si="80"/>
        <v>0.5</v>
      </c>
      <c r="AA129" s="71">
        <f t="shared" si="81"/>
        <v>10000</v>
      </c>
      <c r="AB129" s="71">
        <f t="shared" si="82"/>
        <v>9605.7142857142862</v>
      </c>
      <c r="AC129" s="71">
        <f t="shared" si="67"/>
        <v>394.28571428571377</v>
      </c>
      <c r="AD129" s="76">
        <f t="shared" si="83"/>
        <v>7.8999999999999737</v>
      </c>
      <c r="AE129" s="71">
        <f t="shared" si="84"/>
        <v>0.70000000000000007</v>
      </c>
      <c r="AF129" s="71">
        <f t="shared" si="85"/>
        <v>1.4000000000000001</v>
      </c>
      <c r="AG129" s="74">
        <f t="shared" si="86"/>
        <v>200</v>
      </c>
      <c r="AH129" s="60">
        <f t="shared" si="87"/>
        <v>50</v>
      </c>
      <c r="AI129" s="60">
        <f t="shared" si="88"/>
        <v>70</v>
      </c>
      <c r="AJ129" s="60">
        <f t="shared" si="89"/>
        <v>10070</v>
      </c>
      <c r="AK129" s="60">
        <f t="shared" si="90"/>
        <v>185</v>
      </c>
      <c r="AL129" s="60">
        <f t="shared" si="91"/>
        <v>3.7</v>
      </c>
      <c r="AM129" s="60">
        <f t="shared" si="92"/>
        <v>-37</v>
      </c>
      <c r="AN129" s="60">
        <f t="shared" si="93"/>
        <v>-37</v>
      </c>
      <c r="AO129" s="60">
        <f t="shared" si="94"/>
        <v>37</v>
      </c>
      <c r="AP129" s="61" t="str">
        <f t="shared" si="68"/>
        <v/>
      </c>
      <c r="AQ129" s="62">
        <f t="shared" si="95"/>
        <v>35</v>
      </c>
      <c r="AR129" s="63">
        <f t="shared" si="69"/>
        <v>1.5569620253164576</v>
      </c>
      <c r="AS129" s="63">
        <f t="shared" si="96"/>
        <v>77.848101265822876</v>
      </c>
      <c r="AT129" s="63">
        <f t="shared" si="97"/>
        <v>155.69620253164575</v>
      </c>
      <c r="AU129" s="63">
        <f t="shared" si="98"/>
        <v>-77.848101265822876</v>
      </c>
      <c r="AV129" s="68">
        <f t="shared" si="99"/>
        <v>0.1</v>
      </c>
      <c r="AW129" s="63">
        <f t="shared" si="100"/>
        <v>389.2405063291144</v>
      </c>
      <c r="AX129" s="63">
        <f t="shared" si="101"/>
        <v>-155.69620253164575</v>
      </c>
      <c r="AY129" s="64">
        <f t="shared" si="102"/>
        <v>233.54430379746864</v>
      </c>
      <c r="AZ129" s="65">
        <f t="shared" si="70"/>
        <v>-160.74141048824512</v>
      </c>
      <c r="BA129" s="51">
        <f t="shared" si="103"/>
        <v>544.93670886076018</v>
      </c>
      <c r="BB129" s="55">
        <f t="shared" si="71"/>
        <v>5.6730472368014886E-2</v>
      </c>
      <c r="BC129" s="55">
        <f t="shared" si="72"/>
        <v>0.59232250963126187</v>
      </c>
      <c r="BE129" s="52">
        <f>IF(((AS129-T129)/T129)&gt;=BE$4,AD129,"")</f>
        <v>7.8999999999999737</v>
      </c>
      <c r="BF129" s="52" t="str">
        <f t="shared" si="73"/>
        <v/>
      </c>
      <c r="BG129" s="52">
        <f>IF(BB129&lt;=BG$4,AD129,"")</f>
        <v>7.8999999999999737</v>
      </c>
      <c r="BH129" s="52" t="str">
        <f>IF(BC129&gt;=BH$4,AD129,"")</f>
        <v/>
      </c>
    </row>
    <row r="130" spans="19:60">
      <c r="S130" s="70">
        <f t="shared" si="74"/>
        <v>7</v>
      </c>
      <c r="T130" s="71">
        <f t="shared" si="75"/>
        <v>50</v>
      </c>
      <c r="U130" s="71">
        <f t="shared" si="76"/>
        <v>2</v>
      </c>
      <c r="V130" s="72">
        <f t="shared" si="104"/>
        <v>5</v>
      </c>
      <c r="W130" s="70">
        <f t="shared" si="77"/>
        <v>2</v>
      </c>
      <c r="X130" s="72">
        <f t="shared" si="78"/>
        <v>7</v>
      </c>
      <c r="Y130" s="73">
        <f t="shared" si="79"/>
        <v>0.7142857142857143</v>
      </c>
      <c r="Z130" s="73">
        <f t="shared" si="80"/>
        <v>0.5</v>
      </c>
      <c r="AA130" s="71">
        <f t="shared" si="81"/>
        <v>10000</v>
      </c>
      <c r="AB130" s="71">
        <f t="shared" si="82"/>
        <v>9605.7142857142862</v>
      </c>
      <c r="AC130" s="71">
        <f t="shared" si="67"/>
        <v>394.28571428571377</v>
      </c>
      <c r="AD130" s="76">
        <f t="shared" si="83"/>
        <v>7.7999999999999741</v>
      </c>
      <c r="AE130" s="71">
        <f t="shared" si="84"/>
        <v>0.70000000000000007</v>
      </c>
      <c r="AF130" s="71">
        <f t="shared" si="85"/>
        <v>1.4000000000000001</v>
      </c>
      <c r="AG130" s="74">
        <f t="shared" si="86"/>
        <v>200</v>
      </c>
      <c r="AH130" s="60">
        <f t="shared" si="87"/>
        <v>50</v>
      </c>
      <c r="AI130" s="60">
        <f t="shared" si="88"/>
        <v>70</v>
      </c>
      <c r="AJ130" s="60">
        <f t="shared" si="89"/>
        <v>10070</v>
      </c>
      <c r="AK130" s="60">
        <f t="shared" si="90"/>
        <v>185</v>
      </c>
      <c r="AL130" s="60">
        <f t="shared" si="91"/>
        <v>3.7</v>
      </c>
      <c r="AM130" s="60">
        <f t="shared" si="92"/>
        <v>-37</v>
      </c>
      <c r="AN130" s="60">
        <f t="shared" si="93"/>
        <v>-37</v>
      </c>
      <c r="AO130" s="60">
        <f t="shared" si="94"/>
        <v>37</v>
      </c>
      <c r="AP130" s="61" t="str">
        <f t="shared" si="68"/>
        <v/>
      </c>
      <c r="AQ130" s="62">
        <f t="shared" si="95"/>
        <v>35</v>
      </c>
      <c r="AR130" s="63">
        <f t="shared" si="69"/>
        <v>1.5641025641025661</v>
      </c>
      <c r="AS130" s="63">
        <f t="shared" si="96"/>
        <v>78.205128205128304</v>
      </c>
      <c r="AT130" s="63">
        <f t="shared" si="97"/>
        <v>156.41025641025661</v>
      </c>
      <c r="AU130" s="63">
        <f t="shared" si="98"/>
        <v>-78.205128205128304</v>
      </c>
      <c r="AV130" s="68">
        <f t="shared" si="99"/>
        <v>0.1</v>
      </c>
      <c r="AW130" s="63">
        <f t="shared" si="100"/>
        <v>391.02564102564151</v>
      </c>
      <c r="AX130" s="63">
        <f t="shared" si="101"/>
        <v>-156.41025641025661</v>
      </c>
      <c r="AY130" s="64">
        <f t="shared" si="102"/>
        <v>234.6153846153849</v>
      </c>
      <c r="AZ130" s="65">
        <f t="shared" si="70"/>
        <v>-159.67032967032887</v>
      </c>
      <c r="BA130" s="51">
        <f t="shared" si="103"/>
        <v>547.43589743589814</v>
      </c>
      <c r="BB130" s="55">
        <f t="shared" si="71"/>
        <v>5.6990649643832346E-2</v>
      </c>
      <c r="BC130" s="55">
        <f t="shared" si="72"/>
        <v>0.5950390189520639</v>
      </c>
      <c r="BE130" s="52">
        <f>IF(((AS130-T130)/T130)&gt;=BE$4,AD130,"")</f>
        <v>7.7999999999999741</v>
      </c>
      <c r="BF130" s="52" t="str">
        <f t="shared" si="73"/>
        <v/>
      </c>
      <c r="BG130" s="52">
        <f>IF(BB130&lt;=BG$4,AD130,"")</f>
        <v>7.7999999999999741</v>
      </c>
      <c r="BH130" s="52" t="str">
        <f>IF(BC130&gt;=BH$4,AD130,"")</f>
        <v/>
      </c>
    </row>
    <row r="131" spans="19:60">
      <c r="S131" s="70">
        <f t="shared" si="74"/>
        <v>7</v>
      </c>
      <c r="T131" s="71">
        <f t="shared" si="75"/>
        <v>50</v>
      </c>
      <c r="U131" s="71">
        <f t="shared" si="76"/>
        <v>2</v>
      </c>
      <c r="V131" s="72">
        <f t="shared" si="104"/>
        <v>5</v>
      </c>
      <c r="W131" s="70">
        <f t="shared" si="77"/>
        <v>2</v>
      </c>
      <c r="X131" s="72">
        <f t="shared" si="78"/>
        <v>7</v>
      </c>
      <c r="Y131" s="73">
        <f t="shared" si="79"/>
        <v>0.7142857142857143</v>
      </c>
      <c r="Z131" s="73">
        <f t="shared" si="80"/>
        <v>0.5</v>
      </c>
      <c r="AA131" s="71">
        <f t="shared" si="81"/>
        <v>10000</v>
      </c>
      <c r="AB131" s="71">
        <f t="shared" si="82"/>
        <v>9605.7142857142862</v>
      </c>
      <c r="AC131" s="71">
        <f t="shared" si="67"/>
        <v>394.28571428571377</v>
      </c>
      <c r="AD131" s="76">
        <f t="shared" si="83"/>
        <v>7.6999999999999744</v>
      </c>
      <c r="AE131" s="71">
        <f t="shared" si="84"/>
        <v>0.70000000000000007</v>
      </c>
      <c r="AF131" s="71">
        <f t="shared" si="85"/>
        <v>1.4000000000000001</v>
      </c>
      <c r="AG131" s="74">
        <f t="shared" si="86"/>
        <v>200</v>
      </c>
      <c r="AH131" s="60">
        <f t="shared" si="87"/>
        <v>50</v>
      </c>
      <c r="AI131" s="60">
        <f t="shared" si="88"/>
        <v>70</v>
      </c>
      <c r="AJ131" s="60">
        <f t="shared" si="89"/>
        <v>10070</v>
      </c>
      <c r="AK131" s="60">
        <f t="shared" si="90"/>
        <v>185</v>
      </c>
      <c r="AL131" s="60">
        <f t="shared" si="91"/>
        <v>3.7</v>
      </c>
      <c r="AM131" s="60">
        <f t="shared" si="92"/>
        <v>-37</v>
      </c>
      <c r="AN131" s="60">
        <f t="shared" si="93"/>
        <v>-37</v>
      </c>
      <c r="AO131" s="60">
        <f t="shared" si="94"/>
        <v>37</v>
      </c>
      <c r="AP131" s="61" t="str">
        <f t="shared" si="68"/>
        <v/>
      </c>
      <c r="AQ131" s="62">
        <f t="shared" si="95"/>
        <v>35</v>
      </c>
      <c r="AR131" s="63">
        <f t="shared" si="69"/>
        <v>1.5714285714285734</v>
      </c>
      <c r="AS131" s="63">
        <f t="shared" si="96"/>
        <v>78.571428571428669</v>
      </c>
      <c r="AT131" s="63">
        <f t="shared" si="97"/>
        <v>157.14285714285734</v>
      </c>
      <c r="AU131" s="63">
        <f t="shared" si="98"/>
        <v>-78.571428571428669</v>
      </c>
      <c r="AV131" s="68">
        <f t="shared" si="99"/>
        <v>0.1</v>
      </c>
      <c r="AW131" s="63">
        <f t="shared" si="100"/>
        <v>392.85714285714334</v>
      </c>
      <c r="AX131" s="63">
        <f t="shared" si="101"/>
        <v>-157.14285714285734</v>
      </c>
      <c r="AY131" s="64">
        <f t="shared" si="102"/>
        <v>235.71428571428601</v>
      </c>
      <c r="AZ131" s="65">
        <f t="shared" si="70"/>
        <v>-158.57142857142776</v>
      </c>
      <c r="BA131" s="51">
        <f t="shared" si="103"/>
        <v>550.00000000000068</v>
      </c>
      <c r="BB131" s="55">
        <f t="shared" si="71"/>
        <v>5.7257584770969726E-2</v>
      </c>
      <c r="BC131" s="55">
        <f t="shared" si="72"/>
        <v>0.59782608695652328</v>
      </c>
      <c r="BE131" s="52">
        <f>IF(((AS131-T131)/T131)&gt;=BE$4,AD131,"")</f>
        <v>7.6999999999999744</v>
      </c>
      <c r="BF131" s="52" t="str">
        <f t="shared" si="73"/>
        <v/>
      </c>
      <c r="BG131" s="52">
        <f>IF(BB131&lt;=BG$4,AD131,"")</f>
        <v>7.6999999999999744</v>
      </c>
      <c r="BH131" s="52" t="str">
        <f>IF(BC131&gt;=BH$4,AD131,"")</f>
        <v/>
      </c>
    </row>
    <row r="132" spans="19:60">
      <c r="S132" s="70">
        <f t="shared" si="74"/>
        <v>7</v>
      </c>
      <c r="T132" s="71">
        <f t="shared" si="75"/>
        <v>50</v>
      </c>
      <c r="U132" s="71">
        <f t="shared" si="76"/>
        <v>2</v>
      </c>
      <c r="V132" s="72">
        <f t="shared" si="104"/>
        <v>5</v>
      </c>
      <c r="W132" s="70">
        <f t="shared" si="77"/>
        <v>2</v>
      </c>
      <c r="X132" s="72">
        <f t="shared" si="78"/>
        <v>7</v>
      </c>
      <c r="Y132" s="73">
        <f t="shared" si="79"/>
        <v>0.7142857142857143</v>
      </c>
      <c r="Z132" s="73">
        <f t="shared" si="80"/>
        <v>0.5</v>
      </c>
      <c r="AA132" s="71">
        <f t="shared" si="81"/>
        <v>10000</v>
      </c>
      <c r="AB132" s="71">
        <f t="shared" si="82"/>
        <v>9605.7142857142862</v>
      </c>
      <c r="AC132" s="71">
        <f t="shared" si="67"/>
        <v>394.28571428571377</v>
      </c>
      <c r="AD132" s="76">
        <f t="shared" si="83"/>
        <v>7.5999999999999748</v>
      </c>
      <c r="AE132" s="71">
        <f t="shared" si="84"/>
        <v>0.70000000000000007</v>
      </c>
      <c r="AF132" s="71">
        <f t="shared" si="85"/>
        <v>1.4000000000000001</v>
      </c>
      <c r="AG132" s="74">
        <f t="shared" si="86"/>
        <v>200</v>
      </c>
      <c r="AH132" s="60">
        <f t="shared" si="87"/>
        <v>50</v>
      </c>
      <c r="AI132" s="60">
        <f t="shared" si="88"/>
        <v>70</v>
      </c>
      <c r="AJ132" s="60">
        <f t="shared" si="89"/>
        <v>10070</v>
      </c>
      <c r="AK132" s="60">
        <f t="shared" si="90"/>
        <v>185</v>
      </c>
      <c r="AL132" s="60">
        <f t="shared" si="91"/>
        <v>3.7</v>
      </c>
      <c r="AM132" s="60">
        <f t="shared" si="92"/>
        <v>-37</v>
      </c>
      <c r="AN132" s="60">
        <f t="shared" si="93"/>
        <v>-37</v>
      </c>
      <c r="AO132" s="60">
        <f t="shared" si="94"/>
        <v>37</v>
      </c>
      <c r="AP132" s="61" t="str">
        <f t="shared" si="68"/>
        <v/>
      </c>
      <c r="AQ132" s="62">
        <f t="shared" si="95"/>
        <v>35</v>
      </c>
      <c r="AR132" s="63">
        <f t="shared" si="69"/>
        <v>1.5789473684210547</v>
      </c>
      <c r="AS132" s="63">
        <f t="shared" si="96"/>
        <v>78.94736842105273</v>
      </c>
      <c r="AT132" s="63">
        <f t="shared" si="97"/>
        <v>157.89473684210546</v>
      </c>
      <c r="AU132" s="63">
        <f t="shared" si="98"/>
        <v>-78.94736842105273</v>
      </c>
      <c r="AV132" s="68">
        <f t="shared" si="99"/>
        <v>0.1</v>
      </c>
      <c r="AW132" s="63">
        <f t="shared" si="100"/>
        <v>394.73684210526363</v>
      </c>
      <c r="AX132" s="63">
        <f t="shared" si="101"/>
        <v>-157.89473684210546</v>
      </c>
      <c r="AY132" s="64">
        <f t="shared" si="102"/>
        <v>236.84210526315817</v>
      </c>
      <c r="AZ132" s="65">
        <f t="shared" si="70"/>
        <v>-157.44360902255559</v>
      </c>
      <c r="BA132" s="51">
        <f t="shared" si="103"/>
        <v>552.63157894736912</v>
      </c>
      <c r="BB132" s="55">
        <f t="shared" si="71"/>
        <v>5.7531544506715999E-2</v>
      </c>
      <c r="BC132" s="55">
        <f t="shared" si="72"/>
        <v>0.60068649885583669</v>
      </c>
      <c r="BE132" s="52">
        <f>IF(((AS132-T132)/T132)&gt;=BE$4,AD132,"")</f>
        <v>7.5999999999999748</v>
      </c>
      <c r="BF132" s="52" t="str">
        <f t="shared" si="73"/>
        <v/>
      </c>
      <c r="BG132" s="52">
        <f>IF(BB132&lt;=BG$4,AD132,"")</f>
        <v>7.5999999999999748</v>
      </c>
      <c r="BH132" s="52">
        <f>IF(BC132&gt;=BH$4,AD132,"")</f>
        <v>7.5999999999999748</v>
      </c>
    </row>
    <row r="133" spans="19:60">
      <c r="S133" s="70">
        <f t="shared" si="74"/>
        <v>7</v>
      </c>
      <c r="T133" s="71">
        <f t="shared" si="75"/>
        <v>50</v>
      </c>
      <c r="U133" s="71">
        <f t="shared" si="76"/>
        <v>2</v>
      </c>
      <c r="V133" s="72">
        <f t="shared" si="104"/>
        <v>5</v>
      </c>
      <c r="W133" s="70">
        <f t="shared" si="77"/>
        <v>2</v>
      </c>
      <c r="X133" s="72">
        <f t="shared" si="78"/>
        <v>7</v>
      </c>
      <c r="Y133" s="73">
        <f t="shared" si="79"/>
        <v>0.7142857142857143</v>
      </c>
      <c r="Z133" s="73">
        <f t="shared" si="80"/>
        <v>0.5</v>
      </c>
      <c r="AA133" s="71">
        <f t="shared" si="81"/>
        <v>10000</v>
      </c>
      <c r="AB133" s="71">
        <f t="shared" si="82"/>
        <v>9605.7142857142862</v>
      </c>
      <c r="AC133" s="71">
        <f t="shared" si="67"/>
        <v>394.28571428571377</v>
      </c>
      <c r="AD133" s="76">
        <f t="shared" si="83"/>
        <v>7.4999999999999751</v>
      </c>
      <c r="AE133" s="71">
        <f t="shared" si="84"/>
        <v>0.70000000000000007</v>
      </c>
      <c r="AF133" s="71">
        <f t="shared" si="85"/>
        <v>1.4000000000000001</v>
      </c>
      <c r="AG133" s="74">
        <f t="shared" si="86"/>
        <v>200</v>
      </c>
      <c r="AH133" s="60">
        <f t="shared" si="87"/>
        <v>50</v>
      </c>
      <c r="AI133" s="60">
        <f t="shared" si="88"/>
        <v>70</v>
      </c>
      <c r="AJ133" s="60">
        <f t="shared" si="89"/>
        <v>10070</v>
      </c>
      <c r="AK133" s="60">
        <f t="shared" si="90"/>
        <v>185</v>
      </c>
      <c r="AL133" s="60">
        <f t="shared" si="91"/>
        <v>3.7</v>
      </c>
      <c r="AM133" s="60">
        <f t="shared" si="92"/>
        <v>-37</v>
      </c>
      <c r="AN133" s="60">
        <f t="shared" si="93"/>
        <v>-37</v>
      </c>
      <c r="AO133" s="60">
        <f t="shared" si="94"/>
        <v>37</v>
      </c>
      <c r="AP133" s="61" t="str">
        <f t="shared" si="68"/>
        <v/>
      </c>
      <c r="AQ133" s="62">
        <f t="shared" si="95"/>
        <v>35</v>
      </c>
      <c r="AR133" s="63">
        <f t="shared" si="69"/>
        <v>1.5866666666666687</v>
      </c>
      <c r="AS133" s="63">
        <f t="shared" si="96"/>
        <v>79.333333333333428</v>
      </c>
      <c r="AT133" s="63">
        <f t="shared" si="97"/>
        <v>158.66666666666686</v>
      </c>
      <c r="AU133" s="63">
        <f t="shared" si="98"/>
        <v>-79.333333333333428</v>
      </c>
      <c r="AV133" s="68">
        <f t="shared" si="99"/>
        <v>0.1</v>
      </c>
      <c r="AW133" s="63">
        <f t="shared" si="100"/>
        <v>396.66666666666714</v>
      </c>
      <c r="AX133" s="63">
        <f t="shared" si="101"/>
        <v>-158.66666666666686</v>
      </c>
      <c r="AY133" s="64">
        <f t="shared" si="102"/>
        <v>238.00000000000028</v>
      </c>
      <c r="AZ133" s="65">
        <f t="shared" si="70"/>
        <v>-156.28571428571348</v>
      </c>
      <c r="BA133" s="51">
        <f t="shared" si="103"/>
        <v>555.33333333333394</v>
      </c>
      <c r="BB133" s="55">
        <f t="shared" si="71"/>
        <v>5.7812809835415487E-2</v>
      </c>
      <c r="BC133" s="55">
        <f t="shared" si="72"/>
        <v>0.60362318840579865</v>
      </c>
      <c r="BE133" s="52">
        <f>IF(((AS133-T133)/T133)&gt;=BE$4,AD133,"")</f>
        <v>7.4999999999999751</v>
      </c>
      <c r="BF133" s="52" t="str">
        <f t="shared" si="73"/>
        <v/>
      </c>
      <c r="BG133" s="52">
        <f>IF(BB133&lt;=BG$4,AD133,"")</f>
        <v>7.4999999999999751</v>
      </c>
      <c r="BH133" s="52">
        <f>IF(BC133&gt;=BH$4,AD133,"")</f>
        <v>7.4999999999999751</v>
      </c>
    </row>
    <row r="134" spans="19:60">
      <c r="S134" s="70">
        <f t="shared" si="74"/>
        <v>7</v>
      </c>
      <c r="T134" s="71">
        <f t="shared" si="75"/>
        <v>50</v>
      </c>
      <c r="U134" s="71">
        <f t="shared" si="76"/>
        <v>2</v>
      </c>
      <c r="V134" s="72">
        <f t="shared" si="104"/>
        <v>5</v>
      </c>
      <c r="W134" s="70">
        <f t="shared" si="77"/>
        <v>2</v>
      </c>
      <c r="X134" s="72">
        <f t="shared" si="78"/>
        <v>7</v>
      </c>
      <c r="Y134" s="73">
        <f t="shared" si="79"/>
        <v>0.7142857142857143</v>
      </c>
      <c r="Z134" s="73">
        <f t="shared" si="80"/>
        <v>0.5</v>
      </c>
      <c r="AA134" s="71">
        <f t="shared" si="81"/>
        <v>10000</v>
      </c>
      <c r="AB134" s="71">
        <f t="shared" si="82"/>
        <v>9605.7142857142862</v>
      </c>
      <c r="AC134" s="71">
        <f t="shared" si="67"/>
        <v>394.28571428571377</v>
      </c>
      <c r="AD134" s="76">
        <f t="shared" si="83"/>
        <v>7.3999999999999755</v>
      </c>
      <c r="AE134" s="71">
        <f t="shared" si="84"/>
        <v>0.70000000000000007</v>
      </c>
      <c r="AF134" s="71">
        <f t="shared" si="85"/>
        <v>1.4000000000000001</v>
      </c>
      <c r="AG134" s="74">
        <f t="shared" si="86"/>
        <v>200</v>
      </c>
      <c r="AH134" s="60">
        <f t="shared" si="87"/>
        <v>50</v>
      </c>
      <c r="AI134" s="60">
        <f t="shared" si="88"/>
        <v>70</v>
      </c>
      <c r="AJ134" s="60">
        <f t="shared" si="89"/>
        <v>10070</v>
      </c>
      <c r="AK134" s="60">
        <f t="shared" si="90"/>
        <v>185</v>
      </c>
      <c r="AL134" s="60">
        <f t="shared" si="91"/>
        <v>3.7</v>
      </c>
      <c r="AM134" s="60">
        <f t="shared" si="92"/>
        <v>-37</v>
      </c>
      <c r="AN134" s="60">
        <f t="shared" si="93"/>
        <v>-37</v>
      </c>
      <c r="AO134" s="60">
        <f t="shared" si="94"/>
        <v>37</v>
      </c>
      <c r="AP134" s="61" t="str">
        <f t="shared" si="68"/>
        <v/>
      </c>
      <c r="AQ134" s="62">
        <f t="shared" si="95"/>
        <v>35</v>
      </c>
      <c r="AR134" s="63">
        <f t="shared" si="69"/>
        <v>1.5945945945945965</v>
      </c>
      <c r="AS134" s="63">
        <f t="shared" si="96"/>
        <v>79.729729729729826</v>
      </c>
      <c r="AT134" s="63">
        <f t="shared" si="97"/>
        <v>159.45945945945965</v>
      </c>
      <c r="AU134" s="63">
        <f t="shared" si="98"/>
        <v>-79.729729729729826</v>
      </c>
      <c r="AV134" s="68">
        <f t="shared" si="99"/>
        <v>0.1</v>
      </c>
      <c r="AW134" s="63">
        <f t="shared" si="100"/>
        <v>398.6486486486491</v>
      </c>
      <c r="AX134" s="63">
        <f t="shared" si="101"/>
        <v>-159.45945945945965</v>
      </c>
      <c r="AY134" s="64">
        <f t="shared" si="102"/>
        <v>239.18918918918945</v>
      </c>
      <c r="AZ134" s="65">
        <f t="shared" si="70"/>
        <v>-155.09652509652432</v>
      </c>
      <c r="BA134" s="51">
        <f t="shared" si="103"/>
        <v>558.10810810810881</v>
      </c>
      <c r="BB134" s="55">
        <f t="shared" si="71"/>
        <v>5.8101676929755527E-2</v>
      </c>
      <c r="BC134" s="55">
        <f t="shared" si="72"/>
        <v>0.60663924794359725</v>
      </c>
      <c r="BE134" s="52">
        <f>IF(((AS134-T134)/T134)&gt;=BE$4,AD134,"")</f>
        <v>7.3999999999999755</v>
      </c>
      <c r="BF134" s="52" t="str">
        <f t="shared" si="73"/>
        <v/>
      </c>
      <c r="BG134" s="52">
        <f>IF(BB134&lt;=BG$4,AD134,"")</f>
        <v>7.3999999999999755</v>
      </c>
      <c r="BH134" s="52">
        <f>IF(BC134&gt;=BH$4,AD134,"")</f>
        <v>7.3999999999999755</v>
      </c>
    </row>
    <row r="135" spans="19:60">
      <c r="S135" s="70">
        <f t="shared" si="74"/>
        <v>7</v>
      </c>
      <c r="T135" s="71">
        <f t="shared" si="75"/>
        <v>50</v>
      </c>
      <c r="U135" s="71">
        <f t="shared" si="76"/>
        <v>2</v>
      </c>
      <c r="V135" s="72">
        <f t="shared" si="104"/>
        <v>5</v>
      </c>
      <c r="W135" s="70">
        <f t="shared" si="77"/>
        <v>2</v>
      </c>
      <c r="X135" s="72">
        <f t="shared" si="78"/>
        <v>7</v>
      </c>
      <c r="Y135" s="73">
        <f t="shared" si="79"/>
        <v>0.7142857142857143</v>
      </c>
      <c r="Z135" s="73">
        <f t="shared" si="80"/>
        <v>0.5</v>
      </c>
      <c r="AA135" s="71">
        <f t="shared" si="81"/>
        <v>10000</v>
      </c>
      <c r="AB135" s="71">
        <f t="shared" si="82"/>
        <v>9605.7142857142862</v>
      </c>
      <c r="AC135" s="71">
        <f t="shared" si="67"/>
        <v>394.28571428571377</v>
      </c>
      <c r="AD135" s="76">
        <f t="shared" si="83"/>
        <v>7.2999999999999758</v>
      </c>
      <c r="AE135" s="71">
        <f t="shared" si="84"/>
        <v>0.70000000000000007</v>
      </c>
      <c r="AF135" s="71">
        <f t="shared" si="85"/>
        <v>1.4000000000000001</v>
      </c>
      <c r="AG135" s="74">
        <f t="shared" si="86"/>
        <v>200</v>
      </c>
      <c r="AH135" s="60">
        <f t="shared" si="87"/>
        <v>50</v>
      </c>
      <c r="AI135" s="60">
        <f t="shared" si="88"/>
        <v>70</v>
      </c>
      <c r="AJ135" s="60">
        <f t="shared" si="89"/>
        <v>10070</v>
      </c>
      <c r="AK135" s="60">
        <f t="shared" si="90"/>
        <v>185</v>
      </c>
      <c r="AL135" s="60">
        <f t="shared" si="91"/>
        <v>3.7</v>
      </c>
      <c r="AM135" s="60">
        <f t="shared" si="92"/>
        <v>-37</v>
      </c>
      <c r="AN135" s="60">
        <f t="shared" si="93"/>
        <v>-37</v>
      </c>
      <c r="AO135" s="60">
        <f t="shared" si="94"/>
        <v>37</v>
      </c>
      <c r="AP135" s="61" t="str">
        <f t="shared" si="68"/>
        <v/>
      </c>
      <c r="AQ135" s="62">
        <f t="shared" si="95"/>
        <v>35</v>
      </c>
      <c r="AR135" s="63">
        <f t="shared" si="69"/>
        <v>1.6027397260273992</v>
      </c>
      <c r="AS135" s="63">
        <f t="shared" si="96"/>
        <v>80.136986301369959</v>
      </c>
      <c r="AT135" s="63">
        <f t="shared" si="97"/>
        <v>160.27397260273992</v>
      </c>
      <c r="AU135" s="63">
        <f t="shared" si="98"/>
        <v>-80.136986301369959</v>
      </c>
      <c r="AV135" s="68">
        <f t="shared" si="99"/>
        <v>0.1</v>
      </c>
      <c r="AW135" s="63">
        <f t="shared" si="100"/>
        <v>400.68493150684981</v>
      </c>
      <c r="AX135" s="63">
        <f t="shared" si="101"/>
        <v>-160.27397260273992</v>
      </c>
      <c r="AY135" s="64">
        <f t="shared" si="102"/>
        <v>240.41095890410989</v>
      </c>
      <c r="AZ135" s="65">
        <f t="shared" si="70"/>
        <v>-153.87475538160388</v>
      </c>
      <c r="BA135" s="51">
        <f t="shared" si="103"/>
        <v>560.95890410958975</v>
      </c>
      <c r="BB135" s="55">
        <f t="shared" si="71"/>
        <v>5.8398458191063769E-2</v>
      </c>
      <c r="BC135" s="55">
        <f t="shared" si="72"/>
        <v>0.60973793924955488</v>
      </c>
      <c r="BE135" s="52">
        <f>IF(((AS135-T135)/T135)&gt;=BE$4,AD135,"")</f>
        <v>7.2999999999999758</v>
      </c>
      <c r="BF135" s="52" t="str">
        <f t="shared" si="73"/>
        <v/>
      </c>
      <c r="BG135" s="52">
        <f>IF(BB135&lt;=BG$4,AD135,"")</f>
        <v>7.2999999999999758</v>
      </c>
      <c r="BH135" s="52">
        <f>IF(BC135&gt;=BH$4,AD135,"")</f>
        <v>7.2999999999999758</v>
      </c>
    </row>
    <row r="136" spans="19:60">
      <c r="S136" s="70">
        <f t="shared" si="74"/>
        <v>7</v>
      </c>
      <c r="T136" s="71">
        <f t="shared" si="75"/>
        <v>50</v>
      </c>
      <c r="U136" s="71">
        <f t="shared" si="76"/>
        <v>2</v>
      </c>
      <c r="V136" s="72">
        <f t="shared" ref="V136:V167" si="105">ROUND((1/U136)*S136,0)+1</f>
        <v>5</v>
      </c>
      <c r="W136" s="70">
        <f t="shared" si="77"/>
        <v>2</v>
      </c>
      <c r="X136" s="72">
        <f t="shared" si="78"/>
        <v>7</v>
      </c>
      <c r="Y136" s="73">
        <f t="shared" si="79"/>
        <v>0.7142857142857143</v>
      </c>
      <c r="Z136" s="73">
        <f t="shared" si="80"/>
        <v>0.5</v>
      </c>
      <c r="AA136" s="71">
        <f t="shared" si="81"/>
        <v>10000</v>
      </c>
      <c r="AB136" s="71">
        <f t="shared" si="82"/>
        <v>9605.7142857142862</v>
      </c>
      <c r="AC136" s="71">
        <f t="shared" si="67"/>
        <v>394.28571428571377</v>
      </c>
      <c r="AD136" s="76">
        <f t="shared" si="83"/>
        <v>7.1999999999999762</v>
      </c>
      <c r="AE136" s="71">
        <f t="shared" si="84"/>
        <v>0.70000000000000007</v>
      </c>
      <c r="AF136" s="71">
        <f t="shared" si="85"/>
        <v>1.4000000000000001</v>
      </c>
      <c r="AG136" s="74">
        <f t="shared" si="86"/>
        <v>200</v>
      </c>
      <c r="AH136" s="60">
        <f t="shared" si="87"/>
        <v>50</v>
      </c>
      <c r="AI136" s="60">
        <f t="shared" si="88"/>
        <v>70</v>
      </c>
      <c r="AJ136" s="60">
        <f t="shared" si="89"/>
        <v>10070</v>
      </c>
      <c r="AK136" s="60">
        <f t="shared" si="90"/>
        <v>185</v>
      </c>
      <c r="AL136" s="60">
        <f t="shared" si="91"/>
        <v>3.7</v>
      </c>
      <c r="AM136" s="60">
        <f t="shared" si="92"/>
        <v>-37</v>
      </c>
      <c r="AN136" s="60">
        <f t="shared" si="93"/>
        <v>-37</v>
      </c>
      <c r="AO136" s="60">
        <f t="shared" si="94"/>
        <v>37</v>
      </c>
      <c r="AP136" s="61" t="str">
        <f t="shared" si="68"/>
        <v/>
      </c>
      <c r="AQ136" s="62">
        <f t="shared" si="95"/>
        <v>35</v>
      </c>
      <c r="AR136" s="63">
        <f t="shared" si="69"/>
        <v>1.6111111111111132</v>
      </c>
      <c r="AS136" s="63">
        <f t="shared" si="96"/>
        <v>80.555555555555657</v>
      </c>
      <c r="AT136" s="63">
        <f t="shared" si="97"/>
        <v>161.11111111111131</v>
      </c>
      <c r="AU136" s="63">
        <f t="shared" si="98"/>
        <v>-80.555555555555657</v>
      </c>
      <c r="AV136" s="68">
        <f t="shared" si="99"/>
        <v>0.1</v>
      </c>
      <c r="AW136" s="63">
        <f t="shared" si="100"/>
        <v>402.77777777777828</v>
      </c>
      <c r="AX136" s="63">
        <f t="shared" si="101"/>
        <v>-161.11111111111131</v>
      </c>
      <c r="AY136" s="64">
        <f t="shared" si="102"/>
        <v>241.66666666666697</v>
      </c>
      <c r="AZ136" s="65">
        <f t="shared" si="70"/>
        <v>-152.6190476190468</v>
      </c>
      <c r="BA136" s="51">
        <f t="shared" si="103"/>
        <v>563.8888888888896</v>
      </c>
      <c r="BB136" s="55">
        <f t="shared" si="71"/>
        <v>5.8703483376297251E-2</v>
      </c>
      <c r="BC136" s="55">
        <f t="shared" si="72"/>
        <v>0.61292270531401127</v>
      </c>
      <c r="BE136" s="52">
        <f>IF(((AS136-T136)/T136)&gt;=BE$4,AD136,"")</f>
        <v>7.1999999999999762</v>
      </c>
      <c r="BF136" s="52" t="str">
        <f t="shared" si="73"/>
        <v/>
      </c>
      <c r="BG136" s="52">
        <f>IF(BB136&lt;=BG$4,AD136,"")</f>
        <v>7.1999999999999762</v>
      </c>
      <c r="BH136" s="52">
        <f>IF(BC136&gt;=BH$4,AD136,"")</f>
        <v>7.1999999999999762</v>
      </c>
    </row>
    <row r="137" spans="19:60">
      <c r="S137" s="70">
        <f t="shared" si="74"/>
        <v>7</v>
      </c>
      <c r="T137" s="71">
        <f t="shared" si="75"/>
        <v>50</v>
      </c>
      <c r="U137" s="71">
        <f t="shared" si="76"/>
        <v>2</v>
      </c>
      <c r="V137" s="72">
        <f t="shared" si="105"/>
        <v>5</v>
      </c>
      <c r="W137" s="70">
        <f t="shared" si="77"/>
        <v>2</v>
      </c>
      <c r="X137" s="72">
        <f t="shared" si="78"/>
        <v>7</v>
      </c>
      <c r="Y137" s="73">
        <f t="shared" si="79"/>
        <v>0.7142857142857143</v>
      </c>
      <c r="Z137" s="73">
        <f t="shared" si="80"/>
        <v>0.5</v>
      </c>
      <c r="AA137" s="71">
        <f t="shared" si="81"/>
        <v>10000</v>
      </c>
      <c r="AB137" s="71">
        <f t="shared" si="82"/>
        <v>9605.7142857142862</v>
      </c>
      <c r="AC137" s="71">
        <f t="shared" ref="AC137:AC200" si="106">AA137-AB137</f>
        <v>394.28571428571377</v>
      </c>
      <c r="AD137" s="76">
        <f t="shared" si="83"/>
        <v>7.0999999999999766</v>
      </c>
      <c r="AE137" s="71">
        <f t="shared" si="84"/>
        <v>0.70000000000000007</v>
      </c>
      <c r="AF137" s="71">
        <f t="shared" si="85"/>
        <v>1.4000000000000001</v>
      </c>
      <c r="AG137" s="74">
        <f t="shared" si="86"/>
        <v>200</v>
      </c>
      <c r="AH137" s="60">
        <f t="shared" si="87"/>
        <v>50</v>
      </c>
      <c r="AI137" s="60">
        <f t="shared" si="88"/>
        <v>70</v>
      </c>
      <c r="AJ137" s="60">
        <f t="shared" si="89"/>
        <v>10070</v>
      </c>
      <c r="AK137" s="60">
        <f t="shared" si="90"/>
        <v>185</v>
      </c>
      <c r="AL137" s="60">
        <f t="shared" si="91"/>
        <v>3.7</v>
      </c>
      <c r="AM137" s="60">
        <f t="shared" si="92"/>
        <v>-37</v>
      </c>
      <c r="AN137" s="60">
        <f t="shared" si="93"/>
        <v>-37</v>
      </c>
      <c r="AO137" s="60">
        <f t="shared" si="94"/>
        <v>37</v>
      </c>
      <c r="AP137" s="61" t="str">
        <f t="shared" ref="AP137:AP200" si="107">IF(AB137+AY137&gt;AJ137,"VINTO","")</f>
        <v/>
      </c>
      <c r="AQ137" s="62">
        <f t="shared" si="95"/>
        <v>35</v>
      </c>
      <c r="AR137" s="63">
        <f t="shared" ref="AR137:AR200" si="108">IF(AL137=0,1,(1+(AL137+AE137)/(AD137*(U137-1))))</f>
        <v>1.619718309859157</v>
      </c>
      <c r="AS137" s="63">
        <f t="shared" si="96"/>
        <v>80.985915492957844</v>
      </c>
      <c r="AT137" s="63">
        <f t="shared" si="97"/>
        <v>161.97183098591569</v>
      </c>
      <c r="AU137" s="63">
        <f t="shared" si="98"/>
        <v>-80.985915492957844</v>
      </c>
      <c r="AV137" s="68">
        <f t="shared" si="99"/>
        <v>0.1</v>
      </c>
      <c r="AW137" s="63">
        <f t="shared" si="100"/>
        <v>404.92957746478919</v>
      </c>
      <c r="AX137" s="63">
        <f t="shared" si="101"/>
        <v>-161.97183098591569</v>
      </c>
      <c r="AY137" s="64">
        <f t="shared" si="102"/>
        <v>242.9577464788735</v>
      </c>
      <c r="AZ137" s="65">
        <f t="shared" ref="AZ137:AZ200" si="109">AB137-AA137+AY137</f>
        <v>-151.32796780684026</v>
      </c>
      <c r="BA137" s="51">
        <f t="shared" si="103"/>
        <v>566.90140845070493</v>
      </c>
      <c r="BB137" s="55">
        <f t="shared" ref="BB137:BB200" si="110">BA137/AB137</f>
        <v>5.9017100820269695E-2</v>
      </c>
      <c r="BC137" s="55">
        <f t="shared" ref="BC137:BC200" si="111">IFERROR(AY137/AC137,0)</f>
        <v>0.61619718309859306</v>
      </c>
      <c r="BE137" s="52">
        <f>IF(((AS137-T137)/T137)&gt;=BE$4,AD137,"")</f>
        <v>7.0999999999999766</v>
      </c>
      <c r="BF137" s="52" t="str">
        <f t="shared" ref="BF137:BF200" si="112">IF(AP137="","",AD137)</f>
        <v/>
      </c>
      <c r="BG137" s="52">
        <f>IF(BB137&lt;=BG$4,AD137,"")</f>
        <v>7.0999999999999766</v>
      </c>
      <c r="BH137" s="52">
        <f>IF(BC137&gt;=BH$4,AD137,"")</f>
        <v>7.0999999999999766</v>
      </c>
    </row>
    <row r="138" spans="19:60">
      <c r="S138" s="70">
        <f t="shared" ref="S138:S201" si="113">S137</f>
        <v>7</v>
      </c>
      <c r="T138" s="71">
        <f t="shared" ref="T138:T201" si="114">T137</f>
        <v>50</v>
      </c>
      <c r="U138" s="71">
        <f t="shared" ref="U138:U201" si="115">U137</f>
        <v>2</v>
      </c>
      <c r="V138" s="72">
        <f t="shared" si="105"/>
        <v>5</v>
      </c>
      <c r="W138" s="70">
        <f t="shared" ref="W138:W201" si="116">W137</f>
        <v>2</v>
      </c>
      <c r="X138" s="72">
        <f t="shared" ref="X138:X201" si="117">X137</f>
        <v>7</v>
      </c>
      <c r="Y138" s="73">
        <f t="shared" ref="Y138:Y201" si="118">Y137</f>
        <v>0.7142857142857143</v>
      </c>
      <c r="Z138" s="73">
        <f t="shared" ref="Z138:Z201" si="119">Z137</f>
        <v>0.5</v>
      </c>
      <c r="AA138" s="71">
        <f t="shared" ref="AA138:AA201" si="120">AA137</f>
        <v>10000</v>
      </c>
      <c r="AB138" s="71">
        <f t="shared" ref="AB138:AB201" si="121">AB137</f>
        <v>9605.7142857142862</v>
      </c>
      <c r="AC138" s="71">
        <f t="shared" si="106"/>
        <v>394.28571428571377</v>
      </c>
      <c r="AD138" s="76">
        <f t="shared" ref="AD138:AD201" si="122">AD137-0.1</f>
        <v>6.9999999999999769</v>
      </c>
      <c r="AE138" s="71">
        <f t="shared" ref="AE138:AE201" si="123">AE137</f>
        <v>0.70000000000000007</v>
      </c>
      <c r="AF138" s="71">
        <f t="shared" ref="AF138:AF201" si="124">AF137</f>
        <v>1.4000000000000001</v>
      </c>
      <c r="AG138" s="74">
        <f t="shared" ref="AG138:AG201" si="125">AG137</f>
        <v>200</v>
      </c>
      <c r="AH138" s="60">
        <f t="shared" ref="AH138:AH201" si="126">AH137</f>
        <v>50</v>
      </c>
      <c r="AI138" s="60">
        <f t="shared" ref="AI138:AI201" si="127">AI137</f>
        <v>70</v>
      </c>
      <c r="AJ138" s="60">
        <f t="shared" ref="AJ138:AJ201" si="128">AJ137</f>
        <v>10070</v>
      </c>
      <c r="AK138" s="60">
        <f t="shared" ref="AK138:AK201" si="129">AK137</f>
        <v>185</v>
      </c>
      <c r="AL138" s="60">
        <f t="shared" ref="AL138:AL201" si="130">AL137</f>
        <v>3.7</v>
      </c>
      <c r="AM138" s="60">
        <f t="shared" ref="AM138:AM201" si="131">AM137</f>
        <v>-37</v>
      </c>
      <c r="AN138" s="60">
        <f t="shared" ref="AN138:AN201" si="132">AN137</f>
        <v>-37</v>
      </c>
      <c r="AO138" s="60">
        <f t="shared" ref="AO138:AO201" si="133">AO137</f>
        <v>37</v>
      </c>
      <c r="AP138" s="61" t="str">
        <f t="shared" si="107"/>
        <v/>
      </c>
      <c r="AQ138" s="62">
        <f t="shared" ref="AQ138:AQ201" si="134">AE138*AH138</f>
        <v>35</v>
      </c>
      <c r="AR138" s="63">
        <f t="shared" si="108"/>
        <v>1.6285714285714308</v>
      </c>
      <c r="AS138" s="63">
        <f t="shared" ref="AS138:AS201" si="135">IF(AR138&lt;=0,AH138,AR138*AH138)</f>
        <v>81.428571428571544</v>
      </c>
      <c r="AT138" s="63">
        <f t="shared" ref="AT138:AT201" si="136">(U138*AS138)</f>
        <v>162.85714285714309</v>
      </c>
      <c r="AU138" s="63">
        <f t="shared" ref="AU138:AU201" si="137">-AS138</f>
        <v>-81.428571428571544</v>
      </c>
      <c r="AV138" s="68">
        <f t="shared" ref="AV138:AV201" si="138">IFERROR(AE138/X138,0)</f>
        <v>0.1</v>
      </c>
      <c r="AW138" s="63">
        <f t="shared" ref="AW138:AW201" si="139">(AT138+AU138)*V138</f>
        <v>407.14285714285774</v>
      </c>
      <c r="AX138" s="63">
        <f t="shared" ref="AX138:AX201" si="140">AU138*W138</f>
        <v>-162.85714285714309</v>
      </c>
      <c r="AY138" s="64">
        <f t="shared" ref="AY138:AY201" si="141">SUM(AW138:AX138)</f>
        <v>244.28571428571465</v>
      </c>
      <c r="AZ138" s="65">
        <f t="shared" si="109"/>
        <v>-149.99999999999912</v>
      </c>
      <c r="BA138" s="51">
        <f t="shared" ref="BA138:BA201" si="142">AS138*X138</f>
        <v>570.0000000000008</v>
      </c>
      <c r="BB138" s="55">
        <f t="shared" si="110"/>
        <v>5.9339678762641367E-2</v>
      </c>
      <c r="BC138" s="55">
        <f t="shared" si="111"/>
        <v>0.6195652173913061</v>
      </c>
      <c r="BE138" s="52">
        <f>IF(((AS138-T138)/T138)&gt;=BE$4,AD138,"")</f>
        <v>6.9999999999999769</v>
      </c>
      <c r="BF138" s="52" t="str">
        <f t="shared" si="112"/>
        <v/>
      </c>
      <c r="BG138" s="52">
        <f>IF(BB138&lt;=BG$4,AD138,"")</f>
        <v>6.9999999999999769</v>
      </c>
      <c r="BH138" s="52">
        <f>IF(BC138&gt;=BH$4,AD138,"")</f>
        <v>6.9999999999999769</v>
      </c>
    </row>
    <row r="139" spans="19:60">
      <c r="S139" s="70">
        <f t="shared" si="113"/>
        <v>7</v>
      </c>
      <c r="T139" s="71">
        <f t="shared" si="114"/>
        <v>50</v>
      </c>
      <c r="U139" s="71">
        <f t="shared" si="115"/>
        <v>2</v>
      </c>
      <c r="V139" s="72">
        <f t="shared" si="105"/>
        <v>5</v>
      </c>
      <c r="W139" s="70">
        <f t="shared" si="116"/>
        <v>2</v>
      </c>
      <c r="X139" s="72">
        <f t="shared" si="117"/>
        <v>7</v>
      </c>
      <c r="Y139" s="73">
        <f t="shared" si="118"/>
        <v>0.7142857142857143</v>
      </c>
      <c r="Z139" s="73">
        <f t="shared" si="119"/>
        <v>0.5</v>
      </c>
      <c r="AA139" s="71">
        <f t="shared" si="120"/>
        <v>10000</v>
      </c>
      <c r="AB139" s="71">
        <f t="shared" si="121"/>
        <v>9605.7142857142862</v>
      </c>
      <c r="AC139" s="71">
        <f t="shared" si="106"/>
        <v>394.28571428571377</v>
      </c>
      <c r="AD139" s="76">
        <f t="shared" si="122"/>
        <v>6.8999999999999773</v>
      </c>
      <c r="AE139" s="71">
        <f t="shared" si="123"/>
        <v>0.70000000000000007</v>
      </c>
      <c r="AF139" s="71">
        <f t="shared" si="124"/>
        <v>1.4000000000000001</v>
      </c>
      <c r="AG139" s="74">
        <f t="shared" si="125"/>
        <v>200</v>
      </c>
      <c r="AH139" s="60">
        <f t="shared" si="126"/>
        <v>50</v>
      </c>
      <c r="AI139" s="60">
        <f t="shared" si="127"/>
        <v>70</v>
      </c>
      <c r="AJ139" s="60">
        <f t="shared" si="128"/>
        <v>10070</v>
      </c>
      <c r="AK139" s="60">
        <f t="shared" si="129"/>
        <v>185</v>
      </c>
      <c r="AL139" s="60">
        <f t="shared" si="130"/>
        <v>3.7</v>
      </c>
      <c r="AM139" s="60">
        <f t="shared" si="131"/>
        <v>-37</v>
      </c>
      <c r="AN139" s="60">
        <f t="shared" si="132"/>
        <v>-37</v>
      </c>
      <c r="AO139" s="60">
        <f t="shared" si="133"/>
        <v>37</v>
      </c>
      <c r="AP139" s="61" t="str">
        <f t="shared" si="107"/>
        <v/>
      </c>
      <c r="AQ139" s="62">
        <f t="shared" si="134"/>
        <v>35</v>
      </c>
      <c r="AR139" s="63">
        <f t="shared" si="108"/>
        <v>1.637681159420292</v>
      </c>
      <c r="AS139" s="63">
        <f t="shared" si="135"/>
        <v>81.884057971014599</v>
      </c>
      <c r="AT139" s="63">
        <f t="shared" si="136"/>
        <v>163.7681159420292</v>
      </c>
      <c r="AU139" s="63">
        <f t="shared" si="137"/>
        <v>-81.884057971014599</v>
      </c>
      <c r="AV139" s="68">
        <f t="shared" si="138"/>
        <v>0.1</v>
      </c>
      <c r="AW139" s="63">
        <f t="shared" si="139"/>
        <v>409.42028985507301</v>
      </c>
      <c r="AX139" s="63">
        <f t="shared" si="140"/>
        <v>-163.7681159420292</v>
      </c>
      <c r="AY139" s="64">
        <f t="shared" si="141"/>
        <v>245.65217391304381</v>
      </c>
      <c r="AZ139" s="65">
        <f t="shared" si="109"/>
        <v>-148.63354037266996</v>
      </c>
      <c r="BA139" s="51">
        <f t="shared" si="142"/>
        <v>573.18840579710218</v>
      </c>
      <c r="BB139" s="55">
        <f t="shared" si="110"/>
        <v>5.9671606790299155E-2</v>
      </c>
      <c r="BC139" s="55">
        <f t="shared" si="111"/>
        <v>0.62303087586641626</v>
      </c>
      <c r="BE139" s="52">
        <f>IF(((AS139-T139)/T139)&gt;=BE$4,AD139,"")</f>
        <v>6.8999999999999773</v>
      </c>
      <c r="BF139" s="52" t="str">
        <f t="shared" si="112"/>
        <v/>
      </c>
      <c r="BG139" s="52">
        <f>IF(BB139&lt;=BG$4,AD139,"")</f>
        <v>6.8999999999999773</v>
      </c>
      <c r="BH139" s="52">
        <f>IF(BC139&gt;=BH$4,AD139,"")</f>
        <v>6.8999999999999773</v>
      </c>
    </row>
    <row r="140" spans="19:60">
      <c r="S140" s="70">
        <f t="shared" si="113"/>
        <v>7</v>
      </c>
      <c r="T140" s="71">
        <f t="shared" si="114"/>
        <v>50</v>
      </c>
      <c r="U140" s="71">
        <f t="shared" si="115"/>
        <v>2</v>
      </c>
      <c r="V140" s="72">
        <f t="shared" si="105"/>
        <v>5</v>
      </c>
      <c r="W140" s="70">
        <f t="shared" si="116"/>
        <v>2</v>
      </c>
      <c r="X140" s="72">
        <f t="shared" si="117"/>
        <v>7</v>
      </c>
      <c r="Y140" s="73">
        <f t="shared" si="118"/>
        <v>0.7142857142857143</v>
      </c>
      <c r="Z140" s="73">
        <f t="shared" si="119"/>
        <v>0.5</v>
      </c>
      <c r="AA140" s="71">
        <f t="shared" si="120"/>
        <v>10000</v>
      </c>
      <c r="AB140" s="71">
        <f t="shared" si="121"/>
        <v>9605.7142857142862</v>
      </c>
      <c r="AC140" s="71">
        <f t="shared" si="106"/>
        <v>394.28571428571377</v>
      </c>
      <c r="AD140" s="76">
        <f t="shared" si="122"/>
        <v>6.7999999999999776</v>
      </c>
      <c r="AE140" s="71">
        <f t="shared" si="123"/>
        <v>0.70000000000000007</v>
      </c>
      <c r="AF140" s="71">
        <f t="shared" si="124"/>
        <v>1.4000000000000001</v>
      </c>
      <c r="AG140" s="74">
        <f t="shared" si="125"/>
        <v>200</v>
      </c>
      <c r="AH140" s="60">
        <f t="shared" si="126"/>
        <v>50</v>
      </c>
      <c r="AI140" s="60">
        <f t="shared" si="127"/>
        <v>70</v>
      </c>
      <c r="AJ140" s="60">
        <f t="shared" si="128"/>
        <v>10070</v>
      </c>
      <c r="AK140" s="60">
        <f t="shared" si="129"/>
        <v>185</v>
      </c>
      <c r="AL140" s="60">
        <f t="shared" si="130"/>
        <v>3.7</v>
      </c>
      <c r="AM140" s="60">
        <f t="shared" si="131"/>
        <v>-37</v>
      </c>
      <c r="AN140" s="60">
        <f t="shared" si="132"/>
        <v>-37</v>
      </c>
      <c r="AO140" s="60">
        <f t="shared" si="133"/>
        <v>37</v>
      </c>
      <c r="AP140" s="61" t="str">
        <f t="shared" si="107"/>
        <v/>
      </c>
      <c r="AQ140" s="62">
        <f t="shared" si="134"/>
        <v>35</v>
      </c>
      <c r="AR140" s="63">
        <f t="shared" si="108"/>
        <v>1.6470588235294139</v>
      </c>
      <c r="AS140" s="63">
        <f t="shared" si="135"/>
        <v>82.352941176470694</v>
      </c>
      <c r="AT140" s="63">
        <f t="shared" si="136"/>
        <v>164.70588235294139</v>
      </c>
      <c r="AU140" s="63">
        <f t="shared" si="137"/>
        <v>-82.352941176470694</v>
      </c>
      <c r="AV140" s="68">
        <f t="shared" si="138"/>
        <v>0.1</v>
      </c>
      <c r="AW140" s="63">
        <f t="shared" si="139"/>
        <v>411.7647058823535</v>
      </c>
      <c r="AX140" s="63">
        <f t="shared" si="140"/>
        <v>-164.70588235294139</v>
      </c>
      <c r="AY140" s="64">
        <f t="shared" si="141"/>
        <v>247.05882352941211</v>
      </c>
      <c r="AZ140" s="65">
        <f t="shared" si="109"/>
        <v>-147.22689075630166</v>
      </c>
      <c r="BA140" s="51">
        <f t="shared" si="142"/>
        <v>576.47058823529483</v>
      </c>
      <c r="BB140" s="55">
        <f t="shared" si="110"/>
        <v>6.0013297407005707E-2</v>
      </c>
      <c r="BC140" s="55">
        <f t="shared" si="111"/>
        <v>0.62659846547314746</v>
      </c>
      <c r="BE140" s="52">
        <f>IF(((AS140-T140)/T140)&gt;=BE$4,AD140,"")</f>
        <v>6.7999999999999776</v>
      </c>
      <c r="BF140" s="52" t="str">
        <f t="shared" si="112"/>
        <v/>
      </c>
      <c r="BG140" s="52">
        <f>IF(BB140&lt;=BG$4,AD140,"")</f>
        <v>6.7999999999999776</v>
      </c>
      <c r="BH140" s="52">
        <f>IF(BC140&gt;=BH$4,AD140,"")</f>
        <v>6.7999999999999776</v>
      </c>
    </row>
    <row r="141" spans="19:60">
      <c r="S141" s="70">
        <f t="shared" si="113"/>
        <v>7</v>
      </c>
      <c r="T141" s="71">
        <f t="shared" si="114"/>
        <v>50</v>
      </c>
      <c r="U141" s="71">
        <f t="shared" si="115"/>
        <v>2</v>
      </c>
      <c r="V141" s="72">
        <f t="shared" si="105"/>
        <v>5</v>
      </c>
      <c r="W141" s="70">
        <f t="shared" si="116"/>
        <v>2</v>
      </c>
      <c r="X141" s="72">
        <f t="shared" si="117"/>
        <v>7</v>
      </c>
      <c r="Y141" s="73">
        <f t="shared" si="118"/>
        <v>0.7142857142857143</v>
      </c>
      <c r="Z141" s="73">
        <f t="shared" si="119"/>
        <v>0.5</v>
      </c>
      <c r="AA141" s="71">
        <f t="shared" si="120"/>
        <v>10000</v>
      </c>
      <c r="AB141" s="71">
        <f t="shared" si="121"/>
        <v>9605.7142857142862</v>
      </c>
      <c r="AC141" s="71">
        <f t="shared" si="106"/>
        <v>394.28571428571377</v>
      </c>
      <c r="AD141" s="76">
        <f t="shared" si="122"/>
        <v>6.699999999999978</v>
      </c>
      <c r="AE141" s="71">
        <f t="shared" si="123"/>
        <v>0.70000000000000007</v>
      </c>
      <c r="AF141" s="71">
        <f t="shared" si="124"/>
        <v>1.4000000000000001</v>
      </c>
      <c r="AG141" s="74">
        <f t="shared" si="125"/>
        <v>200</v>
      </c>
      <c r="AH141" s="60">
        <f t="shared" si="126"/>
        <v>50</v>
      </c>
      <c r="AI141" s="60">
        <f t="shared" si="127"/>
        <v>70</v>
      </c>
      <c r="AJ141" s="60">
        <f t="shared" si="128"/>
        <v>10070</v>
      </c>
      <c r="AK141" s="60">
        <f t="shared" si="129"/>
        <v>185</v>
      </c>
      <c r="AL141" s="60">
        <f t="shared" si="130"/>
        <v>3.7</v>
      </c>
      <c r="AM141" s="60">
        <f t="shared" si="131"/>
        <v>-37</v>
      </c>
      <c r="AN141" s="60">
        <f t="shared" si="132"/>
        <v>-37</v>
      </c>
      <c r="AO141" s="60">
        <f t="shared" si="133"/>
        <v>37</v>
      </c>
      <c r="AP141" s="61" t="str">
        <f t="shared" si="107"/>
        <v/>
      </c>
      <c r="AQ141" s="62">
        <f t="shared" si="134"/>
        <v>35</v>
      </c>
      <c r="AR141" s="63">
        <f t="shared" si="108"/>
        <v>1.6567164179104501</v>
      </c>
      <c r="AS141" s="63">
        <f t="shared" si="135"/>
        <v>82.835820895522502</v>
      </c>
      <c r="AT141" s="63">
        <f t="shared" si="136"/>
        <v>165.671641791045</v>
      </c>
      <c r="AU141" s="63">
        <f t="shared" si="137"/>
        <v>-82.835820895522502</v>
      </c>
      <c r="AV141" s="68">
        <f t="shared" si="138"/>
        <v>0.1</v>
      </c>
      <c r="AW141" s="63">
        <f t="shared" si="139"/>
        <v>414.1791044776125</v>
      </c>
      <c r="AX141" s="63">
        <f t="shared" si="140"/>
        <v>-165.671641791045</v>
      </c>
      <c r="AY141" s="64">
        <f t="shared" si="141"/>
        <v>248.50746268656749</v>
      </c>
      <c r="AZ141" s="65">
        <f t="shared" si="109"/>
        <v>-145.77825159914627</v>
      </c>
      <c r="BA141" s="51">
        <f t="shared" si="142"/>
        <v>579.85074626865753</v>
      </c>
      <c r="BB141" s="55">
        <f t="shared" si="110"/>
        <v>6.0365187743613956E-2</v>
      </c>
      <c r="BC141" s="55">
        <f t="shared" si="111"/>
        <v>0.63027255029201978</v>
      </c>
      <c r="BE141" s="52">
        <f>IF(((AS141-T141)/T141)&gt;=BE$4,AD141,"")</f>
        <v>6.699999999999978</v>
      </c>
      <c r="BF141" s="52" t="str">
        <f t="shared" si="112"/>
        <v/>
      </c>
      <c r="BG141" s="52">
        <f>IF(BB141&lt;=BG$4,AD141,"")</f>
        <v>6.699999999999978</v>
      </c>
      <c r="BH141" s="52">
        <f>IF(BC141&gt;=BH$4,AD141,"")</f>
        <v>6.699999999999978</v>
      </c>
    </row>
    <row r="142" spans="19:60">
      <c r="S142" s="70">
        <f t="shared" si="113"/>
        <v>7</v>
      </c>
      <c r="T142" s="71">
        <f t="shared" si="114"/>
        <v>50</v>
      </c>
      <c r="U142" s="71">
        <f t="shared" si="115"/>
        <v>2</v>
      </c>
      <c r="V142" s="72">
        <f t="shared" si="105"/>
        <v>5</v>
      </c>
      <c r="W142" s="70">
        <f t="shared" si="116"/>
        <v>2</v>
      </c>
      <c r="X142" s="72">
        <f t="shared" si="117"/>
        <v>7</v>
      </c>
      <c r="Y142" s="73">
        <f t="shared" si="118"/>
        <v>0.7142857142857143</v>
      </c>
      <c r="Z142" s="73">
        <f t="shared" si="119"/>
        <v>0.5</v>
      </c>
      <c r="AA142" s="71">
        <f t="shared" si="120"/>
        <v>10000</v>
      </c>
      <c r="AB142" s="71">
        <f t="shared" si="121"/>
        <v>9605.7142857142862</v>
      </c>
      <c r="AC142" s="71">
        <f t="shared" si="106"/>
        <v>394.28571428571377</v>
      </c>
      <c r="AD142" s="76">
        <f t="shared" si="122"/>
        <v>6.5999999999999783</v>
      </c>
      <c r="AE142" s="71">
        <f t="shared" si="123"/>
        <v>0.70000000000000007</v>
      </c>
      <c r="AF142" s="71">
        <f t="shared" si="124"/>
        <v>1.4000000000000001</v>
      </c>
      <c r="AG142" s="74">
        <f t="shared" si="125"/>
        <v>200</v>
      </c>
      <c r="AH142" s="60">
        <f t="shared" si="126"/>
        <v>50</v>
      </c>
      <c r="AI142" s="60">
        <f t="shared" si="127"/>
        <v>70</v>
      </c>
      <c r="AJ142" s="60">
        <f t="shared" si="128"/>
        <v>10070</v>
      </c>
      <c r="AK142" s="60">
        <f t="shared" si="129"/>
        <v>185</v>
      </c>
      <c r="AL142" s="60">
        <f t="shared" si="130"/>
        <v>3.7</v>
      </c>
      <c r="AM142" s="60">
        <f t="shared" si="131"/>
        <v>-37</v>
      </c>
      <c r="AN142" s="60">
        <f t="shared" si="132"/>
        <v>-37</v>
      </c>
      <c r="AO142" s="60">
        <f t="shared" si="133"/>
        <v>37</v>
      </c>
      <c r="AP142" s="61" t="str">
        <f t="shared" si="107"/>
        <v/>
      </c>
      <c r="AQ142" s="62">
        <f t="shared" si="134"/>
        <v>35</v>
      </c>
      <c r="AR142" s="63">
        <f t="shared" si="108"/>
        <v>1.666666666666669</v>
      </c>
      <c r="AS142" s="63">
        <f t="shared" si="135"/>
        <v>83.333333333333442</v>
      </c>
      <c r="AT142" s="63">
        <f t="shared" si="136"/>
        <v>166.66666666666688</v>
      </c>
      <c r="AU142" s="63">
        <f t="shared" si="137"/>
        <v>-83.333333333333442</v>
      </c>
      <c r="AV142" s="68">
        <f t="shared" si="138"/>
        <v>0.1</v>
      </c>
      <c r="AW142" s="63">
        <f t="shared" si="139"/>
        <v>416.6666666666672</v>
      </c>
      <c r="AX142" s="63">
        <f t="shared" si="140"/>
        <v>-166.66666666666688</v>
      </c>
      <c r="AY142" s="64">
        <f t="shared" si="141"/>
        <v>250.00000000000031</v>
      </c>
      <c r="AZ142" s="65">
        <f t="shared" si="109"/>
        <v>-144.28571428571345</v>
      </c>
      <c r="BA142" s="51">
        <f t="shared" si="142"/>
        <v>583.33333333333405</v>
      </c>
      <c r="BB142" s="55">
        <f t="shared" si="110"/>
        <v>6.0727741423755775E-2</v>
      </c>
      <c r="BC142" s="55">
        <f t="shared" si="111"/>
        <v>0.63405797101449435</v>
      </c>
      <c r="BE142" s="52">
        <f>IF(((AS142-T142)/T142)&gt;=BE$4,AD142,"")</f>
        <v>6.5999999999999783</v>
      </c>
      <c r="BF142" s="52" t="str">
        <f t="shared" si="112"/>
        <v/>
      </c>
      <c r="BG142" s="52">
        <f>IF(BB142&lt;=BG$4,AD142,"")</f>
        <v>6.5999999999999783</v>
      </c>
      <c r="BH142" s="52">
        <f>IF(BC142&gt;=BH$4,AD142,"")</f>
        <v>6.5999999999999783</v>
      </c>
    </row>
    <row r="143" spans="19:60">
      <c r="S143" s="70">
        <f t="shared" si="113"/>
        <v>7</v>
      </c>
      <c r="T143" s="71">
        <f t="shared" si="114"/>
        <v>50</v>
      </c>
      <c r="U143" s="71">
        <f t="shared" si="115"/>
        <v>2</v>
      </c>
      <c r="V143" s="72">
        <f t="shared" si="105"/>
        <v>5</v>
      </c>
      <c r="W143" s="70">
        <f t="shared" si="116"/>
        <v>2</v>
      </c>
      <c r="X143" s="72">
        <f t="shared" si="117"/>
        <v>7</v>
      </c>
      <c r="Y143" s="73">
        <f t="shared" si="118"/>
        <v>0.7142857142857143</v>
      </c>
      <c r="Z143" s="73">
        <f t="shared" si="119"/>
        <v>0.5</v>
      </c>
      <c r="AA143" s="71">
        <f t="shared" si="120"/>
        <v>10000</v>
      </c>
      <c r="AB143" s="71">
        <f t="shared" si="121"/>
        <v>9605.7142857142862</v>
      </c>
      <c r="AC143" s="71">
        <f t="shared" si="106"/>
        <v>394.28571428571377</v>
      </c>
      <c r="AD143" s="76">
        <f t="shared" si="122"/>
        <v>6.4999999999999787</v>
      </c>
      <c r="AE143" s="71">
        <f t="shared" si="123"/>
        <v>0.70000000000000007</v>
      </c>
      <c r="AF143" s="71">
        <f t="shared" si="124"/>
        <v>1.4000000000000001</v>
      </c>
      <c r="AG143" s="74">
        <f t="shared" si="125"/>
        <v>200</v>
      </c>
      <c r="AH143" s="60">
        <f t="shared" si="126"/>
        <v>50</v>
      </c>
      <c r="AI143" s="60">
        <f t="shared" si="127"/>
        <v>70</v>
      </c>
      <c r="AJ143" s="60">
        <f t="shared" si="128"/>
        <v>10070</v>
      </c>
      <c r="AK143" s="60">
        <f t="shared" si="129"/>
        <v>185</v>
      </c>
      <c r="AL143" s="60">
        <f t="shared" si="130"/>
        <v>3.7</v>
      </c>
      <c r="AM143" s="60">
        <f t="shared" si="131"/>
        <v>-37</v>
      </c>
      <c r="AN143" s="60">
        <f t="shared" si="132"/>
        <v>-37</v>
      </c>
      <c r="AO143" s="60">
        <f t="shared" si="133"/>
        <v>37</v>
      </c>
      <c r="AP143" s="61" t="str">
        <f t="shared" si="107"/>
        <v/>
      </c>
      <c r="AQ143" s="62">
        <f t="shared" si="134"/>
        <v>35</v>
      </c>
      <c r="AR143" s="63">
        <f t="shared" si="108"/>
        <v>1.6769230769230792</v>
      </c>
      <c r="AS143" s="63">
        <f t="shared" si="135"/>
        <v>83.846153846153953</v>
      </c>
      <c r="AT143" s="63">
        <f t="shared" si="136"/>
        <v>167.69230769230791</v>
      </c>
      <c r="AU143" s="63">
        <f t="shared" si="137"/>
        <v>-83.846153846153953</v>
      </c>
      <c r="AV143" s="68">
        <f t="shared" si="138"/>
        <v>0.1</v>
      </c>
      <c r="AW143" s="63">
        <f t="shared" si="139"/>
        <v>419.23076923076974</v>
      </c>
      <c r="AX143" s="63">
        <f t="shared" si="140"/>
        <v>-167.69230769230791</v>
      </c>
      <c r="AY143" s="64">
        <f t="shared" si="141"/>
        <v>251.53846153846183</v>
      </c>
      <c r="AZ143" s="65">
        <f t="shared" si="109"/>
        <v>-142.74725274725193</v>
      </c>
      <c r="BA143" s="51">
        <f t="shared" si="142"/>
        <v>586.9230769230777</v>
      </c>
      <c r="BB143" s="55">
        <f t="shared" si="110"/>
        <v>6.1101450601748118E-2</v>
      </c>
      <c r="BC143" s="55">
        <f t="shared" si="111"/>
        <v>0.63795986622073741</v>
      </c>
      <c r="BE143" s="52">
        <f>IF(((AS143-T143)/T143)&gt;=BE$4,AD143,"")</f>
        <v>6.4999999999999787</v>
      </c>
      <c r="BF143" s="52" t="str">
        <f t="shared" si="112"/>
        <v/>
      </c>
      <c r="BG143" s="52">
        <f>IF(BB143&lt;=BG$4,AD143,"")</f>
        <v>6.4999999999999787</v>
      </c>
      <c r="BH143" s="52">
        <f>IF(BC143&gt;=BH$4,AD143,"")</f>
        <v>6.4999999999999787</v>
      </c>
    </row>
    <row r="144" spans="19:60">
      <c r="S144" s="70">
        <f t="shared" si="113"/>
        <v>7</v>
      </c>
      <c r="T144" s="71">
        <f t="shared" si="114"/>
        <v>50</v>
      </c>
      <c r="U144" s="71">
        <f t="shared" si="115"/>
        <v>2</v>
      </c>
      <c r="V144" s="72">
        <f t="shared" si="105"/>
        <v>5</v>
      </c>
      <c r="W144" s="70">
        <f t="shared" si="116"/>
        <v>2</v>
      </c>
      <c r="X144" s="72">
        <f t="shared" si="117"/>
        <v>7</v>
      </c>
      <c r="Y144" s="73">
        <f t="shared" si="118"/>
        <v>0.7142857142857143</v>
      </c>
      <c r="Z144" s="73">
        <f t="shared" si="119"/>
        <v>0.5</v>
      </c>
      <c r="AA144" s="71">
        <f t="shared" si="120"/>
        <v>10000</v>
      </c>
      <c r="AB144" s="71">
        <f t="shared" si="121"/>
        <v>9605.7142857142862</v>
      </c>
      <c r="AC144" s="71">
        <f t="shared" si="106"/>
        <v>394.28571428571377</v>
      </c>
      <c r="AD144" s="76">
        <f t="shared" si="122"/>
        <v>6.399999999999979</v>
      </c>
      <c r="AE144" s="71">
        <f t="shared" si="123"/>
        <v>0.70000000000000007</v>
      </c>
      <c r="AF144" s="71">
        <f t="shared" si="124"/>
        <v>1.4000000000000001</v>
      </c>
      <c r="AG144" s="74">
        <f t="shared" si="125"/>
        <v>200</v>
      </c>
      <c r="AH144" s="60">
        <f t="shared" si="126"/>
        <v>50</v>
      </c>
      <c r="AI144" s="60">
        <f t="shared" si="127"/>
        <v>70</v>
      </c>
      <c r="AJ144" s="60">
        <f t="shared" si="128"/>
        <v>10070</v>
      </c>
      <c r="AK144" s="60">
        <f t="shared" si="129"/>
        <v>185</v>
      </c>
      <c r="AL144" s="60">
        <f t="shared" si="130"/>
        <v>3.7</v>
      </c>
      <c r="AM144" s="60">
        <f t="shared" si="131"/>
        <v>-37</v>
      </c>
      <c r="AN144" s="60">
        <f t="shared" si="132"/>
        <v>-37</v>
      </c>
      <c r="AO144" s="60">
        <f t="shared" si="133"/>
        <v>37</v>
      </c>
      <c r="AP144" s="61" t="str">
        <f t="shared" si="107"/>
        <v/>
      </c>
      <c r="AQ144" s="62">
        <f t="shared" si="134"/>
        <v>35</v>
      </c>
      <c r="AR144" s="63">
        <f t="shared" si="108"/>
        <v>1.6875000000000022</v>
      </c>
      <c r="AS144" s="63">
        <f t="shared" si="135"/>
        <v>84.375000000000114</v>
      </c>
      <c r="AT144" s="63">
        <f t="shared" si="136"/>
        <v>168.75000000000023</v>
      </c>
      <c r="AU144" s="63">
        <f t="shared" si="137"/>
        <v>-84.375000000000114</v>
      </c>
      <c r="AV144" s="68">
        <f t="shared" si="138"/>
        <v>0.1</v>
      </c>
      <c r="AW144" s="63">
        <f t="shared" si="139"/>
        <v>421.87500000000057</v>
      </c>
      <c r="AX144" s="63">
        <f t="shared" si="140"/>
        <v>-168.75000000000023</v>
      </c>
      <c r="AY144" s="64">
        <f t="shared" si="141"/>
        <v>253.12500000000034</v>
      </c>
      <c r="AZ144" s="65">
        <f t="shared" si="109"/>
        <v>-141.16071428571342</v>
      </c>
      <c r="BA144" s="51">
        <f t="shared" si="142"/>
        <v>590.6250000000008</v>
      </c>
      <c r="BB144" s="55">
        <f t="shared" si="110"/>
        <v>6.1486838191552727E-2</v>
      </c>
      <c r="BC144" s="55">
        <f t="shared" si="111"/>
        <v>0.64198369565217561</v>
      </c>
      <c r="BE144" s="52">
        <f>IF(((AS144-T144)/T144)&gt;=BE$4,AD144,"")</f>
        <v>6.399999999999979</v>
      </c>
      <c r="BF144" s="52" t="str">
        <f t="shared" si="112"/>
        <v/>
      </c>
      <c r="BG144" s="52">
        <f>IF(BB144&lt;=BG$4,AD144,"")</f>
        <v>6.399999999999979</v>
      </c>
      <c r="BH144" s="52">
        <f>IF(BC144&gt;=BH$4,AD144,"")</f>
        <v>6.399999999999979</v>
      </c>
    </row>
    <row r="145" spans="19:60">
      <c r="S145" s="70">
        <f t="shared" si="113"/>
        <v>7</v>
      </c>
      <c r="T145" s="71">
        <f t="shared" si="114"/>
        <v>50</v>
      </c>
      <c r="U145" s="71">
        <f t="shared" si="115"/>
        <v>2</v>
      </c>
      <c r="V145" s="72">
        <f t="shared" si="105"/>
        <v>5</v>
      </c>
      <c r="W145" s="70">
        <f t="shared" si="116"/>
        <v>2</v>
      </c>
      <c r="X145" s="72">
        <f t="shared" si="117"/>
        <v>7</v>
      </c>
      <c r="Y145" s="73">
        <f t="shared" si="118"/>
        <v>0.7142857142857143</v>
      </c>
      <c r="Z145" s="73">
        <f t="shared" si="119"/>
        <v>0.5</v>
      </c>
      <c r="AA145" s="71">
        <f t="shared" si="120"/>
        <v>10000</v>
      </c>
      <c r="AB145" s="71">
        <f t="shared" si="121"/>
        <v>9605.7142857142862</v>
      </c>
      <c r="AC145" s="71">
        <f t="shared" si="106"/>
        <v>394.28571428571377</v>
      </c>
      <c r="AD145" s="76">
        <f t="shared" si="122"/>
        <v>6.2999999999999794</v>
      </c>
      <c r="AE145" s="71">
        <f t="shared" si="123"/>
        <v>0.70000000000000007</v>
      </c>
      <c r="AF145" s="71">
        <f t="shared" si="124"/>
        <v>1.4000000000000001</v>
      </c>
      <c r="AG145" s="74">
        <f t="shared" si="125"/>
        <v>200</v>
      </c>
      <c r="AH145" s="60">
        <f t="shared" si="126"/>
        <v>50</v>
      </c>
      <c r="AI145" s="60">
        <f t="shared" si="127"/>
        <v>70</v>
      </c>
      <c r="AJ145" s="60">
        <f t="shared" si="128"/>
        <v>10070</v>
      </c>
      <c r="AK145" s="60">
        <f t="shared" si="129"/>
        <v>185</v>
      </c>
      <c r="AL145" s="60">
        <f t="shared" si="130"/>
        <v>3.7</v>
      </c>
      <c r="AM145" s="60">
        <f t="shared" si="131"/>
        <v>-37</v>
      </c>
      <c r="AN145" s="60">
        <f t="shared" si="132"/>
        <v>-37</v>
      </c>
      <c r="AO145" s="60">
        <f t="shared" si="133"/>
        <v>37</v>
      </c>
      <c r="AP145" s="61" t="str">
        <f t="shared" si="107"/>
        <v/>
      </c>
      <c r="AQ145" s="62">
        <f t="shared" si="134"/>
        <v>35</v>
      </c>
      <c r="AR145" s="63">
        <f t="shared" si="108"/>
        <v>1.6984126984127008</v>
      </c>
      <c r="AS145" s="63">
        <f t="shared" si="135"/>
        <v>84.920634920635038</v>
      </c>
      <c r="AT145" s="63">
        <f t="shared" si="136"/>
        <v>169.84126984127008</v>
      </c>
      <c r="AU145" s="63">
        <f t="shared" si="137"/>
        <v>-84.920634920635038</v>
      </c>
      <c r="AV145" s="68">
        <f t="shared" si="138"/>
        <v>0.1</v>
      </c>
      <c r="AW145" s="63">
        <f t="shared" si="139"/>
        <v>424.6031746031752</v>
      </c>
      <c r="AX145" s="63">
        <f t="shared" si="140"/>
        <v>-169.84126984127008</v>
      </c>
      <c r="AY145" s="64">
        <f t="shared" si="141"/>
        <v>254.76190476190513</v>
      </c>
      <c r="AZ145" s="65">
        <f t="shared" si="109"/>
        <v>-139.52380952380864</v>
      </c>
      <c r="BA145" s="51">
        <f t="shared" si="142"/>
        <v>594.44444444444525</v>
      </c>
      <c r="BB145" s="55">
        <f t="shared" si="110"/>
        <v>6.1884460308017794E-2</v>
      </c>
      <c r="BC145" s="55">
        <f t="shared" si="111"/>
        <v>0.64613526570048485</v>
      </c>
      <c r="BE145" s="52">
        <f>IF(((AS145-T145)/T145)&gt;=BE$4,AD145,"")</f>
        <v>6.2999999999999794</v>
      </c>
      <c r="BF145" s="52" t="str">
        <f t="shared" si="112"/>
        <v/>
      </c>
      <c r="BG145" s="52">
        <f>IF(BB145&lt;=BG$4,AD145,"")</f>
        <v>6.2999999999999794</v>
      </c>
      <c r="BH145" s="52">
        <f>IF(BC145&gt;=BH$4,AD145,"")</f>
        <v>6.2999999999999794</v>
      </c>
    </row>
    <row r="146" spans="19:60">
      <c r="S146" s="70">
        <f t="shared" si="113"/>
        <v>7</v>
      </c>
      <c r="T146" s="71">
        <f t="shared" si="114"/>
        <v>50</v>
      </c>
      <c r="U146" s="71">
        <f t="shared" si="115"/>
        <v>2</v>
      </c>
      <c r="V146" s="72">
        <f t="shared" si="105"/>
        <v>5</v>
      </c>
      <c r="W146" s="70">
        <f t="shared" si="116"/>
        <v>2</v>
      </c>
      <c r="X146" s="72">
        <f t="shared" si="117"/>
        <v>7</v>
      </c>
      <c r="Y146" s="73">
        <f t="shared" si="118"/>
        <v>0.7142857142857143</v>
      </c>
      <c r="Z146" s="73">
        <f t="shared" si="119"/>
        <v>0.5</v>
      </c>
      <c r="AA146" s="71">
        <f t="shared" si="120"/>
        <v>10000</v>
      </c>
      <c r="AB146" s="71">
        <f t="shared" si="121"/>
        <v>9605.7142857142862</v>
      </c>
      <c r="AC146" s="71">
        <f t="shared" si="106"/>
        <v>394.28571428571377</v>
      </c>
      <c r="AD146" s="76">
        <f t="shared" si="122"/>
        <v>6.1999999999999797</v>
      </c>
      <c r="AE146" s="71">
        <f t="shared" si="123"/>
        <v>0.70000000000000007</v>
      </c>
      <c r="AF146" s="71">
        <f t="shared" si="124"/>
        <v>1.4000000000000001</v>
      </c>
      <c r="AG146" s="74">
        <f t="shared" si="125"/>
        <v>200</v>
      </c>
      <c r="AH146" s="60">
        <f t="shared" si="126"/>
        <v>50</v>
      </c>
      <c r="AI146" s="60">
        <f t="shared" si="127"/>
        <v>70</v>
      </c>
      <c r="AJ146" s="60">
        <f t="shared" si="128"/>
        <v>10070</v>
      </c>
      <c r="AK146" s="60">
        <f t="shared" si="129"/>
        <v>185</v>
      </c>
      <c r="AL146" s="60">
        <f t="shared" si="130"/>
        <v>3.7</v>
      </c>
      <c r="AM146" s="60">
        <f t="shared" si="131"/>
        <v>-37</v>
      </c>
      <c r="AN146" s="60">
        <f t="shared" si="132"/>
        <v>-37</v>
      </c>
      <c r="AO146" s="60">
        <f t="shared" si="133"/>
        <v>37</v>
      </c>
      <c r="AP146" s="61" t="str">
        <f t="shared" si="107"/>
        <v/>
      </c>
      <c r="AQ146" s="62">
        <f t="shared" si="134"/>
        <v>35</v>
      </c>
      <c r="AR146" s="63">
        <f t="shared" si="108"/>
        <v>1.7096774193548412</v>
      </c>
      <c r="AS146" s="63">
        <f t="shared" si="135"/>
        <v>85.483870967742064</v>
      </c>
      <c r="AT146" s="63">
        <f t="shared" si="136"/>
        <v>170.96774193548413</v>
      </c>
      <c r="AU146" s="63">
        <f t="shared" si="137"/>
        <v>-85.483870967742064</v>
      </c>
      <c r="AV146" s="68">
        <f t="shared" si="138"/>
        <v>0.1</v>
      </c>
      <c r="AW146" s="63">
        <f t="shared" si="139"/>
        <v>427.41935483871032</v>
      </c>
      <c r="AX146" s="63">
        <f t="shared" si="140"/>
        <v>-170.96774193548413</v>
      </c>
      <c r="AY146" s="64">
        <f t="shared" si="141"/>
        <v>256.45161290322619</v>
      </c>
      <c r="AZ146" s="65">
        <f t="shared" si="109"/>
        <v>-137.83410138248757</v>
      </c>
      <c r="BA146" s="51">
        <f t="shared" si="142"/>
        <v>598.38709677419445</v>
      </c>
      <c r="BB146" s="55">
        <f t="shared" si="110"/>
        <v>6.2294908944368843E-2</v>
      </c>
      <c r="BC146" s="55">
        <f t="shared" si="111"/>
        <v>0.65042075736325566</v>
      </c>
      <c r="BE146" s="52">
        <f>IF(((AS146-T146)/T146)&gt;=BE$4,AD146,"")</f>
        <v>6.1999999999999797</v>
      </c>
      <c r="BF146" s="52" t="str">
        <f t="shared" si="112"/>
        <v/>
      </c>
      <c r="BG146" s="52">
        <f>IF(BB146&lt;=BG$4,AD146,"")</f>
        <v>6.1999999999999797</v>
      </c>
      <c r="BH146" s="52">
        <f>IF(BC146&gt;=BH$4,AD146,"")</f>
        <v>6.1999999999999797</v>
      </c>
    </row>
    <row r="147" spans="19:60">
      <c r="S147" s="70">
        <f t="shared" si="113"/>
        <v>7</v>
      </c>
      <c r="T147" s="71">
        <f t="shared" si="114"/>
        <v>50</v>
      </c>
      <c r="U147" s="71">
        <f t="shared" si="115"/>
        <v>2</v>
      </c>
      <c r="V147" s="72">
        <f t="shared" si="105"/>
        <v>5</v>
      </c>
      <c r="W147" s="70">
        <f t="shared" si="116"/>
        <v>2</v>
      </c>
      <c r="X147" s="72">
        <f t="shared" si="117"/>
        <v>7</v>
      </c>
      <c r="Y147" s="73">
        <f t="shared" si="118"/>
        <v>0.7142857142857143</v>
      </c>
      <c r="Z147" s="73">
        <f t="shared" si="119"/>
        <v>0.5</v>
      </c>
      <c r="AA147" s="71">
        <f t="shared" si="120"/>
        <v>10000</v>
      </c>
      <c r="AB147" s="71">
        <f t="shared" si="121"/>
        <v>9605.7142857142862</v>
      </c>
      <c r="AC147" s="71">
        <f t="shared" si="106"/>
        <v>394.28571428571377</v>
      </c>
      <c r="AD147" s="76">
        <f t="shared" si="122"/>
        <v>6.0999999999999801</v>
      </c>
      <c r="AE147" s="71">
        <f t="shared" si="123"/>
        <v>0.70000000000000007</v>
      </c>
      <c r="AF147" s="71">
        <f t="shared" si="124"/>
        <v>1.4000000000000001</v>
      </c>
      <c r="AG147" s="74">
        <f t="shared" si="125"/>
        <v>200</v>
      </c>
      <c r="AH147" s="60">
        <f t="shared" si="126"/>
        <v>50</v>
      </c>
      <c r="AI147" s="60">
        <f t="shared" si="127"/>
        <v>70</v>
      </c>
      <c r="AJ147" s="60">
        <f t="shared" si="128"/>
        <v>10070</v>
      </c>
      <c r="AK147" s="60">
        <f t="shared" si="129"/>
        <v>185</v>
      </c>
      <c r="AL147" s="60">
        <f t="shared" si="130"/>
        <v>3.7</v>
      </c>
      <c r="AM147" s="60">
        <f t="shared" si="131"/>
        <v>-37</v>
      </c>
      <c r="AN147" s="60">
        <f t="shared" si="132"/>
        <v>-37</v>
      </c>
      <c r="AO147" s="60">
        <f t="shared" si="133"/>
        <v>37</v>
      </c>
      <c r="AP147" s="61" t="str">
        <f t="shared" si="107"/>
        <v/>
      </c>
      <c r="AQ147" s="62">
        <f t="shared" si="134"/>
        <v>35</v>
      </c>
      <c r="AR147" s="63">
        <f t="shared" si="108"/>
        <v>1.7213114754098386</v>
      </c>
      <c r="AS147" s="63">
        <f t="shared" si="135"/>
        <v>86.065573770491937</v>
      </c>
      <c r="AT147" s="63">
        <f t="shared" si="136"/>
        <v>172.13114754098387</v>
      </c>
      <c r="AU147" s="63">
        <f t="shared" si="137"/>
        <v>-86.065573770491937</v>
      </c>
      <c r="AV147" s="68">
        <f t="shared" si="138"/>
        <v>0.1</v>
      </c>
      <c r="AW147" s="63">
        <f t="shared" si="139"/>
        <v>430.32786885245969</v>
      </c>
      <c r="AX147" s="63">
        <f t="shared" si="140"/>
        <v>-172.13114754098387</v>
      </c>
      <c r="AY147" s="64">
        <f t="shared" si="141"/>
        <v>258.19672131147581</v>
      </c>
      <c r="AZ147" s="65">
        <f t="shared" si="109"/>
        <v>-136.08899297423795</v>
      </c>
      <c r="BA147" s="51">
        <f t="shared" si="142"/>
        <v>602.45901639344356</v>
      </c>
      <c r="BB147" s="55">
        <f t="shared" si="110"/>
        <v>6.2718814913059265E-2</v>
      </c>
      <c r="BC147" s="55">
        <f t="shared" si="111"/>
        <v>0.65484675694939609</v>
      </c>
      <c r="BE147" s="52">
        <f>IF(((AS147-T147)/T147)&gt;=BE$4,AD147,"")</f>
        <v>6.0999999999999801</v>
      </c>
      <c r="BF147" s="52" t="str">
        <f t="shared" si="112"/>
        <v/>
      </c>
      <c r="BG147" s="52">
        <f>IF(BB147&lt;=BG$4,AD147,"")</f>
        <v>6.0999999999999801</v>
      </c>
      <c r="BH147" s="52">
        <f>IF(BC147&gt;=BH$4,AD147,"")</f>
        <v>6.0999999999999801</v>
      </c>
    </row>
    <row r="148" spans="19:60">
      <c r="S148" s="70">
        <f t="shared" si="113"/>
        <v>7</v>
      </c>
      <c r="T148" s="71">
        <f t="shared" si="114"/>
        <v>50</v>
      </c>
      <c r="U148" s="71">
        <f t="shared" si="115"/>
        <v>2</v>
      </c>
      <c r="V148" s="72">
        <f t="shared" si="105"/>
        <v>5</v>
      </c>
      <c r="W148" s="70">
        <f t="shared" si="116"/>
        <v>2</v>
      </c>
      <c r="X148" s="72">
        <f t="shared" si="117"/>
        <v>7</v>
      </c>
      <c r="Y148" s="73">
        <f t="shared" si="118"/>
        <v>0.7142857142857143</v>
      </c>
      <c r="Z148" s="73">
        <f t="shared" si="119"/>
        <v>0.5</v>
      </c>
      <c r="AA148" s="71">
        <f t="shared" si="120"/>
        <v>10000</v>
      </c>
      <c r="AB148" s="71">
        <f t="shared" si="121"/>
        <v>9605.7142857142862</v>
      </c>
      <c r="AC148" s="71">
        <f t="shared" si="106"/>
        <v>394.28571428571377</v>
      </c>
      <c r="AD148" s="76">
        <f t="shared" si="122"/>
        <v>5.9999999999999805</v>
      </c>
      <c r="AE148" s="71">
        <f t="shared" si="123"/>
        <v>0.70000000000000007</v>
      </c>
      <c r="AF148" s="71">
        <f t="shared" si="124"/>
        <v>1.4000000000000001</v>
      </c>
      <c r="AG148" s="74">
        <f t="shared" si="125"/>
        <v>200</v>
      </c>
      <c r="AH148" s="60">
        <f t="shared" si="126"/>
        <v>50</v>
      </c>
      <c r="AI148" s="60">
        <f t="shared" si="127"/>
        <v>70</v>
      </c>
      <c r="AJ148" s="60">
        <f t="shared" si="128"/>
        <v>10070</v>
      </c>
      <c r="AK148" s="60">
        <f t="shared" si="129"/>
        <v>185</v>
      </c>
      <c r="AL148" s="60">
        <f t="shared" si="130"/>
        <v>3.7</v>
      </c>
      <c r="AM148" s="60">
        <f t="shared" si="131"/>
        <v>-37</v>
      </c>
      <c r="AN148" s="60">
        <f t="shared" si="132"/>
        <v>-37</v>
      </c>
      <c r="AO148" s="60">
        <f t="shared" si="133"/>
        <v>37</v>
      </c>
      <c r="AP148" s="61" t="str">
        <f t="shared" si="107"/>
        <v/>
      </c>
      <c r="AQ148" s="62">
        <f t="shared" si="134"/>
        <v>35</v>
      </c>
      <c r="AR148" s="63">
        <f t="shared" si="108"/>
        <v>1.7333333333333358</v>
      </c>
      <c r="AS148" s="63">
        <f t="shared" si="135"/>
        <v>86.666666666666785</v>
      </c>
      <c r="AT148" s="63">
        <f t="shared" si="136"/>
        <v>173.33333333333357</v>
      </c>
      <c r="AU148" s="63">
        <f t="shared" si="137"/>
        <v>-86.666666666666785</v>
      </c>
      <c r="AV148" s="68">
        <f t="shared" si="138"/>
        <v>0.1</v>
      </c>
      <c r="AW148" s="63">
        <f t="shared" si="139"/>
        <v>433.33333333333394</v>
      </c>
      <c r="AX148" s="63">
        <f t="shared" si="140"/>
        <v>-173.33333333333357</v>
      </c>
      <c r="AY148" s="64">
        <f t="shared" si="141"/>
        <v>260.00000000000034</v>
      </c>
      <c r="AZ148" s="65">
        <f t="shared" si="109"/>
        <v>-134.28571428571342</v>
      </c>
      <c r="BA148" s="51">
        <f t="shared" si="142"/>
        <v>606.66666666666754</v>
      </c>
      <c r="BB148" s="55">
        <f t="shared" si="110"/>
        <v>6.3156851080706011E-2</v>
      </c>
      <c r="BC148" s="55">
        <f t="shared" si="111"/>
        <v>0.65942028985507417</v>
      </c>
      <c r="BE148" s="52">
        <f>IF(((AS148-T148)/T148)&gt;=BE$4,AD148,"")</f>
        <v>5.9999999999999805</v>
      </c>
      <c r="BF148" s="52" t="str">
        <f t="shared" si="112"/>
        <v/>
      </c>
      <c r="BG148" s="52">
        <f>IF(BB148&lt;=BG$4,AD148,"")</f>
        <v>5.9999999999999805</v>
      </c>
      <c r="BH148" s="52">
        <f>IF(BC148&gt;=BH$4,AD148,"")</f>
        <v>5.9999999999999805</v>
      </c>
    </row>
    <row r="149" spans="19:60">
      <c r="S149" s="70">
        <f t="shared" si="113"/>
        <v>7</v>
      </c>
      <c r="T149" s="71">
        <f t="shared" si="114"/>
        <v>50</v>
      </c>
      <c r="U149" s="71">
        <f t="shared" si="115"/>
        <v>2</v>
      </c>
      <c r="V149" s="72">
        <f t="shared" si="105"/>
        <v>5</v>
      </c>
      <c r="W149" s="70">
        <f t="shared" si="116"/>
        <v>2</v>
      </c>
      <c r="X149" s="72">
        <f t="shared" si="117"/>
        <v>7</v>
      </c>
      <c r="Y149" s="73">
        <f t="shared" si="118"/>
        <v>0.7142857142857143</v>
      </c>
      <c r="Z149" s="73">
        <f t="shared" si="119"/>
        <v>0.5</v>
      </c>
      <c r="AA149" s="71">
        <f t="shared" si="120"/>
        <v>10000</v>
      </c>
      <c r="AB149" s="71">
        <f t="shared" si="121"/>
        <v>9605.7142857142862</v>
      </c>
      <c r="AC149" s="71">
        <f t="shared" si="106"/>
        <v>394.28571428571377</v>
      </c>
      <c r="AD149" s="76">
        <f t="shared" si="122"/>
        <v>5.8999999999999808</v>
      </c>
      <c r="AE149" s="71">
        <f t="shared" si="123"/>
        <v>0.70000000000000007</v>
      </c>
      <c r="AF149" s="71">
        <f t="shared" si="124"/>
        <v>1.4000000000000001</v>
      </c>
      <c r="AG149" s="74">
        <f t="shared" si="125"/>
        <v>200</v>
      </c>
      <c r="AH149" s="60">
        <f t="shared" si="126"/>
        <v>50</v>
      </c>
      <c r="AI149" s="60">
        <f t="shared" si="127"/>
        <v>70</v>
      </c>
      <c r="AJ149" s="60">
        <f t="shared" si="128"/>
        <v>10070</v>
      </c>
      <c r="AK149" s="60">
        <f t="shared" si="129"/>
        <v>185</v>
      </c>
      <c r="AL149" s="60">
        <f t="shared" si="130"/>
        <v>3.7</v>
      </c>
      <c r="AM149" s="60">
        <f t="shared" si="131"/>
        <v>-37</v>
      </c>
      <c r="AN149" s="60">
        <f t="shared" si="132"/>
        <v>-37</v>
      </c>
      <c r="AO149" s="60">
        <f t="shared" si="133"/>
        <v>37</v>
      </c>
      <c r="AP149" s="61" t="str">
        <f t="shared" si="107"/>
        <v/>
      </c>
      <c r="AQ149" s="62">
        <f t="shared" si="134"/>
        <v>35</v>
      </c>
      <c r="AR149" s="63">
        <f t="shared" si="108"/>
        <v>1.7457627118644092</v>
      </c>
      <c r="AS149" s="63">
        <f t="shared" si="135"/>
        <v>87.28813559322046</v>
      </c>
      <c r="AT149" s="63">
        <f t="shared" si="136"/>
        <v>174.57627118644092</v>
      </c>
      <c r="AU149" s="63">
        <f t="shared" si="137"/>
        <v>-87.28813559322046</v>
      </c>
      <c r="AV149" s="68">
        <f t="shared" si="138"/>
        <v>0.1</v>
      </c>
      <c r="AW149" s="63">
        <f t="shared" si="139"/>
        <v>436.44067796610227</v>
      </c>
      <c r="AX149" s="63">
        <f t="shared" si="140"/>
        <v>-174.57627118644092</v>
      </c>
      <c r="AY149" s="64">
        <f t="shared" si="141"/>
        <v>261.86440677966135</v>
      </c>
      <c r="AZ149" s="65">
        <f t="shared" si="109"/>
        <v>-132.42130750605241</v>
      </c>
      <c r="BA149" s="51">
        <f t="shared" si="142"/>
        <v>611.01694915254325</v>
      </c>
      <c r="BB149" s="55">
        <f t="shared" si="110"/>
        <v>6.3609735932001824E-2</v>
      </c>
      <c r="BC149" s="55">
        <f t="shared" si="111"/>
        <v>0.66414885777450428</v>
      </c>
      <c r="BE149" s="52">
        <f>IF(((AS149-T149)/T149)&gt;=BE$4,AD149,"")</f>
        <v>5.8999999999999808</v>
      </c>
      <c r="BF149" s="52" t="str">
        <f t="shared" si="112"/>
        <v/>
      </c>
      <c r="BG149" s="52">
        <f>IF(BB149&lt;=BG$4,AD149,"")</f>
        <v>5.8999999999999808</v>
      </c>
      <c r="BH149" s="52">
        <f>IF(BC149&gt;=BH$4,AD149,"")</f>
        <v>5.8999999999999808</v>
      </c>
    </row>
    <row r="150" spans="19:60">
      <c r="S150" s="70">
        <f t="shared" si="113"/>
        <v>7</v>
      </c>
      <c r="T150" s="71">
        <f t="shared" si="114"/>
        <v>50</v>
      </c>
      <c r="U150" s="71">
        <f t="shared" si="115"/>
        <v>2</v>
      </c>
      <c r="V150" s="72">
        <f t="shared" si="105"/>
        <v>5</v>
      </c>
      <c r="W150" s="70">
        <f t="shared" si="116"/>
        <v>2</v>
      </c>
      <c r="X150" s="72">
        <f t="shared" si="117"/>
        <v>7</v>
      </c>
      <c r="Y150" s="73">
        <f t="shared" si="118"/>
        <v>0.7142857142857143</v>
      </c>
      <c r="Z150" s="73">
        <f t="shared" si="119"/>
        <v>0.5</v>
      </c>
      <c r="AA150" s="71">
        <f t="shared" si="120"/>
        <v>10000</v>
      </c>
      <c r="AB150" s="71">
        <f t="shared" si="121"/>
        <v>9605.7142857142862</v>
      </c>
      <c r="AC150" s="71">
        <f t="shared" si="106"/>
        <v>394.28571428571377</v>
      </c>
      <c r="AD150" s="76">
        <f t="shared" si="122"/>
        <v>5.7999999999999812</v>
      </c>
      <c r="AE150" s="71">
        <f t="shared" si="123"/>
        <v>0.70000000000000007</v>
      </c>
      <c r="AF150" s="71">
        <f t="shared" si="124"/>
        <v>1.4000000000000001</v>
      </c>
      <c r="AG150" s="74">
        <f t="shared" si="125"/>
        <v>200</v>
      </c>
      <c r="AH150" s="60">
        <f t="shared" si="126"/>
        <v>50</v>
      </c>
      <c r="AI150" s="60">
        <f t="shared" si="127"/>
        <v>70</v>
      </c>
      <c r="AJ150" s="60">
        <f t="shared" si="128"/>
        <v>10070</v>
      </c>
      <c r="AK150" s="60">
        <f t="shared" si="129"/>
        <v>185</v>
      </c>
      <c r="AL150" s="60">
        <f t="shared" si="130"/>
        <v>3.7</v>
      </c>
      <c r="AM150" s="60">
        <f t="shared" si="131"/>
        <v>-37</v>
      </c>
      <c r="AN150" s="60">
        <f t="shared" si="132"/>
        <v>-37</v>
      </c>
      <c r="AO150" s="60">
        <f t="shared" si="133"/>
        <v>37</v>
      </c>
      <c r="AP150" s="61" t="str">
        <f t="shared" si="107"/>
        <v/>
      </c>
      <c r="AQ150" s="62">
        <f t="shared" si="134"/>
        <v>35</v>
      </c>
      <c r="AR150" s="63">
        <f t="shared" si="108"/>
        <v>1.7586206896551748</v>
      </c>
      <c r="AS150" s="63">
        <f t="shared" si="135"/>
        <v>87.931034482758747</v>
      </c>
      <c r="AT150" s="63">
        <f t="shared" si="136"/>
        <v>175.86206896551749</v>
      </c>
      <c r="AU150" s="63">
        <f t="shared" si="137"/>
        <v>-87.931034482758747</v>
      </c>
      <c r="AV150" s="68">
        <f t="shared" si="138"/>
        <v>0.1</v>
      </c>
      <c r="AW150" s="63">
        <f t="shared" si="139"/>
        <v>439.65517241379371</v>
      </c>
      <c r="AX150" s="63">
        <f t="shared" si="140"/>
        <v>-175.86206896551749</v>
      </c>
      <c r="AY150" s="64">
        <f t="shared" si="141"/>
        <v>263.79310344827621</v>
      </c>
      <c r="AZ150" s="65">
        <f t="shared" si="109"/>
        <v>-130.49261083743755</v>
      </c>
      <c r="BA150" s="51">
        <f t="shared" si="142"/>
        <v>615.51724137931126</v>
      </c>
      <c r="BB150" s="55">
        <f t="shared" si="110"/>
        <v>6.407823750230783E-2</v>
      </c>
      <c r="BC150" s="55">
        <f t="shared" si="111"/>
        <v>0.66904047976012171</v>
      </c>
      <c r="BE150" s="52">
        <f>IF(((AS150-T150)/T150)&gt;=BE$4,AD150,"")</f>
        <v>5.7999999999999812</v>
      </c>
      <c r="BF150" s="52" t="str">
        <f t="shared" si="112"/>
        <v/>
      </c>
      <c r="BG150" s="52">
        <f>IF(BB150&lt;=BG$4,AD150,"")</f>
        <v>5.7999999999999812</v>
      </c>
      <c r="BH150" s="52">
        <f>IF(BC150&gt;=BH$4,AD150,"")</f>
        <v>5.7999999999999812</v>
      </c>
    </row>
    <row r="151" spans="19:60">
      <c r="S151" s="70">
        <f t="shared" si="113"/>
        <v>7</v>
      </c>
      <c r="T151" s="71">
        <f t="shared" si="114"/>
        <v>50</v>
      </c>
      <c r="U151" s="71">
        <f t="shared" si="115"/>
        <v>2</v>
      </c>
      <c r="V151" s="72">
        <f t="shared" si="105"/>
        <v>5</v>
      </c>
      <c r="W151" s="70">
        <f t="shared" si="116"/>
        <v>2</v>
      </c>
      <c r="X151" s="72">
        <f t="shared" si="117"/>
        <v>7</v>
      </c>
      <c r="Y151" s="73">
        <f t="shared" si="118"/>
        <v>0.7142857142857143</v>
      </c>
      <c r="Z151" s="73">
        <f t="shared" si="119"/>
        <v>0.5</v>
      </c>
      <c r="AA151" s="71">
        <f t="shared" si="120"/>
        <v>10000</v>
      </c>
      <c r="AB151" s="71">
        <f t="shared" si="121"/>
        <v>9605.7142857142862</v>
      </c>
      <c r="AC151" s="71">
        <f t="shared" si="106"/>
        <v>394.28571428571377</v>
      </c>
      <c r="AD151" s="76">
        <f t="shared" si="122"/>
        <v>5.6999999999999815</v>
      </c>
      <c r="AE151" s="71">
        <f t="shared" si="123"/>
        <v>0.70000000000000007</v>
      </c>
      <c r="AF151" s="71">
        <f t="shared" si="124"/>
        <v>1.4000000000000001</v>
      </c>
      <c r="AG151" s="74">
        <f t="shared" si="125"/>
        <v>200</v>
      </c>
      <c r="AH151" s="60">
        <f t="shared" si="126"/>
        <v>50</v>
      </c>
      <c r="AI151" s="60">
        <f t="shared" si="127"/>
        <v>70</v>
      </c>
      <c r="AJ151" s="60">
        <f t="shared" si="128"/>
        <v>10070</v>
      </c>
      <c r="AK151" s="60">
        <f t="shared" si="129"/>
        <v>185</v>
      </c>
      <c r="AL151" s="60">
        <f t="shared" si="130"/>
        <v>3.7</v>
      </c>
      <c r="AM151" s="60">
        <f t="shared" si="131"/>
        <v>-37</v>
      </c>
      <c r="AN151" s="60">
        <f t="shared" si="132"/>
        <v>-37</v>
      </c>
      <c r="AO151" s="60">
        <f t="shared" si="133"/>
        <v>37</v>
      </c>
      <c r="AP151" s="61" t="str">
        <f t="shared" si="107"/>
        <v/>
      </c>
      <c r="AQ151" s="62">
        <f t="shared" si="134"/>
        <v>35</v>
      </c>
      <c r="AR151" s="63">
        <f t="shared" si="108"/>
        <v>1.7719298245614059</v>
      </c>
      <c r="AS151" s="63">
        <f t="shared" si="135"/>
        <v>88.596491228070292</v>
      </c>
      <c r="AT151" s="63">
        <f t="shared" si="136"/>
        <v>177.19298245614058</v>
      </c>
      <c r="AU151" s="63">
        <f t="shared" si="137"/>
        <v>-88.596491228070292</v>
      </c>
      <c r="AV151" s="68">
        <f t="shared" si="138"/>
        <v>0.1</v>
      </c>
      <c r="AW151" s="63">
        <f t="shared" si="139"/>
        <v>442.98245614035147</v>
      </c>
      <c r="AX151" s="63">
        <f t="shared" si="140"/>
        <v>-177.19298245614058</v>
      </c>
      <c r="AY151" s="64">
        <f t="shared" si="141"/>
        <v>265.78947368421086</v>
      </c>
      <c r="AZ151" s="65">
        <f t="shared" si="109"/>
        <v>-128.4962406015029</v>
      </c>
      <c r="BA151" s="51">
        <f t="shared" si="142"/>
        <v>620.17543859649209</v>
      </c>
      <c r="BB151" s="55">
        <f t="shared" si="110"/>
        <v>6.4563177724203516E-2</v>
      </c>
      <c r="BC151" s="55">
        <f t="shared" si="111"/>
        <v>0.67410373760488351</v>
      </c>
      <c r="BE151" s="52">
        <f>IF(((AS151-T151)/T151)&gt;=BE$4,AD151,"")</f>
        <v>5.6999999999999815</v>
      </c>
      <c r="BF151" s="52" t="str">
        <f t="shared" si="112"/>
        <v/>
      </c>
      <c r="BG151" s="52">
        <f>IF(BB151&lt;=BG$4,AD151,"")</f>
        <v>5.6999999999999815</v>
      </c>
      <c r="BH151" s="52">
        <f>IF(BC151&gt;=BH$4,AD151,"")</f>
        <v>5.6999999999999815</v>
      </c>
    </row>
    <row r="152" spans="19:60">
      <c r="S152" s="70">
        <f t="shared" si="113"/>
        <v>7</v>
      </c>
      <c r="T152" s="71">
        <f t="shared" si="114"/>
        <v>50</v>
      </c>
      <c r="U152" s="71">
        <f t="shared" si="115"/>
        <v>2</v>
      </c>
      <c r="V152" s="72">
        <f t="shared" si="105"/>
        <v>5</v>
      </c>
      <c r="W152" s="70">
        <f t="shared" si="116"/>
        <v>2</v>
      </c>
      <c r="X152" s="72">
        <f t="shared" si="117"/>
        <v>7</v>
      </c>
      <c r="Y152" s="73">
        <f t="shared" si="118"/>
        <v>0.7142857142857143</v>
      </c>
      <c r="Z152" s="73">
        <f t="shared" si="119"/>
        <v>0.5</v>
      </c>
      <c r="AA152" s="71">
        <f t="shared" si="120"/>
        <v>10000</v>
      </c>
      <c r="AB152" s="71">
        <f t="shared" si="121"/>
        <v>9605.7142857142862</v>
      </c>
      <c r="AC152" s="71">
        <f t="shared" si="106"/>
        <v>394.28571428571377</v>
      </c>
      <c r="AD152" s="76">
        <f t="shared" si="122"/>
        <v>5.5999999999999819</v>
      </c>
      <c r="AE152" s="71">
        <f t="shared" si="123"/>
        <v>0.70000000000000007</v>
      </c>
      <c r="AF152" s="71">
        <f t="shared" si="124"/>
        <v>1.4000000000000001</v>
      </c>
      <c r="AG152" s="74">
        <f t="shared" si="125"/>
        <v>200</v>
      </c>
      <c r="AH152" s="60">
        <f t="shared" si="126"/>
        <v>50</v>
      </c>
      <c r="AI152" s="60">
        <f t="shared" si="127"/>
        <v>70</v>
      </c>
      <c r="AJ152" s="60">
        <f t="shared" si="128"/>
        <v>10070</v>
      </c>
      <c r="AK152" s="60">
        <f t="shared" si="129"/>
        <v>185</v>
      </c>
      <c r="AL152" s="60">
        <f t="shared" si="130"/>
        <v>3.7</v>
      </c>
      <c r="AM152" s="60">
        <f t="shared" si="131"/>
        <v>-37</v>
      </c>
      <c r="AN152" s="60">
        <f t="shared" si="132"/>
        <v>-37</v>
      </c>
      <c r="AO152" s="60">
        <f t="shared" si="133"/>
        <v>37</v>
      </c>
      <c r="AP152" s="61" t="str">
        <f t="shared" si="107"/>
        <v/>
      </c>
      <c r="AQ152" s="62">
        <f t="shared" si="134"/>
        <v>35</v>
      </c>
      <c r="AR152" s="63">
        <f t="shared" si="108"/>
        <v>1.7857142857142883</v>
      </c>
      <c r="AS152" s="63">
        <f t="shared" si="135"/>
        <v>89.28571428571442</v>
      </c>
      <c r="AT152" s="63">
        <f t="shared" si="136"/>
        <v>178.57142857142884</v>
      </c>
      <c r="AU152" s="63">
        <f t="shared" si="137"/>
        <v>-89.28571428571442</v>
      </c>
      <c r="AV152" s="68">
        <f t="shared" si="138"/>
        <v>0.1</v>
      </c>
      <c r="AW152" s="63">
        <f t="shared" si="139"/>
        <v>446.42857142857213</v>
      </c>
      <c r="AX152" s="63">
        <f t="shared" si="140"/>
        <v>-178.57142857142884</v>
      </c>
      <c r="AY152" s="64">
        <f t="shared" si="141"/>
        <v>267.85714285714329</v>
      </c>
      <c r="AZ152" s="65">
        <f t="shared" si="109"/>
        <v>-126.42857142857048</v>
      </c>
      <c r="BA152" s="51">
        <f t="shared" si="142"/>
        <v>625.00000000000091</v>
      </c>
      <c r="BB152" s="55">
        <f t="shared" si="110"/>
        <v>6.5065437239738344E-2</v>
      </c>
      <c r="BC152" s="55">
        <f t="shared" si="111"/>
        <v>0.67934782608695854</v>
      </c>
      <c r="BE152" s="52">
        <f>IF(((AS152-T152)/T152)&gt;=BE$4,AD152,"")</f>
        <v>5.5999999999999819</v>
      </c>
      <c r="BF152" s="52" t="str">
        <f t="shared" si="112"/>
        <v/>
      </c>
      <c r="BG152" s="52">
        <f>IF(BB152&lt;=BG$4,AD152,"")</f>
        <v>5.5999999999999819</v>
      </c>
      <c r="BH152" s="52">
        <f>IF(BC152&gt;=BH$4,AD152,"")</f>
        <v>5.5999999999999819</v>
      </c>
    </row>
    <row r="153" spans="19:60">
      <c r="S153" s="70">
        <f t="shared" si="113"/>
        <v>7</v>
      </c>
      <c r="T153" s="71">
        <f t="shared" si="114"/>
        <v>50</v>
      </c>
      <c r="U153" s="71">
        <f t="shared" si="115"/>
        <v>2</v>
      </c>
      <c r="V153" s="72">
        <f t="shared" si="105"/>
        <v>5</v>
      </c>
      <c r="W153" s="70">
        <f t="shared" si="116"/>
        <v>2</v>
      </c>
      <c r="X153" s="72">
        <f t="shared" si="117"/>
        <v>7</v>
      </c>
      <c r="Y153" s="73">
        <f t="shared" si="118"/>
        <v>0.7142857142857143</v>
      </c>
      <c r="Z153" s="73">
        <f t="shared" si="119"/>
        <v>0.5</v>
      </c>
      <c r="AA153" s="71">
        <f t="shared" si="120"/>
        <v>10000</v>
      </c>
      <c r="AB153" s="71">
        <f t="shared" si="121"/>
        <v>9605.7142857142862</v>
      </c>
      <c r="AC153" s="71">
        <f t="shared" si="106"/>
        <v>394.28571428571377</v>
      </c>
      <c r="AD153" s="76">
        <f t="shared" si="122"/>
        <v>5.4999999999999822</v>
      </c>
      <c r="AE153" s="71">
        <f t="shared" si="123"/>
        <v>0.70000000000000007</v>
      </c>
      <c r="AF153" s="71">
        <f t="shared" si="124"/>
        <v>1.4000000000000001</v>
      </c>
      <c r="AG153" s="74">
        <f t="shared" si="125"/>
        <v>200</v>
      </c>
      <c r="AH153" s="60">
        <f t="shared" si="126"/>
        <v>50</v>
      </c>
      <c r="AI153" s="60">
        <f t="shared" si="127"/>
        <v>70</v>
      </c>
      <c r="AJ153" s="60">
        <f t="shared" si="128"/>
        <v>10070</v>
      </c>
      <c r="AK153" s="60">
        <f t="shared" si="129"/>
        <v>185</v>
      </c>
      <c r="AL153" s="60">
        <f t="shared" si="130"/>
        <v>3.7</v>
      </c>
      <c r="AM153" s="60">
        <f t="shared" si="131"/>
        <v>-37</v>
      </c>
      <c r="AN153" s="60">
        <f t="shared" si="132"/>
        <v>-37</v>
      </c>
      <c r="AO153" s="60">
        <f t="shared" si="133"/>
        <v>37</v>
      </c>
      <c r="AP153" s="61" t="str">
        <f t="shared" si="107"/>
        <v/>
      </c>
      <c r="AQ153" s="62">
        <f t="shared" si="134"/>
        <v>35</v>
      </c>
      <c r="AR153" s="63">
        <f t="shared" si="108"/>
        <v>1.8000000000000025</v>
      </c>
      <c r="AS153" s="63">
        <f t="shared" si="135"/>
        <v>90.000000000000128</v>
      </c>
      <c r="AT153" s="63">
        <f t="shared" si="136"/>
        <v>180.00000000000026</v>
      </c>
      <c r="AU153" s="63">
        <f t="shared" si="137"/>
        <v>-90.000000000000128</v>
      </c>
      <c r="AV153" s="68">
        <f t="shared" si="138"/>
        <v>0.1</v>
      </c>
      <c r="AW153" s="63">
        <f t="shared" si="139"/>
        <v>450.00000000000063</v>
      </c>
      <c r="AX153" s="63">
        <f t="shared" si="140"/>
        <v>-180.00000000000026</v>
      </c>
      <c r="AY153" s="64">
        <f t="shared" si="141"/>
        <v>270.00000000000034</v>
      </c>
      <c r="AZ153" s="65">
        <f t="shared" si="109"/>
        <v>-124.28571428571342</v>
      </c>
      <c r="BA153" s="51">
        <f t="shared" si="142"/>
        <v>630.00000000000091</v>
      </c>
      <c r="BB153" s="55">
        <f t="shared" si="110"/>
        <v>6.5585960737656254E-2</v>
      </c>
      <c r="BC153" s="55">
        <f t="shared" si="111"/>
        <v>0.68478260869565399</v>
      </c>
      <c r="BE153" s="52">
        <f>IF(((AS153-T153)/T153)&gt;=BE$4,AD153,"")</f>
        <v>5.4999999999999822</v>
      </c>
      <c r="BF153" s="52" t="str">
        <f t="shared" si="112"/>
        <v/>
      </c>
      <c r="BG153" s="52">
        <f>IF(BB153&lt;=BG$4,AD153,"")</f>
        <v>5.4999999999999822</v>
      </c>
      <c r="BH153" s="52">
        <f>IF(BC153&gt;=BH$4,AD153,"")</f>
        <v>5.4999999999999822</v>
      </c>
    </row>
    <row r="154" spans="19:60">
      <c r="S154" s="70">
        <f t="shared" si="113"/>
        <v>7</v>
      </c>
      <c r="T154" s="71">
        <f t="shared" si="114"/>
        <v>50</v>
      </c>
      <c r="U154" s="71">
        <f t="shared" si="115"/>
        <v>2</v>
      </c>
      <c r="V154" s="72">
        <f t="shared" si="105"/>
        <v>5</v>
      </c>
      <c r="W154" s="70">
        <f t="shared" si="116"/>
        <v>2</v>
      </c>
      <c r="X154" s="72">
        <f t="shared" si="117"/>
        <v>7</v>
      </c>
      <c r="Y154" s="73">
        <f t="shared" si="118"/>
        <v>0.7142857142857143</v>
      </c>
      <c r="Z154" s="73">
        <f t="shared" si="119"/>
        <v>0.5</v>
      </c>
      <c r="AA154" s="71">
        <f t="shared" si="120"/>
        <v>10000</v>
      </c>
      <c r="AB154" s="71">
        <f t="shared" si="121"/>
        <v>9605.7142857142862</v>
      </c>
      <c r="AC154" s="71">
        <f t="shared" si="106"/>
        <v>394.28571428571377</v>
      </c>
      <c r="AD154" s="76">
        <f t="shared" si="122"/>
        <v>5.3999999999999826</v>
      </c>
      <c r="AE154" s="71">
        <f t="shared" si="123"/>
        <v>0.70000000000000007</v>
      </c>
      <c r="AF154" s="71">
        <f t="shared" si="124"/>
        <v>1.4000000000000001</v>
      </c>
      <c r="AG154" s="74">
        <f t="shared" si="125"/>
        <v>200</v>
      </c>
      <c r="AH154" s="60">
        <f t="shared" si="126"/>
        <v>50</v>
      </c>
      <c r="AI154" s="60">
        <f t="shared" si="127"/>
        <v>70</v>
      </c>
      <c r="AJ154" s="60">
        <f t="shared" si="128"/>
        <v>10070</v>
      </c>
      <c r="AK154" s="60">
        <f t="shared" si="129"/>
        <v>185</v>
      </c>
      <c r="AL154" s="60">
        <f t="shared" si="130"/>
        <v>3.7</v>
      </c>
      <c r="AM154" s="60">
        <f t="shared" si="131"/>
        <v>-37</v>
      </c>
      <c r="AN154" s="60">
        <f t="shared" si="132"/>
        <v>-37</v>
      </c>
      <c r="AO154" s="60">
        <f t="shared" si="133"/>
        <v>37</v>
      </c>
      <c r="AP154" s="61" t="str">
        <f t="shared" si="107"/>
        <v/>
      </c>
      <c r="AQ154" s="62">
        <f t="shared" si="134"/>
        <v>35</v>
      </c>
      <c r="AR154" s="63">
        <f t="shared" si="108"/>
        <v>1.8148148148148175</v>
      </c>
      <c r="AS154" s="63">
        <f t="shared" si="135"/>
        <v>90.740740740740875</v>
      </c>
      <c r="AT154" s="63">
        <f t="shared" si="136"/>
        <v>181.48148148148175</v>
      </c>
      <c r="AU154" s="63">
        <f t="shared" si="137"/>
        <v>-90.740740740740875</v>
      </c>
      <c r="AV154" s="68">
        <f t="shared" si="138"/>
        <v>0.1</v>
      </c>
      <c r="AW154" s="63">
        <f t="shared" si="139"/>
        <v>453.70370370370438</v>
      </c>
      <c r="AX154" s="63">
        <f t="shared" si="140"/>
        <v>-181.48148148148175</v>
      </c>
      <c r="AY154" s="64">
        <f t="shared" si="141"/>
        <v>272.22222222222263</v>
      </c>
      <c r="AZ154" s="65">
        <f t="shared" si="109"/>
        <v>-122.06349206349114</v>
      </c>
      <c r="BA154" s="51">
        <f t="shared" si="142"/>
        <v>635.18518518518613</v>
      </c>
      <c r="BB154" s="55">
        <f t="shared" si="110"/>
        <v>6.6125762883645189E-2</v>
      </c>
      <c r="BC154" s="55">
        <f t="shared" si="111"/>
        <v>0.69041867954911629</v>
      </c>
      <c r="BE154" s="52">
        <f>IF(((AS154-T154)/T154)&gt;=BE$4,AD154,"")</f>
        <v>5.3999999999999826</v>
      </c>
      <c r="BF154" s="52" t="str">
        <f t="shared" si="112"/>
        <v/>
      </c>
      <c r="BG154" s="52">
        <f>IF(BB154&lt;=BG$4,AD154,"")</f>
        <v>5.3999999999999826</v>
      </c>
      <c r="BH154" s="52">
        <f>IF(BC154&gt;=BH$4,AD154,"")</f>
        <v>5.3999999999999826</v>
      </c>
    </row>
    <row r="155" spans="19:60">
      <c r="S155" s="70">
        <f t="shared" si="113"/>
        <v>7</v>
      </c>
      <c r="T155" s="71">
        <f t="shared" si="114"/>
        <v>50</v>
      </c>
      <c r="U155" s="71">
        <f t="shared" si="115"/>
        <v>2</v>
      </c>
      <c r="V155" s="72">
        <f t="shared" si="105"/>
        <v>5</v>
      </c>
      <c r="W155" s="70">
        <f t="shared" si="116"/>
        <v>2</v>
      </c>
      <c r="X155" s="72">
        <f t="shared" si="117"/>
        <v>7</v>
      </c>
      <c r="Y155" s="73">
        <f t="shared" si="118"/>
        <v>0.7142857142857143</v>
      </c>
      <c r="Z155" s="73">
        <f t="shared" si="119"/>
        <v>0.5</v>
      </c>
      <c r="AA155" s="71">
        <f t="shared" si="120"/>
        <v>10000</v>
      </c>
      <c r="AB155" s="71">
        <f t="shared" si="121"/>
        <v>9605.7142857142862</v>
      </c>
      <c r="AC155" s="71">
        <f t="shared" si="106"/>
        <v>394.28571428571377</v>
      </c>
      <c r="AD155" s="76">
        <f t="shared" si="122"/>
        <v>5.2999999999999829</v>
      </c>
      <c r="AE155" s="71">
        <f t="shared" si="123"/>
        <v>0.70000000000000007</v>
      </c>
      <c r="AF155" s="71">
        <f t="shared" si="124"/>
        <v>1.4000000000000001</v>
      </c>
      <c r="AG155" s="74">
        <f t="shared" si="125"/>
        <v>200</v>
      </c>
      <c r="AH155" s="60">
        <f t="shared" si="126"/>
        <v>50</v>
      </c>
      <c r="AI155" s="60">
        <f t="shared" si="127"/>
        <v>70</v>
      </c>
      <c r="AJ155" s="60">
        <f t="shared" si="128"/>
        <v>10070</v>
      </c>
      <c r="AK155" s="60">
        <f t="shared" si="129"/>
        <v>185</v>
      </c>
      <c r="AL155" s="60">
        <f t="shared" si="130"/>
        <v>3.7</v>
      </c>
      <c r="AM155" s="60">
        <f t="shared" si="131"/>
        <v>-37</v>
      </c>
      <c r="AN155" s="60">
        <f t="shared" si="132"/>
        <v>-37</v>
      </c>
      <c r="AO155" s="60">
        <f t="shared" si="133"/>
        <v>37</v>
      </c>
      <c r="AP155" s="61" t="str">
        <f t="shared" si="107"/>
        <v/>
      </c>
      <c r="AQ155" s="62">
        <f t="shared" si="134"/>
        <v>35</v>
      </c>
      <c r="AR155" s="63">
        <f t="shared" si="108"/>
        <v>1.8301886792452857</v>
      </c>
      <c r="AS155" s="63">
        <f t="shared" si="135"/>
        <v>91.509433962264282</v>
      </c>
      <c r="AT155" s="63">
        <f t="shared" si="136"/>
        <v>183.01886792452856</v>
      </c>
      <c r="AU155" s="63">
        <f t="shared" si="137"/>
        <v>-91.509433962264282</v>
      </c>
      <c r="AV155" s="68">
        <f t="shared" si="138"/>
        <v>0.1</v>
      </c>
      <c r="AW155" s="63">
        <f t="shared" si="139"/>
        <v>457.5471698113214</v>
      </c>
      <c r="AX155" s="63">
        <f t="shared" si="140"/>
        <v>-183.01886792452856</v>
      </c>
      <c r="AY155" s="64">
        <f t="shared" si="141"/>
        <v>274.52830188679286</v>
      </c>
      <c r="AZ155" s="65">
        <f t="shared" si="109"/>
        <v>-119.75741239892091</v>
      </c>
      <c r="BA155" s="51">
        <f t="shared" si="142"/>
        <v>640.56603773584993</v>
      </c>
      <c r="BB155" s="55">
        <f t="shared" si="110"/>
        <v>6.66859349219356E-2</v>
      </c>
      <c r="BC155" s="55">
        <f t="shared" si="111"/>
        <v>0.69626743232157706</v>
      </c>
      <c r="BE155" s="52">
        <f>IF(((AS155-T155)/T155)&gt;=BE$4,AD155,"")</f>
        <v>5.2999999999999829</v>
      </c>
      <c r="BF155" s="52" t="str">
        <f t="shared" si="112"/>
        <v/>
      </c>
      <c r="BG155" s="52">
        <f>IF(BB155&lt;=BG$4,AD155,"")</f>
        <v>5.2999999999999829</v>
      </c>
      <c r="BH155" s="52">
        <f>IF(BC155&gt;=BH$4,AD155,"")</f>
        <v>5.2999999999999829</v>
      </c>
    </row>
    <row r="156" spans="19:60">
      <c r="S156" s="70">
        <f t="shared" si="113"/>
        <v>7</v>
      </c>
      <c r="T156" s="71">
        <f t="shared" si="114"/>
        <v>50</v>
      </c>
      <c r="U156" s="71">
        <f t="shared" si="115"/>
        <v>2</v>
      </c>
      <c r="V156" s="72">
        <f t="shared" si="105"/>
        <v>5</v>
      </c>
      <c r="W156" s="70">
        <f t="shared" si="116"/>
        <v>2</v>
      </c>
      <c r="X156" s="72">
        <f t="shared" si="117"/>
        <v>7</v>
      </c>
      <c r="Y156" s="73">
        <f t="shared" si="118"/>
        <v>0.7142857142857143</v>
      </c>
      <c r="Z156" s="73">
        <f t="shared" si="119"/>
        <v>0.5</v>
      </c>
      <c r="AA156" s="71">
        <f t="shared" si="120"/>
        <v>10000</v>
      </c>
      <c r="AB156" s="71">
        <f t="shared" si="121"/>
        <v>9605.7142857142862</v>
      </c>
      <c r="AC156" s="71">
        <f t="shared" si="106"/>
        <v>394.28571428571377</v>
      </c>
      <c r="AD156" s="76">
        <f t="shared" si="122"/>
        <v>5.1999999999999833</v>
      </c>
      <c r="AE156" s="71">
        <f t="shared" si="123"/>
        <v>0.70000000000000007</v>
      </c>
      <c r="AF156" s="71">
        <f t="shared" si="124"/>
        <v>1.4000000000000001</v>
      </c>
      <c r="AG156" s="74">
        <f t="shared" si="125"/>
        <v>200</v>
      </c>
      <c r="AH156" s="60">
        <f t="shared" si="126"/>
        <v>50</v>
      </c>
      <c r="AI156" s="60">
        <f t="shared" si="127"/>
        <v>70</v>
      </c>
      <c r="AJ156" s="60">
        <f t="shared" si="128"/>
        <v>10070</v>
      </c>
      <c r="AK156" s="60">
        <f t="shared" si="129"/>
        <v>185</v>
      </c>
      <c r="AL156" s="60">
        <f t="shared" si="130"/>
        <v>3.7</v>
      </c>
      <c r="AM156" s="60">
        <f t="shared" si="131"/>
        <v>-37</v>
      </c>
      <c r="AN156" s="60">
        <f t="shared" si="132"/>
        <v>-37</v>
      </c>
      <c r="AO156" s="60">
        <f t="shared" si="133"/>
        <v>37</v>
      </c>
      <c r="AP156" s="61" t="str">
        <f t="shared" si="107"/>
        <v/>
      </c>
      <c r="AQ156" s="62">
        <f t="shared" si="134"/>
        <v>35</v>
      </c>
      <c r="AR156" s="63">
        <f t="shared" si="108"/>
        <v>1.8461538461538489</v>
      </c>
      <c r="AS156" s="63">
        <f t="shared" si="135"/>
        <v>92.307692307692449</v>
      </c>
      <c r="AT156" s="63">
        <f t="shared" si="136"/>
        <v>184.6153846153849</v>
      </c>
      <c r="AU156" s="63">
        <f t="shared" si="137"/>
        <v>-92.307692307692449</v>
      </c>
      <c r="AV156" s="68">
        <f t="shared" si="138"/>
        <v>0.1</v>
      </c>
      <c r="AW156" s="63">
        <f t="shared" si="139"/>
        <v>461.53846153846223</v>
      </c>
      <c r="AX156" s="63">
        <f t="shared" si="140"/>
        <v>-184.6153846153849</v>
      </c>
      <c r="AY156" s="64">
        <f t="shared" si="141"/>
        <v>276.92307692307736</v>
      </c>
      <c r="AZ156" s="65">
        <f t="shared" si="109"/>
        <v>-117.36263736263641</v>
      </c>
      <c r="BA156" s="51">
        <f t="shared" si="142"/>
        <v>646.1538461538471</v>
      </c>
      <c r="BB156" s="55">
        <f t="shared" si="110"/>
        <v>6.7267652038621797E-2</v>
      </c>
      <c r="BC156" s="55">
        <f t="shared" si="111"/>
        <v>0.70234113712374791</v>
      </c>
      <c r="BE156" s="52">
        <f>IF(((AS156-T156)/T156)&gt;=BE$4,AD156,"")</f>
        <v>5.1999999999999833</v>
      </c>
      <c r="BF156" s="52" t="str">
        <f t="shared" si="112"/>
        <v/>
      </c>
      <c r="BG156" s="52">
        <f>IF(BB156&lt;=BG$4,AD156,"")</f>
        <v>5.1999999999999833</v>
      </c>
      <c r="BH156" s="52">
        <f>IF(BC156&gt;=BH$4,AD156,"")</f>
        <v>5.1999999999999833</v>
      </c>
    </row>
    <row r="157" spans="19:60">
      <c r="S157" s="70">
        <f t="shared" si="113"/>
        <v>7</v>
      </c>
      <c r="T157" s="71">
        <f t="shared" si="114"/>
        <v>50</v>
      </c>
      <c r="U157" s="71">
        <f t="shared" si="115"/>
        <v>2</v>
      </c>
      <c r="V157" s="72">
        <f t="shared" si="105"/>
        <v>5</v>
      </c>
      <c r="W157" s="70">
        <f t="shared" si="116"/>
        <v>2</v>
      </c>
      <c r="X157" s="72">
        <f t="shared" si="117"/>
        <v>7</v>
      </c>
      <c r="Y157" s="73">
        <f t="shared" si="118"/>
        <v>0.7142857142857143</v>
      </c>
      <c r="Z157" s="73">
        <f t="shared" si="119"/>
        <v>0.5</v>
      </c>
      <c r="AA157" s="71">
        <f t="shared" si="120"/>
        <v>10000</v>
      </c>
      <c r="AB157" s="71">
        <f t="shared" si="121"/>
        <v>9605.7142857142862</v>
      </c>
      <c r="AC157" s="71">
        <f t="shared" si="106"/>
        <v>394.28571428571377</v>
      </c>
      <c r="AD157" s="76">
        <f t="shared" si="122"/>
        <v>5.0999999999999837</v>
      </c>
      <c r="AE157" s="71">
        <f t="shared" si="123"/>
        <v>0.70000000000000007</v>
      </c>
      <c r="AF157" s="71">
        <f t="shared" si="124"/>
        <v>1.4000000000000001</v>
      </c>
      <c r="AG157" s="74">
        <f t="shared" si="125"/>
        <v>200</v>
      </c>
      <c r="AH157" s="60">
        <f t="shared" si="126"/>
        <v>50</v>
      </c>
      <c r="AI157" s="60">
        <f t="shared" si="127"/>
        <v>70</v>
      </c>
      <c r="AJ157" s="60">
        <f t="shared" si="128"/>
        <v>10070</v>
      </c>
      <c r="AK157" s="60">
        <f t="shared" si="129"/>
        <v>185</v>
      </c>
      <c r="AL157" s="60">
        <f t="shared" si="130"/>
        <v>3.7</v>
      </c>
      <c r="AM157" s="60">
        <f t="shared" si="131"/>
        <v>-37</v>
      </c>
      <c r="AN157" s="60">
        <f t="shared" si="132"/>
        <v>-37</v>
      </c>
      <c r="AO157" s="60">
        <f t="shared" si="133"/>
        <v>37</v>
      </c>
      <c r="AP157" s="61" t="str">
        <f t="shared" si="107"/>
        <v/>
      </c>
      <c r="AQ157" s="62">
        <f t="shared" si="134"/>
        <v>35</v>
      </c>
      <c r="AR157" s="63">
        <f t="shared" si="108"/>
        <v>1.8627450980392184</v>
      </c>
      <c r="AS157" s="63">
        <f t="shared" si="135"/>
        <v>93.137254901960915</v>
      </c>
      <c r="AT157" s="63">
        <f t="shared" si="136"/>
        <v>186.27450980392183</v>
      </c>
      <c r="AU157" s="63">
        <f t="shared" si="137"/>
        <v>-93.137254901960915</v>
      </c>
      <c r="AV157" s="68">
        <f t="shared" si="138"/>
        <v>0.1</v>
      </c>
      <c r="AW157" s="63">
        <f t="shared" si="139"/>
        <v>465.68627450980455</v>
      </c>
      <c r="AX157" s="63">
        <f t="shared" si="140"/>
        <v>-186.27450980392183</v>
      </c>
      <c r="AY157" s="64">
        <f t="shared" si="141"/>
        <v>279.41176470588272</v>
      </c>
      <c r="AZ157" s="65">
        <f t="shared" si="109"/>
        <v>-114.87394957983105</v>
      </c>
      <c r="BA157" s="51">
        <f t="shared" si="142"/>
        <v>651.96078431372644</v>
      </c>
      <c r="BB157" s="55">
        <f t="shared" si="110"/>
        <v>6.7872181591256464E-2</v>
      </c>
      <c r="BC157" s="55">
        <f t="shared" si="111"/>
        <v>0.70865302642796435</v>
      </c>
      <c r="BE157" s="52">
        <f>IF(((AS157-T157)/T157)&gt;=BE$4,AD157,"")</f>
        <v>5.0999999999999837</v>
      </c>
      <c r="BF157" s="52" t="str">
        <f t="shared" si="112"/>
        <v/>
      </c>
      <c r="BG157" s="52">
        <f>IF(BB157&lt;=BG$4,AD157,"")</f>
        <v>5.0999999999999837</v>
      </c>
      <c r="BH157" s="52">
        <f>IF(BC157&gt;=BH$4,AD157,"")</f>
        <v>5.0999999999999837</v>
      </c>
    </row>
    <row r="158" spans="19:60">
      <c r="S158" s="70">
        <f t="shared" si="113"/>
        <v>7</v>
      </c>
      <c r="T158" s="71">
        <f t="shared" si="114"/>
        <v>50</v>
      </c>
      <c r="U158" s="71">
        <f t="shared" si="115"/>
        <v>2</v>
      </c>
      <c r="V158" s="72">
        <f t="shared" si="105"/>
        <v>5</v>
      </c>
      <c r="W158" s="70">
        <f t="shared" si="116"/>
        <v>2</v>
      </c>
      <c r="X158" s="72">
        <f t="shared" si="117"/>
        <v>7</v>
      </c>
      <c r="Y158" s="73">
        <f t="shared" si="118"/>
        <v>0.7142857142857143</v>
      </c>
      <c r="Z158" s="73">
        <f t="shared" si="119"/>
        <v>0.5</v>
      </c>
      <c r="AA158" s="71">
        <f t="shared" si="120"/>
        <v>10000</v>
      </c>
      <c r="AB158" s="71">
        <f t="shared" si="121"/>
        <v>9605.7142857142862</v>
      </c>
      <c r="AC158" s="71">
        <f t="shared" si="106"/>
        <v>394.28571428571377</v>
      </c>
      <c r="AD158" s="76">
        <f t="shared" si="122"/>
        <v>4.999999999999984</v>
      </c>
      <c r="AE158" s="71">
        <f t="shared" si="123"/>
        <v>0.70000000000000007</v>
      </c>
      <c r="AF158" s="71">
        <f t="shared" si="124"/>
        <v>1.4000000000000001</v>
      </c>
      <c r="AG158" s="74">
        <f t="shared" si="125"/>
        <v>200</v>
      </c>
      <c r="AH158" s="60">
        <f t="shared" si="126"/>
        <v>50</v>
      </c>
      <c r="AI158" s="60">
        <f t="shared" si="127"/>
        <v>70</v>
      </c>
      <c r="AJ158" s="60">
        <f t="shared" si="128"/>
        <v>10070</v>
      </c>
      <c r="AK158" s="60">
        <f t="shared" si="129"/>
        <v>185</v>
      </c>
      <c r="AL158" s="60">
        <f t="shared" si="130"/>
        <v>3.7</v>
      </c>
      <c r="AM158" s="60">
        <f t="shared" si="131"/>
        <v>-37</v>
      </c>
      <c r="AN158" s="60">
        <f t="shared" si="132"/>
        <v>-37</v>
      </c>
      <c r="AO158" s="60">
        <f t="shared" si="133"/>
        <v>37</v>
      </c>
      <c r="AP158" s="61" t="str">
        <f t="shared" si="107"/>
        <v/>
      </c>
      <c r="AQ158" s="62">
        <f t="shared" si="134"/>
        <v>35</v>
      </c>
      <c r="AR158" s="63">
        <f t="shared" si="108"/>
        <v>1.880000000000003</v>
      </c>
      <c r="AS158" s="63">
        <f t="shared" si="135"/>
        <v>94.000000000000156</v>
      </c>
      <c r="AT158" s="63">
        <f t="shared" si="136"/>
        <v>188.00000000000031</v>
      </c>
      <c r="AU158" s="63">
        <f t="shared" si="137"/>
        <v>-94.000000000000156</v>
      </c>
      <c r="AV158" s="68">
        <f t="shared" si="138"/>
        <v>0.1</v>
      </c>
      <c r="AW158" s="63">
        <f t="shared" si="139"/>
        <v>470.0000000000008</v>
      </c>
      <c r="AX158" s="63">
        <f t="shared" si="140"/>
        <v>-188.00000000000031</v>
      </c>
      <c r="AY158" s="64">
        <f t="shared" si="141"/>
        <v>282.00000000000045</v>
      </c>
      <c r="AZ158" s="65">
        <f t="shared" si="109"/>
        <v>-112.28571428571331</v>
      </c>
      <c r="BA158" s="51">
        <f t="shared" si="142"/>
        <v>658.00000000000114</v>
      </c>
      <c r="BB158" s="55">
        <f t="shared" si="110"/>
        <v>6.8500892325996543E-2</v>
      </c>
      <c r="BC158" s="55">
        <f t="shared" si="111"/>
        <v>0.71521739130434991</v>
      </c>
      <c r="BE158" s="52">
        <f>IF(((AS158-T158)/T158)&gt;=BE$4,AD158,"")</f>
        <v>4.999999999999984</v>
      </c>
      <c r="BF158" s="52" t="str">
        <f t="shared" si="112"/>
        <v/>
      </c>
      <c r="BG158" s="52">
        <f>IF(BB158&lt;=BG$4,AD158,"")</f>
        <v>4.999999999999984</v>
      </c>
      <c r="BH158" s="52">
        <f>IF(BC158&gt;=BH$4,AD158,"")</f>
        <v>4.999999999999984</v>
      </c>
    </row>
    <row r="159" spans="19:60">
      <c r="S159" s="70">
        <f t="shared" si="113"/>
        <v>7</v>
      </c>
      <c r="T159" s="71">
        <f t="shared" si="114"/>
        <v>50</v>
      </c>
      <c r="U159" s="71">
        <f t="shared" si="115"/>
        <v>2</v>
      </c>
      <c r="V159" s="72">
        <f t="shared" si="105"/>
        <v>5</v>
      </c>
      <c r="W159" s="70">
        <f t="shared" si="116"/>
        <v>2</v>
      </c>
      <c r="X159" s="72">
        <f t="shared" si="117"/>
        <v>7</v>
      </c>
      <c r="Y159" s="73">
        <f t="shared" si="118"/>
        <v>0.7142857142857143</v>
      </c>
      <c r="Z159" s="73">
        <f t="shared" si="119"/>
        <v>0.5</v>
      </c>
      <c r="AA159" s="71">
        <f t="shared" si="120"/>
        <v>10000</v>
      </c>
      <c r="AB159" s="71">
        <f t="shared" si="121"/>
        <v>9605.7142857142862</v>
      </c>
      <c r="AC159" s="71">
        <f t="shared" si="106"/>
        <v>394.28571428571377</v>
      </c>
      <c r="AD159" s="76">
        <f t="shared" si="122"/>
        <v>4.8999999999999844</v>
      </c>
      <c r="AE159" s="71">
        <f t="shared" si="123"/>
        <v>0.70000000000000007</v>
      </c>
      <c r="AF159" s="71">
        <f t="shared" si="124"/>
        <v>1.4000000000000001</v>
      </c>
      <c r="AG159" s="74">
        <f t="shared" si="125"/>
        <v>200</v>
      </c>
      <c r="AH159" s="60">
        <f t="shared" si="126"/>
        <v>50</v>
      </c>
      <c r="AI159" s="60">
        <f t="shared" si="127"/>
        <v>70</v>
      </c>
      <c r="AJ159" s="60">
        <f t="shared" si="128"/>
        <v>10070</v>
      </c>
      <c r="AK159" s="60">
        <f t="shared" si="129"/>
        <v>185</v>
      </c>
      <c r="AL159" s="60">
        <f t="shared" si="130"/>
        <v>3.7</v>
      </c>
      <c r="AM159" s="60">
        <f t="shared" si="131"/>
        <v>-37</v>
      </c>
      <c r="AN159" s="60">
        <f t="shared" si="132"/>
        <v>-37</v>
      </c>
      <c r="AO159" s="60">
        <f t="shared" si="133"/>
        <v>37</v>
      </c>
      <c r="AP159" s="61" t="str">
        <f t="shared" si="107"/>
        <v/>
      </c>
      <c r="AQ159" s="62">
        <f t="shared" si="134"/>
        <v>35</v>
      </c>
      <c r="AR159" s="63">
        <f t="shared" si="108"/>
        <v>1.8979591836734722</v>
      </c>
      <c r="AS159" s="63">
        <f t="shared" si="135"/>
        <v>94.897959183673606</v>
      </c>
      <c r="AT159" s="63">
        <f t="shared" si="136"/>
        <v>189.79591836734721</v>
      </c>
      <c r="AU159" s="63">
        <f t="shared" si="137"/>
        <v>-94.897959183673606</v>
      </c>
      <c r="AV159" s="68">
        <f t="shared" si="138"/>
        <v>0.1</v>
      </c>
      <c r="AW159" s="63">
        <f t="shared" si="139"/>
        <v>474.48979591836803</v>
      </c>
      <c r="AX159" s="63">
        <f t="shared" si="140"/>
        <v>-189.79591836734721</v>
      </c>
      <c r="AY159" s="64">
        <f t="shared" si="141"/>
        <v>284.69387755102082</v>
      </c>
      <c r="AZ159" s="65">
        <f t="shared" si="109"/>
        <v>-109.59183673469295</v>
      </c>
      <c r="BA159" s="51">
        <f t="shared" si="142"/>
        <v>664.28571428571524</v>
      </c>
      <c r="BB159" s="55">
        <f t="shared" si="110"/>
        <v>6.9155264723379031E-2</v>
      </c>
      <c r="BC159" s="55">
        <f t="shared" si="111"/>
        <v>0.72204968944099579</v>
      </c>
      <c r="BE159" s="52">
        <f>IF(((AS159-T159)/T159)&gt;=BE$4,AD159,"")</f>
        <v>4.8999999999999844</v>
      </c>
      <c r="BF159" s="52" t="str">
        <f t="shared" si="112"/>
        <v/>
      </c>
      <c r="BG159" s="52">
        <f>IF(BB159&lt;=BG$4,AD159,"")</f>
        <v>4.8999999999999844</v>
      </c>
      <c r="BH159" s="52">
        <f>IF(BC159&gt;=BH$4,AD159,"")</f>
        <v>4.8999999999999844</v>
      </c>
    </row>
    <row r="160" spans="19:60">
      <c r="S160" s="70">
        <f t="shared" si="113"/>
        <v>7</v>
      </c>
      <c r="T160" s="71">
        <f t="shared" si="114"/>
        <v>50</v>
      </c>
      <c r="U160" s="71">
        <f t="shared" si="115"/>
        <v>2</v>
      </c>
      <c r="V160" s="72">
        <f t="shared" si="105"/>
        <v>5</v>
      </c>
      <c r="W160" s="70">
        <f t="shared" si="116"/>
        <v>2</v>
      </c>
      <c r="X160" s="72">
        <f t="shared" si="117"/>
        <v>7</v>
      </c>
      <c r="Y160" s="73">
        <f t="shared" si="118"/>
        <v>0.7142857142857143</v>
      </c>
      <c r="Z160" s="73">
        <f t="shared" si="119"/>
        <v>0.5</v>
      </c>
      <c r="AA160" s="71">
        <f t="shared" si="120"/>
        <v>10000</v>
      </c>
      <c r="AB160" s="71">
        <f t="shared" si="121"/>
        <v>9605.7142857142862</v>
      </c>
      <c r="AC160" s="71">
        <f t="shared" si="106"/>
        <v>394.28571428571377</v>
      </c>
      <c r="AD160" s="76">
        <f t="shared" si="122"/>
        <v>4.7999999999999847</v>
      </c>
      <c r="AE160" s="71">
        <f t="shared" si="123"/>
        <v>0.70000000000000007</v>
      </c>
      <c r="AF160" s="71">
        <f t="shared" si="124"/>
        <v>1.4000000000000001</v>
      </c>
      <c r="AG160" s="74">
        <f t="shared" si="125"/>
        <v>200</v>
      </c>
      <c r="AH160" s="60">
        <f t="shared" si="126"/>
        <v>50</v>
      </c>
      <c r="AI160" s="60">
        <f t="shared" si="127"/>
        <v>70</v>
      </c>
      <c r="AJ160" s="60">
        <f t="shared" si="128"/>
        <v>10070</v>
      </c>
      <c r="AK160" s="60">
        <f t="shared" si="129"/>
        <v>185</v>
      </c>
      <c r="AL160" s="60">
        <f t="shared" si="130"/>
        <v>3.7</v>
      </c>
      <c r="AM160" s="60">
        <f t="shared" si="131"/>
        <v>-37</v>
      </c>
      <c r="AN160" s="60">
        <f t="shared" si="132"/>
        <v>-37</v>
      </c>
      <c r="AO160" s="60">
        <f t="shared" si="133"/>
        <v>37</v>
      </c>
      <c r="AP160" s="61" t="str">
        <f t="shared" si="107"/>
        <v/>
      </c>
      <c r="AQ160" s="62">
        <f t="shared" si="134"/>
        <v>35</v>
      </c>
      <c r="AR160" s="63">
        <f t="shared" si="108"/>
        <v>1.9166666666666696</v>
      </c>
      <c r="AS160" s="63">
        <f t="shared" si="135"/>
        <v>95.833333333333485</v>
      </c>
      <c r="AT160" s="63">
        <f t="shared" si="136"/>
        <v>191.66666666666697</v>
      </c>
      <c r="AU160" s="63">
        <f t="shared" si="137"/>
        <v>-95.833333333333485</v>
      </c>
      <c r="AV160" s="68">
        <f t="shared" si="138"/>
        <v>0.1</v>
      </c>
      <c r="AW160" s="63">
        <f t="shared" si="139"/>
        <v>479.16666666666742</v>
      </c>
      <c r="AX160" s="63">
        <f t="shared" si="140"/>
        <v>-191.66666666666697</v>
      </c>
      <c r="AY160" s="64">
        <f t="shared" si="141"/>
        <v>287.50000000000045</v>
      </c>
      <c r="AZ160" s="65">
        <f t="shared" si="109"/>
        <v>-106.78571428571331</v>
      </c>
      <c r="BA160" s="51">
        <f t="shared" si="142"/>
        <v>670.83333333333439</v>
      </c>
      <c r="BB160" s="55">
        <f t="shared" si="110"/>
        <v>6.9836902637319162E-2</v>
      </c>
      <c r="BC160" s="55">
        <f t="shared" si="111"/>
        <v>0.72916666666666874</v>
      </c>
      <c r="BE160" s="52">
        <f>IF(((AS160-T160)/T160)&gt;=BE$4,AD160,"")</f>
        <v>4.7999999999999847</v>
      </c>
      <c r="BF160" s="52" t="str">
        <f t="shared" si="112"/>
        <v/>
      </c>
      <c r="BG160" s="52">
        <f>IF(BB160&lt;=BG$4,AD160,"")</f>
        <v>4.7999999999999847</v>
      </c>
      <c r="BH160" s="52">
        <f>IF(BC160&gt;=BH$4,AD160,"")</f>
        <v>4.7999999999999847</v>
      </c>
    </row>
    <row r="161" spans="19:60">
      <c r="S161" s="70">
        <f t="shared" si="113"/>
        <v>7</v>
      </c>
      <c r="T161" s="71">
        <f t="shared" si="114"/>
        <v>50</v>
      </c>
      <c r="U161" s="71">
        <f t="shared" si="115"/>
        <v>2</v>
      </c>
      <c r="V161" s="72">
        <f t="shared" si="105"/>
        <v>5</v>
      </c>
      <c r="W161" s="70">
        <f t="shared" si="116"/>
        <v>2</v>
      </c>
      <c r="X161" s="72">
        <f t="shared" si="117"/>
        <v>7</v>
      </c>
      <c r="Y161" s="73">
        <f t="shared" si="118"/>
        <v>0.7142857142857143</v>
      </c>
      <c r="Z161" s="73">
        <f t="shared" si="119"/>
        <v>0.5</v>
      </c>
      <c r="AA161" s="71">
        <f t="shared" si="120"/>
        <v>10000</v>
      </c>
      <c r="AB161" s="71">
        <f t="shared" si="121"/>
        <v>9605.7142857142862</v>
      </c>
      <c r="AC161" s="71">
        <f t="shared" si="106"/>
        <v>394.28571428571377</v>
      </c>
      <c r="AD161" s="76">
        <f t="shared" si="122"/>
        <v>4.6999999999999851</v>
      </c>
      <c r="AE161" s="71">
        <f t="shared" si="123"/>
        <v>0.70000000000000007</v>
      </c>
      <c r="AF161" s="71">
        <f t="shared" si="124"/>
        <v>1.4000000000000001</v>
      </c>
      <c r="AG161" s="74">
        <f t="shared" si="125"/>
        <v>200</v>
      </c>
      <c r="AH161" s="60">
        <f t="shared" si="126"/>
        <v>50</v>
      </c>
      <c r="AI161" s="60">
        <f t="shared" si="127"/>
        <v>70</v>
      </c>
      <c r="AJ161" s="60">
        <f t="shared" si="128"/>
        <v>10070</v>
      </c>
      <c r="AK161" s="60">
        <f t="shared" si="129"/>
        <v>185</v>
      </c>
      <c r="AL161" s="60">
        <f t="shared" si="130"/>
        <v>3.7</v>
      </c>
      <c r="AM161" s="60">
        <f t="shared" si="131"/>
        <v>-37</v>
      </c>
      <c r="AN161" s="60">
        <f t="shared" si="132"/>
        <v>-37</v>
      </c>
      <c r="AO161" s="60">
        <f t="shared" si="133"/>
        <v>37</v>
      </c>
      <c r="AP161" s="61" t="str">
        <f t="shared" si="107"/>
        <v/>
      </c>
      <c r="AQ161" s="62">
        <f t="shared" si="134"/>
        <v>35</v>
      </c>
      <c r="AR161" s="63">
        <f t="shared" si="108"/>
        <v>1.9361702127659606</v>
      </c>
      <c r="AS161" s="63">
        <f t="shared" si="135"/>
        <v>96.808510638298031</v>
      </c>
      <c r="AT161" s="63">
        <f t="shared" si="136"/>
        <v>193.61702127659606</v>
      </c>
      <c r="AU161" s="63">
        <f t="shared" si="137"/>
        <v>-96.808510638298031</v>
      </c>
      <c r="AV161" s="68">
        <f t="shared" si="138"/>
        <v>0.1</v>
      </c>
      <c r="AW161" s="63">
        <f t="shared" si="139"/>
        <v>484.04255319149013</v>
      </c>
      <c r="AX161" s="63">
        <f t="shared" si="140"/>
        <v>-193.61702127659606</v>
      </c>
      <c r="AY161" s="64">
        <f t="shared" si="141"/>
        <v>290.42553191489407</v>
      </c>
      <c r="AZ161" s="65">
        <f t="shared" si="109"/>
        <v>-103.8601823708197</v>
      </c>
      <c r="BA161" s="51">
        <f t="shared" si="142"/>
        <v>677.65957446808625</v>
      </c>
      <c r="BB161" s="55">
        <f t="shared" si="110"/>
        <v>7.0547546419937587E-2</v>
      </c>
      <c r="BC161" s="55">
        <f t="shared" si="111"/>
        <v>0.73658649398705112</v>
      </c>
      <c r="BE161" s="52">
        <f>IF(((AS161-T161)/T161)&gt;=BE$4,AD161,"")</f>
        <v>4.6999999999999851</v>
      </c>
      <c r="BF161" s="52" t="str">
        <f t="shared" si="112"/>
        <v/>
      </c>
      <c r="BG161" s="52">
        <f>IF(BB161&lt;=BG$4,AD161,"")</f>
        <v>4.6999999999999851</v>
      </c>
      <c r="BH161" s="52">
        <f>IF(BC161&gt;=BH$4,AD161,"")</f>
        <v>4.6999999999999851</v>
      </c>
    </row>
    <row r="162" spans="19:60">
      <c r="S162" s="70">
        <f t="shared" si="113"/>
        <v>7</v>
      </c>
      <c r="T162" s="71">
        <f t="shared" si="114"/>
        <v>50</v>
      </c>
      <c r="U162" s="71">
        <f t="shared" si="115"/>
        <v>2</v>
      </c>
      <c r="V162" s="72">
        <f t="shared" si="105"/>
        <v>5</v>
      </c>
      <c r="W162" s="70">
        <f t="shared" si="116"/>
        <v>2</v>
      </c>
      <c r="X162" s="72">
        <f t="shared" si="117"/>
        <v>7</v>
      </c>
      <c r="Y162" s="73">
        <f t="shared" si="118"/>
        <v>0.7142857142857143</v>
      </c>
      <c r="Z162" s="73">
        <f t="shared" si="119"/>
        <v>0.5</v>
      </c>
      <c r="AA162" s="71">
        <f t="shared" si="120"/>
        <v>10000</v>
      </c>
      <c r="AB162" s="71">
        <f t="shared" si="121"/>
        <v>9605.7142857142862</v>
      </c>
      <c r="AC162" s="71">
        <f t="shared" si="106"/>
        <v>394.28571428571377</v>
      </c>
      <c r="AD162" s="76">
        <f t="shared" si="122"/>
        <v>4.5999999999999854</v>
      </c>
      <c r="AE162" s="71">
        <f t="shared" si="123"/>
        <v>0.70000000000000007</v>
      </c>
      <c r="AF162" s="71">
        <f t="shared" si="124"/>
        <v>1.4000000000000001</v>
      </c>
      <c r="AG162" s="74">
        <f t="shared" si="125"/>
        <v>200</v>
      </c>
      <c r="AH162" s="60">
        <f t="shared" si="126"/>
        <v>50</v>
      </c>
      <c r="AI162" s="60">
        <f t="shared" si="127"/>
        <v>70</v>
      </c>
      <c r="AJ162" s="60">
        <f t="shared" si="128"/>
        <v>10070</v>
      </c>
      <c r="AK162" s="60">
        <f t="shared" si="129"/>
        <v>185</v>
      </c>
      <c r="AL162" s="60">
        <f t="shared" si="130"/>
        <v>3.7</v>
      </c>
      <c r="AM162" s="60">
        <f t="shared" si="131"/>
        <v>-37</v>
      </c>
      <c r="AN162" s="60">
        <f t="shared" si="132"/>
        <v>-37</v>
      </c>
      <c r="AO162" s="60">
        <f t="shared" si="133"/>
        <v>37</v>
      </c>
      <c r="AP162" s="61" t="str">
        <f t="shared" si="107"/>
        <v/>
      </c>
      <c r="AQ162" s="62">
        <f t="shared" si="134"/>
        <v>35</v>
      </c>
      <c r="AR162" s="63">
        <f t="shared" si="108"/>
        <v>1.9565217391304379</v>
      </c>
      <c r="AS162" s="63">
        <f t="shared" si="135"/>
        <v>97.826086956521891</v>
      </c>
      <c r="AT162" s="63">
        <f t="shared" si="136"/>
        <v>195.65217391304378</v>
      </c>
      <c r="AU162" s="63">
        <f t="shared" si="137"/>
        <v>-97.826086956521891</v>
      </c>
      <c r="AV162" s="68">
        <f t="shared" si="138"/>
        <v>0.1</v>
      </c>
      <c r="AW162" s="63">
        <f t="shared" si="139"/>
        <v>489.13043478260943</v>
      </c>
      <c r="AX162" s="63">
        <f t="shared" si="140"/>
        <v>-195.65217391304378</v>
      </c>
      <c r="AY162" s="64">
        <f t="shared" si="141"/>
        <v>293.47826086956564</v>
      </c>
      <c r="AZ162" s="65">
        <f t="shared" si="109"/>
        <v>-100.80745341614812</v>
      </c>
      <c r="BA162" s="51">
        <f t="shared" si="142"/>
        <v>684.78260869565327</v>
      </c>
      <c r="BB162" s="55">
        <f t="shared" si="110"/>
        <v>7.1289087758322017E-2</v>
      </c>
      <c r="BC162" s="55">
        <f t="shared" si="111"/>
        <v>0.74432892249527616</v>
      </c>
      <c r="BE162" s="52">
        <f>IF(((AS162-T162)/T162)&gt;=BE$4,AD162,"")</f>
        <v>4.5999999999999854</v>
      </c>
      <c r="BF162" s="52" t="str">
        <f t="shared" si="112"/>
        <v/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113"/>
        <v>7</v>
      </c>
      <c r="T163" s="71">
        <f t="shared" si="114"/>
        <v>50</v>
      </c>
      <c r="U163" s="71">
        <f t="shared" si="115"/>
        <v>2</v>
      </c>
      <c r="V163" s="72">
        <f t="shared" si="105"/>
        <v>5</v>
      </c>
      <c r="W163" s="70">
        <f t="shared" si="116"/>
        <v>2</v>
      </c>
      <c r="X163" s="72">
        <f t="shared" si="117"/>
        <v>7</v>
      </c>
      <c r="Y163" s="73">
        <f t="shared" si="118"/>
        <v>0.7142857142857143</v>
      </c>
      <c r="Z163" s="73">
        <f t="shared" si="119"/>
        <v>0.5</v>
      </c>
      <c r="AA163" s="71">
        <f t="shared" si="120"/>
        <v>10000</v>
      </c>
      <c r="AB163" s="71">
        <f t="shared" si="121"/>
        <v>9605.7142857142862</v>
      </c>
      <c r="AC163" s="71">
        <f t="shared" si="106"/>
        <v>394.28571428571377</v>
      </c>
      <c r="AD163" s="76">
        <f t="shared" si="122"/>
        <v>4.4999999999999858</v>
      </c>
      <c r="AE163" s="71">
        <f t="shared" si="123"/>
        <v>0.70000000000000007</v>
      </c>
      <c r="AF163" s="71">
        <f t="shared" si="124"/>
        <v>1.4000000000000001</v>
      </c>
      <c r="AG163" s="74">
        <f t="shared" si="125"/>
        <v>200</v>
      </c>
      <c r="AH163" s="60">
        <f t="shared" si="126"/>
        <v>50</v>
      </c>
      <c r="AI163" s="60">
        <f t="shared" si="127"/>
        <v>70</v>
      </c>
      <c r="AJ163" s="60">
        <f t="shared" si="128"/>
        <v>10070</v>
      </c>
      <c r="AK163" s="60">
        <f t="shared" si="129"/>
        <v>185</v>
      </c>
      <c r="AL163" s="60">
        <f t="shared" si="130"/>
        <v>3.7</v>
      </c>
      <c r="AM163" s="60">
        <f t="shared" si="131"/>
        <v>-37</v>
      </c>
      <c r="AN163" s="60">
        <f t="shared" si="132"/>
        <v>-37</v>
      </c>
      <c r="AO163" s="60">
        <f t="shared" si="133"/>
        <v>37</v>
      </c>
      <c r="AP163" s="61" t="str">
        <f t="shared" si="107"/>
        <v/>
      </c>
      <c r="AQ163" s="62">
        <f t="shared" si="134"/>
        <v>35</v>
      </c>
      <c r="AR163" s="63">
        <f t="shared" si="108"/>
        <v>1.977777777777781</v>
      </c>
      <c r="AS163" s="63">
        <f t="shared" si="135"/>
        <v>98.888888888889042</v>
      </c>
      <c r="AT163" s="63">
        <f t="shared" si="136"/>
        <v>197.77777777777808</v>
      </c>
      <c r="AU163" s="63">
        <f t="shared" si="137"/>
        <v>-98.888888888889042</v>
      </c>
      <c r="AV163" s="68">
        <f t="shared" si="138"/>
        <v>0.1</v>
      </c>
      <c r="AW163" s="63">
        <f t="shared" si="139"/>
        <v>494.4444444444452</v>
      </c>
      <c r="AX163" s="63">
        <f t="shared" si="140"/>
        <v>-197.77777777777808</v>
      </c>
      <c r="AY163" s="64">
        <f t="shared" si="141"/>
        <v>296.66666666666708</v>
      </c>
      <c r="AZ163" s="65">
        <f t="shared" si="109"/>
        <v>-97.619047619046682</v>
      </c>
      <c r="BA163" s="51">
        <f t="shared" si="142"/>
        <v>692.22222222222331</v>
      </c>
      <c r="BB163" s="55">
        <f t="shared" si="110"/>
        <v>7.2063586489523546E-2</v>
      </c>
      <c r="BC163" s="55">
        <f t="shared" si="111"/>
        <v>0.75241545893720008</v>
      </c>
      <c r="BE163" s="52">
        <f>IF(((AS163-T163)/T163)&gt;=BE$4,AD163,"")</f>
        <v>4.4999999999999858</v>
      </c>
      <c r="BF163" s="52" t="str">
        <f t="shared" si="112"/>
        <v/>
      </c>
      <c r="BG163" s="52">
        <f>IF(BB163&lt;=BG$4,AD163,"")</f>
        <v>4.4999999999999858</v>
      </c>
      <c r="BH163" s="52">
        <f>IF(BC163&gt;=BH$4,AD163,"")</f>
        <v>4.4999999999999858</v>
      </c>
    </row>
    <row r="164" spans="19:60">
      <c r="S164" s="70">
        <f t="shared" si="113"/>
        <v>7</v>
      </c>
      <c r="T164" s="71">
        <f t="shared" si="114"/>
        <v>50</v>
      </c>
      <c r="U164" s="71">
        <f t="shared" si="115"/>
        <v>2</v>
      </c>
      <c r="V164" s="72">
        <f t="shared" si="105"/>
        <v>5</v>
      </c>
      <c r="W164" s="70">
        <f t="shared" si="116"/>
        <v>2</v>
      </c>
      <c r="X164" s="72">
        <f t="shared" si="117"/>
        <v>7</v>
      </c>
      <c r="Y164" s="73">
        <f t="shared" si="118"/>
        <v>0.7142857142857143</v>
      </c>
      <c r="Z164" s="73">
        <f t="shared" si="119"/>
        <v>0.5</v>
      </c>
      <c r="AA164" s="71">
        <f t="shared" si="120"/>
        <v>10000</v>
      </c>
      <c r="AB164" s="71">
        <f t="shared" si="121"/>
        <v>9605.7142857142862</v>
      </c>
      <c r="AC164" s="71">
        <f t="shared" si="106"/>
        <v>394.28571428571377</v>
      </c>
      <c r="AD164" s="76">
        <f t="shared" si="122"/>
        <v>4.3999999999999861</v>
      </c>
      <c r="AE164" s="71">
        <f t="shared" si="123"/>
        <v>0.70000000000000007</v>
      </c>
      <c r="AF164" s="71">
        <f t="shared" si="124"/>
        <v>1.4000000000000001</v>
      </c>
      <c r="AG164" s="74">
        <f t="shared" si="125"/>
        <v>200</v>
      </c>
      <c r="AH164" s="60">
        <f t="shared" si="126"/>
        <v>50</v>
      </c>
      <c r="AI164" s="60">
        <f t="shared" si="127"/>
        <v>70</v>
      </c>
      <c r="AJ164" s="60">
        <f t="shared" si="128"/>
        <v>10070</v>
      </c>
      <c r="AK164" s="60">
        <f t="shared" si="129"/>
        <v>185</v>
      </c>
      <c r="AL164" s="60">
        <f t="shared" si="130"/>
        <v>3.7</v>
      </c>
      <c r="AM164" s="60">
        <f t="shared" si="131"/>
        <v>-37</v>
      </c>
      <c r="AN164" s="60">
        <f t="shared" si="132"/>
        <v>-37</v>
      </c>
      <c r="AO164" s="60">
        <f t="shared" si="133"/>
        <v>37</v>
      </c>
      <c r="AP164" s="61" t="str">
        <f t="shared" si="107"/>
        <v/>
      </c>
      <c r="AQ164" s="62">
        <f t="shared" si="134"/>
        <v>35</v>
      </c>
      <c r="AR164" s="63">
        <f t="shared" si="108"/>
        <v>2.0000000000000036</v>
      </c>
      <c r="AS164" s="63">
        <f t="shared" si="135"/>
        <v>100.00000000000017</v>
      </c>
      <c r="AT164" s="63">
        <f t="shared" si="136"/>
        <v>200.00000000000034</v>
      </c>
      <c r="AU164" s="63">
        <f t="shared" si="137"/>
        <v>-100.00000000000017</v>
      </c>
      <c r="AV164" s="68">
        <f t="shared" si="138"/>
        <v>0.1</v>
      </c>
      <c r="AW164" s="63">
        <f t="shared" si="139"/>
        <v>500.00000000000085</v>
      </c>
      <c r="AX164" s="63">
        <f t="shared" si="140"/>
        <v>-200.00000000000034</v>
      </c>
      <c r="AY164" s="64">
        <f t="shared" si="141"/>
        <v>300.00000000000051</v>
      </c>
      <c r="AZ164" s="65">
        <f t="shared" si="109"/>
        <v>-94.285714285713254</v>
      </c>
      <c r="BA164" s="51">
        <f t="shared" si="142"/>
        <v>700.00000000000114</v>
      </c>
      <c r="BB164" s="55">
        <f t="shared" si="110"/>
        <v>7.2873289708506955E-2</v>
      </c>
      <c r="BC164" s="55">
        <f t="shared" si="111"/>
        <v>0.76086956521739357</v>
      </c>
      <c r="BE164" s="52">
        <f>IF(((AS164-T164)/T164)&gt;=BE$4,AD164,"")</f>
        <v>4.3999999999999861</v>
      </c>
      <c r="BF164" s="52" t="str">
        <f t="shared" si="112"/>
        <v/>
      </c>
      <c r="BG164" s="52">
        <f>IF(BB164&lt;=BG$4,AD164,"")</f>
        <v>4.3999999999999861</v>
      </c>
      <c r="BH164" s="52">
        <f>IF(BC164&gt;=BH$4,AD164,"")</f>
        <v>4.3999999999999861</v>
      </c>
    </row>
    <row r="165" spans="19:60">
      <c r="S165" s="70">
        <f t="shared" si="113"/>
        <v>7</v>
      </c>
      <c r="T165" s="71">
        <f t="shared" si="114"/>
        <v>50</v>
      </c>
      <c r="U165" s="71">
        <f t="shared" si="115"/>
        <v>2</v>
      </c>
      <c r="V165" s="72">
        <f t="shared" si="105"/>
        <v>5</v>
      </c>
      <c r="W165" s="70">
        <f t="shared" si="116"/>
        <v>2</v>
      </c>
      <c r="X165" s="72">
        <f t="shared" si="117"/>
        <v>7</v>
      </c>
      <c r="Y165" s="73">
        <f t="shared" si="118"/>
        <v>0.7142857142857143</v>
      </c>
      <c r="Z165" s="73">
        <f t="shared" si="119"/>
        <v>0.5</v>
      </c>
      <c r="AA165" s="71">
        <f t="shared" si="120"/>
        <v>10000</v>
      </c>
      <c r="AB165" s="71">
        <f t="shared" si="121"/>
        <v>9605.7142857142862</v>
      </c>
      <c r="AC165" s="71">
        <f t="shared" si="106"/>
        <v>394.28571428571377</v>
      </c>
      <c r="AD165" s="76">
        <f t="shared" si="122"/>
        <v>4.2999999999999865</v>
      </c>
      <c r="AE165" s="71">
        <f t="shared" si="123"/>
        <v>0.70000000000000007</v>
      </c>
      <c r="AF165" s="71">
        <f t="shared" si="124"/>
        <v>1.4000000000000001</v>
      </c>
      <c r="AG165" s="74">
        <f t="shared" si="125"/>
        <v>200</v>
      </c>
      <c r="AH165" s="60">
        <f t="shared" si="126"/>
        <v>50</v>
      </c>
      <c r="AI165" s="60">
        <f t="shared" si="127"/>
        <v>70</v>
      </c>
      <c r="AJ165" s="60">
        <f t="shared" si="128"/>
        <v>10070</v>
      </c>
      <c r="AK165" s="60">
        <f t="shared" si="129"/>
        <v>185</v>
      </c>
      <c r="AL165" s="60">
        <f t="shared" si="130"/>
        <v>3.7</v>
      </c>
      <c r="AM165" s="60">
        <f t="shared" si="131"/>
        <v>-37</v>
      </c>
      <c r="AN165" s="60">
        <f t="shared" si="132"/>
        <v>-37</v>
      </c>
      <c r="AO165" s="60">
        <f t="shared" si="133"/>
        <v>37</v>
      </c>
      <c r="AP165" s="61" t="str">
        <f t="shared" si="107"/>
        <v/>
      </c>
      <c r="AQ165" s="62">
        <f t="shared" si="134"/>
        <v>35</v>
      </c>
      <c r="AR165" s="63">
        <f t="shared" si="108"/>
        <v>2.023255813953492</v>
      </c>
      <c r="AS165" s="63">
        <f t="shared" si="135"/>
        <v>101.16279069767459</v>
      </c>
      <c r="AT165" s="63">
        <f t="shared" si="136"/>
        <v>202.32558139534919</v>
      </c>
      <c r="AU165" s="63">
        <f t="shared" si="137"/>
        <v>-101.16279069767459</v>
      </c>
      <c r="AV165" s="68">
        <f t="shared" si="138"/>
        <v>0.1</v>
      </c>
      <c r="AW165" s="63">
        <f t="shared" si="139"/>
        <v>505.81395348837299</v>
      </c>
      <c r="AX165" s="63">
        <f t="shared" si="140"/>
        <v>-202.32558139534919</v>
      </c>
      <c r="AY165" s="64">
        <f t="shared" si="141"/>
        <v>303.48837209302383</v>
      </c>
      <c r="AZ165" s="65">
        <f t="shared" si="109"/>
        <v>-90.797342192689939</v>
      </c>
      <c r="BA165" s="51">
        <f t="shared" si="142"/>
        <v>708.13953488372215</v>
      </c>
      <c r="BB165" s="55">
        <f t="shared" si="110"/>
        <v>7.3720653542326806E-2</v>
      </c>
      <c r="BC165" s="55">
        <f t="shared" si="111"/>
        <v>0.76971688574317743</v>
      </c>
      <c r="BE165" s="52">
        <f>IF(((AS165-T165)/T165)&gt;=BE$4,AD165,"")</f>
        <v>4.2999999999999865</v>
      </c>
      <c r="BF165" s="52" t="str">
        <f t="shared" si="112"/>
        <v/>
      </c>
      <c r="BG165" s="52">
        <f>IF(BB165&lt;=BG$4,AD165,"")</f>
        <v>4.2999999999999865</v>
      </c>
      <c r="BH165" s="52">
        <f>IF(BC165&gt;=BH$4,AD165,"")</f>
        <v>4.2999999999999865</v>
      </c>
    </row>
    <row r="166" spans="19:60">
      <c r="S166" s="70">
        <f t="shared" si="113"/>
        <v>7</v>
      </c>
      <c r="T166" s="71">
        <f t="shared" si="114"/>
        <v>50</v>
      </c>
      <c r="U166" s="71">
        <f t="shared" si="115"/>
        <v>2</v>
      </c>
      <c r="V166" s="72">
        <f t="shared" si="105"/>
        <v>5</v>
      </c>
      <c r="W166" s="70">
        <f t="shared" si="116"/>
        <v>2</v>
      </c>
      <c r="X166" s="72">
        <f t="shared" si="117"/>
        <v>7</v>
      </c>
      <c r="Y166" s="73">
        <f t="shared" si="118"/>
        <v>0.7142857142857143</v>
      </c>
      <c r="Z166" s="73">
        <f t="shared" si="119"/>
        <v>0.5</v>
      </c>
      <c r="AA166" s="71">
        <f t="shared" si="120"/>
        <v>10000</v>
      </c>
      <c r="AB166" s="71">
        <f t="shared" si="121"/>
        <v>9605.7142857142862</v>
      </c>
      <c r="AC166" s="71">
        <f t="shared" si="106"/>
        <v>394.28571428571377</v>
      </c>
      <c r="AD166" s="76">
        <f t="shared" si="122"/>
        <v>4.1999999999999869</v>
      </c>
      <c r="AE166" s="71">
        <f t="shared" si="123"/>
        <v>0.70000000000000007</v>
      </c>
      <c r="AF166" s="71">
        <f t="shared" si="124"/>
        <v>1.4000000000000001</v>
      </c>
      <c r="AG166" s="74">
        <f t="shared" si="125"/>
        <v>200</v>
      </c>
      <c r="AH166" s="60">
        <f t="shared" si="126"/>
        <v>50</v>
      </c>
      <c r="AI166" s="60">
        <f t="shared" si="127"/>
        <v>70</v>
      </c>
      <c r="AJ166" s="60">
        <f t="shared" si="128"/>
        <v>10070</v>
      </c>
      <c r="AK166" s="60">
        <f t="shared" si="129"/>
        <v>185</v>
      </c>
      <c r="AL166" s="60">
        <f t="shared" si="130"/>
        <v>3.7</v>
      </c>
      <c r="AM166" s="60">
        <f t="shared" si="131"/>
        <v>-37</v>
      </c>
      <c r="AN166" s="60">
        <f t="shared" si="132"/>
        <v>-37</v>
      </c>
      <c r="AO166" s="60">
        <f t="shared" si="133"/>
        <v>37</v>
      </c>
      <c r="AP166" s="61" t="str">
        <f t="shared" si="107"/>
        <v/>
      </c>
      <c r="AQ166" s="62">
        <f t="shared" si="134"/>
        <v>35</v>
      </c>
      <c r="AR166" s="63">
        <f t="shared" si="108"/>
        <v>2.047619047619051</v>
      </c>
      <c r="AS166" s="63">
        <f t="shared" si="135"/>
        <v>102.38095238095255</v>
      </c>
      <c r="AT166" s="63">
        <f t="shared" si="136"/>
        <v>204.7619047619051</v>
      </c>
      <c r="AU166" s="63">
        <f t="shared" si="137"/>
        <v>-102.38095238095255</v>
      </c>
      <c r="AV166" s="68">
        <f t="shared" si="138"/>
        <v>0.1</v>
      </c>
      <c r="AW166" s="63">
        <f t="shared" si="139"/>
        <v>511.90476190476272</v>
      </c>
      <c r="AX166" s="63">
        <f t="shared" si="140"/>
        <v>-204.7619047619051</v>
      </c>
      <c r="AY166" s="64">
        <f t="shared" si="141"/>
        <v>307.14285714285762</v>
      </c>
      <c r="AZ166" s="65">
        <f t="shared" si="109"/>
        <v>-87.142857142856144</v>
      </c>
      <c r="BA166" s="51">
        <f t="shared" si="142"/>
        <v>716.66666666666788</v>
      </c>
      <c r="BB166" s="55">
        <f t="shared" si="110"/>
        <v>7.460836803489998E-2</v>
      </c>
      <c r="BC166" s="55">
        <f t="shared" si="111"/>
        <v>0.77898550724637905</v>
      </c>
      <c r="BE166" s="52">
        <f>IF(((AS166-T166)/T166)&gt;=BE$4,AD166,"")</f>
        <v>4.1999999999999869</v>
      </c>
      <c r="BF166" s="52" t="str">
        <f t="shared" si="112"/>
        <v/>
      </c>
      <c r="BG166" s="52">
        <f>IF(BB166&lt;=BG$4,AD166,"")</f>
        <v>4.1999999999999869</v>
      </c>
      <c r="BH166" s="52">
        <f>IF(BC166&gt;=BH$4,AD166,"")</f>
        <v>4.1999999999999869</v>
      </c>
    </row>
    <row r="167" spans="19:60">
      <c r="S167" s="70">
        <f t="shared" si="113"/>
        <v>7</v>
      </c>
      <c r="T167" s="71">
        <f t="shared" si="114"/>
        <v>50</v>
      </c>
      <c r="U167" s="71">
        <f t="shared" si="115"/>
        <v>2</v>
      </c>
      <c r="V167" s="72">
        <f t="shared" si="105"/>
        <v>5</v>
      </c>
      <c r="W167" s="70">
        <f t="shared" si="116"/>
        <v>2</v>
      </c>
      <c r="X167" s="72">
        <f t="shared" si="117"/>
        <v>7</v>
      </c>
      <c r="Y167" s="73">
        <f t="shared" si="118"/>
        <v>0.7142857142857143</v>
      </c>
      <c r="Z167" s="73">
        <f t="shared" si="119"/>
        <v>0.5</v>
      </c>
      <c r="AA167" s="71">
        <f t="shared" si="120"/>
        <v>10000</v>
      </c>
      <c r="AB167" s="71">
        <f t="shared" si="121"/>
        <v>9605.7142857142862</v>
      </c>
      <c r="AC167" s="71">
        <f t="shared" si="106"/>
        <v>394.28571428571377</v>
      </c>
      <c r="AD167" s="76">
        <f t="shared" si="122"/>
        <v>4.0999999999999872</v>
      </c>
      <c r="AE167" s="71">
        <f t="shared" si="123"/>
        <v>0.70000000000000007</v>
      </c>
      <c r="AF167" s="71">
        <f t="shared" si="124"/>
        <v>1.4000000000000001</v>
      </c>
      <c r="AG167" s="74">
        <f t="shared" si="125"/>
        <v>200</v>
      </c>
      <c r="AH167" s="60">
        <f t="shared" si="126"/>
        <v>50</v>
      </c>
      <c r="AI167" s="60">
        <f t="shared" si="127"/>
        <v>70</v>
      </c>
      <c r="AJ167" s="60">
        <f t="shared" si="128"/>
        <v>10070</v>
      </c>
      <c r="AK167" s="60">
        <f t="shared" si="129"/>
        <v>185</v>
      </c>
      <c r="AL167" s="60">
        <f t="shared" si="130"/>
        <v>3.7</v>
      </c>
      <c r="AM167" s="60">
        <f t="shared" si="131"/>
        <v>-37</v>
      </c>
      <c r="AN167" s="60">
        <f t="shared" si="132"/>
        <v>-37</v>
      </c>
      <c r="AO167" s="60">
        <f t="shared" si="133"/>
        <v>37</v>
      </c>
      <c r="AP167" s="61" t="str">
        <f t="shared" si="107"/>
        <v/>
      </c>
      <c r="AQ167" s="62">
        <f t="shared" si="134"/>
        <v>35</v>
      </c>
      <c r="AR167" s="63">
        <f t="shared" si="108"/>
        <v>2.0731707317073207</v>
      </c>
      <c r="AS167" s="63">
        <f t="shared" si="135"/>
        <v>103.65853658536604</v>
      </c>
      <c r="AT167" s="63">
        <f t="shared" si="136"/>
        <v>207.31707317073207</v>
      </c>
      <c r="AU167" s="63">
        <f t="shared" si="137"/>
        <v>-103.65853658536604</v>
      </c>
      <c r="AV167" s="68">
        <f t="shared" si="138"/>
        <v>0.1</v>
      </c>
      <c r="AW167" s="63">
        <f t="shared" si="139"/>
        <v>518.29268292683014</v>
      </c>
      <c r="AX167" s="63">
        <f t="shared" si="140"/>
        <v>-207.31707317073207</v>
      </c>
      <c r="AY167" s="64">
        <f t="shared" si="141"/>
        <v>310.97560975609804</v>
      </c>
      <c r="AZ167" s="65">
        <f t="shared" si="109"/>
        <v>-83.310104529615728</v>
      </c>
      <c r="BA167" s="51">
        <f t="shared" si="142"/>
        <v>725.60975609756224</v>
      </c>
      <c r="BB167" s="55">
        <f t="shared" si="110"/>
        <v>7.5539385673452336E-2</v>
      </c>
      <c r="BC167" s="55">
        <f t="shared" si="111"/>
        <v>0.78870625662778593</v>
      </c>
      <c r="BE167" s="52">
        <f>IF(((AS167-T167)/T167)&gt;=BE$4,AD167,"")</f>
        <v>4.0999999999999872</v>
      </c>
      <c r="BF167" s="52" t="str">
        <f t="shared" si="112"/>
        <v/>
      </c>
      <c r="BG167" s="52">
        <f>IF(BB167&lt;=BG$4,AD167,"")</f>
        <v>4.0999999999999872</v>
      </c>
      <c r="BH167" s="52">
        <f>IF(BC167&gt;=BH$4,AD167,"")</f>
        <v>4.0999999999999872</v>
      </c>
    </row>
    <row r="168" spans="19:60">
      <c r="S168" s="70">
        <f t="shared" si="113"/>
        <v>7</v>
      </c>
      <c r="T168" s="71">
        <f t="shared" si="114"/>
        <v>50</v>
      </c>
      <c r="U168" s="71">
        <f t="shared" si="115"/>
        <v>2</v>
      </c>
      <c r="V168" s="72">
        <f t="shared" ref="V168:V199" si="143">ROUND((1/U168)*S168,0)+1</f>
        <v>5</v>
      </c>
      <c r="W168" s="70">
        <f t="shared" si="116"/>
        <v>2</v>
      </c>
      <c r="X168" s="72">
        <f t="shared" si="117"/>
        <v>7</v>
      </c>
      <c r="Y168" s="73">
        <f t="shared" si="118"/>
        <v>0.7142857142857143</v>
      </c>
      <c r="Z168" s="73">
        <f t="shared" si="119"/>
        <v>0.5</v>
      </c>
      <c r="AA168" s="71">
        <f t="shared" si="120"/>
        <v>10000</v>
      </c>
      <c r="AB168" s="71">
        <f t="shared" si="121"/>
        <v>9605.7142857142862</v>
      </c>
      <c r="AC168" s="71">
        <f t="shared" si="106"/>
        <v>394.28571428571377</v>
      </c>
      <c r="AD168" s="76">
        <f t="shared" si="122"/>
        <v>3.9999999999999871</v>
      </c>
      <c r="AE168" s="71">
        <f t="shared" si="123"/>
        <v>0.70000000000000007</v>
      </c>
      <c r="AF168" s="71">
        <f t="shared" si="124"/>
        <v>1.4000000000000001</v>
      </c>
      <c r="AG168" s="74">
        <f t="shared" si="125"/>
        <v>200</v>
      </c>
      <c r="AH168" s="60">
        <f t="shared" si="126"/>
        <v>50</v>
      </c>
      <c r="AI168" s="60">
        <f t="shared" si="127"/>
        <v>70</v>
      </c>
      <c r="AJ168" s="60">
        <f t="shared" si="128"/>
        <v>10070</v>
      </c>
      <c r="AK168" s="60">
        <f t="shared" si="129"/>
        <v>185</v>
      </c>
      <c r="AL168" s="60">
        <f t="shared" si="130"/>
        <v>3.7</v>
      </c>
      <c r="AM168" s="60">
        <f t="shared" si="131"/>
        <v>-37</v>
      </c>
      <c r="AN168" s="60">
        <f t="shared" si="132"/>
        <v>-37</v>
      </c>
      <c r="AO168" s="60">
        <f t="shared" si="133"/>
        <v>37</v>
      </c>
      <c r="AP168" s="61" t="str">
        <f t="shared" si="107"/>
        <v/>
      </c>
      <c r="AQ168" s="62">
        <f t="shared" si="134"/>
        <v>35</v>
      </c>
      <c r="AR168" s="63">
        <f t="shared" si="108"/>
        <v>2.1000000000000036</v>
      </c>
      <c r="AS168" s="63">
        <f t="shared" si="135"/>
        <v>105.00000000000018</v>
      </c>
      <c r="AT168" s="63">
        <f t="shared" si="136"/>
        <v>210.00000000000037</v>
      </c>
      <c r="AU168" s="63">
        <f t="shared" si="137"/>
        <v>-105.00000000000018</v>
      </c>
      <c r="AV168" s="68">
        <f t="shared" si="138"/>
        <v>0.1</v>
      </c>
      <c r="AW168" s="63">
        <f t="shared" si="139"/>
        <v>525.00000000000091</v>
      </c>
      <c r="AX168" s="63">
        <f t="shared" si="140"/>
        <v>-210.00000000000037</v>
      </c>
      <c r="AY168" s="64">
        <f t="shared" si="141"/>
        <v>315.00000000000057</v>
      </c>
      <c r="AZ168" s="65">
        <f t="shared" si="109"/>
        <v>-79.285714285713198</v>
      </c>
      <c r="BA168" s="51">
        <f t="shared" si="142"/>
        <v>735.00000000000125</v>
      </c>
      <c r="BB168" s="55">
        <f t="shared" si="110"/>
        <v>7.6516954193932313E-2</v>
      </c>
      <c r="BC168" s="55">
        <f t="shared" si="111"/>
        <v>0.79891304347826342</v>
      </c>
      <c r="BE168" s="52">
        <f>IF(((AS168-T168)/T168)&gt;=BE$4,AD168,"")</f>
        <v>3.9999999999999871</v>
      </c>
      <c r="BF168" s="52" t="str">
        <f t="shared" si="112"/>
        <v/>
      </c>
      <c r="BG168" s="52">
        <f>IF(BB168&lt;=BG$4,AD168,"")</f>
        <v>3.9999999999999871</v>
      </c>
      <c r="BH168" s="52">
        <f>IF(BC168&gt;=BH$4,AD168,"")</f>
        <v>3.9999999999999871</v>
      </c>
    </row>
    <row r="169" spans="19:60">
      <c r="S169" s="70">
        <f t="shared" si="113"/>
        <v>7</v>
      </c>
      <c r="T169" s="71">
        <f t="shared" si="114"/>
        <v>50</v>
      </c>
      <c r="U169" s="71">
        <f t="shared" si="115"/>
        <v>2</v>
      </c>
      <c r="V169" s="72">
        <f t="shared" si="143"/>
        <v>5</v>
      </c>
      <c r="W169" s="70">
        <f t="shared" si="116"/>
        <v>2</v>
      </c>
      <c r="X169" s="72">
        <f t="shared" si="117"/>
        <v>7</v>
      </c>
      <c r="Y169" s="73">
        <f t="shared" si="118"/>
        <v>0.7142857142857143</v>
      </c>
      <c r="Z169" s="73">
        <f t="shared" si="119"/>
        <v>0.5</v>
      </c>
      <c r="AA169" s="71">
        <f t="shared" si="120"/>
        <v>10000</v>
      </c>
      <c r="AB169" s="71">
        <f t="shared" si="121"/>
        <v>9605.7142857142862</v>
      </c>
      <c r="AC169" s="71">
        <f t="shared" si="106"/>
        <v>394.28571428571377</v>
      </c>
      <c r="AD169" s="76">
        <f t="shared" si="122"/>
        <v>3.899999999999987</v>
      </c>
      <c r="AE169" s="71">
        <f t="shared" si="123"/>
        <v>0.70000000000000007</v>
      </c>
      <c r="AF169" s="71">
        <f t="shared" si="124"/>
        <v>1.4000000000000001</v>
      </c>
      <c r="AG169" s="74">
        <f t="shared" si="125"/>
        <v>200</v>
      </c>
      <c r="AH169" s="60">
        <f t="shared" si="126"/>
        <v>50</v>
      </c>
      <c r="AI169" s="60">
        <f t="shared" si="127"/>
        <v>70</v>
      </c>
      <c r="AJ169" s="60">
        <f t="shared" si="128"/>
        <v>10070</v>
      </c>
      <c r="AK169" s="60">
        <f t="shared" si="129"/>
        <v>185</v>
      </c>
      <c r="AL169" s="60">
        <f t="shared" si="130"/>
        <v>3.7</v>
      </c>
      <c r="AM169" s="60">
        <f t="shared" si="131"/>
        <v>-37</v>
      </c>
      <c r="AN169" s="60">
        <f t="shared" si="132"/>
        <v>-37</v>
      </c>
      <c r="AO169" s="60">
        <f t="shared" si="133"/>
        <v>37</v>
      </c>
      <c r="AP169" s="61" t="str">
        <f t="shared" si="107"/>
        <v/>
      </c>
      <c r="AQ169" s="62">
        <f t="shared" si="134"/>
        <v>35</v>
      </c>
      <c r="AR169" s="63">
        <f t="shared" si="108"/>
        <v>2.1282051282051322</v>
      </c>
      <c r="AS169" s="63">
        <f t="shared" si="135"/>
        <v>106.41025641025661</v>
      </c>
      <c r="AT169" s="63">
        <f t="shared" si="136"/>
        <v>212.82051282051322</v>
      </c>
      <c r="AU169" s="63">
        <f t="shared" si="137"/>
        <v>-106.41025641025661</v>
      </c>
      <c r="AV169" s="68">
        <f t="shared" si="138"/>
        <v>0.1</v>
      </c>
      <c r="AW169" s="63">
        <f t="shared" si="139"/>
        <v>532.05128205128301</v>
      </c>
      <c r="AX169" s="63">
        <f t="shared" si="140"/>
        <v>-212.82051282051322</v>
      </c>
      <c r="AY169" s="64">
        <f t="shared" si="141"/>
        <v>319.23076923076979</v>
      </c>
      <c r="AZ169" s="65">
        <f t="shared" si="109"/>
        <v>-75.054945054943971</v>
      </c>
      <c r="BA169" s="51">
        <f t="shared" si="142"/>
        <v>744.87179487179628</v>
      </c>
      <c r="BB169" s="55">
        <f t="shared" si="110"/>
        <v>7.754465443341127E-2</v>
      </c>
      <c r="BC169" s="55">
        <f t="shared" si="111"/>
        <v>0.80964325529543169</v>
      </c>
      <c r="BE169" s="52">
        <f>IF(((AS169-T169)/T169)&gt;=BE$4,AD169,"")</f>
        <v>3.899999999999987</v>
      </c>
      <c r="BF169" s="52" t="str">
        <f t="shared" si="112"/>
        <v/>
      </c>
      <c r="BG169" s="52">
        <f>IF(BB169&lt;=BG$4,AD169,"")</f>
        <v>3.899999999999987</v>
      </c>
      <c r="BH169" s="52">
        <f>IF(BC169&gt;=BH$4,AD169,"")</f>
        <v>3.899999999999987</v>
      </c>
    </row>
    <row r="170" spans="19:60">
      <c r="S170" s="70">
        <f t="shared" si="113"/>
        <v>7</v>
      </c>
      <c r="T170" s="71">
        <f t="shared" si="114"/>
        <v>50</v>
      </c>
      <c r="U170" s="71">
        <f t="shared" si="115"/>
        <v>2</v>
      </c>
      <c r="V170" s="72">
        <f t="shared" si="143"/>
        <v>5</v>
      </c>
      <c r="W170" s="70">
        <f t="shared" si="116"/>
        <v>2</v>
      </c>
      <c r="X170" s="72">
        <f t="shared" si="117"/>
        <v>7</v>
      </c>
      <c r="Y170" s="73">
        <f t="shared" si="118"/>
        <v>0.7142857142857143</v>
      </c>
      <c r="Z170" s="73">
        <f t="shared" si="119"/>
        <v>0.5</v>
      </c>
      <c r="AA170" s="71">
        <f t="shared" si="120"/>
        <v>10000</v>
      </c>
      <c r="AB170" s="71">
        <f t="shared" si="121"/>
        <v>9605.7142857142862</v>
      </c>
      <c r="AC170" s="71">
        <f t="shared" si="106"/>
        <v>394.28571428571377</v>
      </c>
      <c r="AD170" s="76">
        <f t="shared" si="122"/>
        <v>3.7999999999999869</v>
      </c>
      <c r="AE170" s="71">
        <f t="shared" si="123"/>
        <v>0.70000000000000007</v>
      </c>
      <c r="AF170" s="71">
        <f t="shared" si="124"/>
        <v>1.4000000000000001</v>
      </c>
      <c r="AG170" s="74">
        <f t="shared" si="125"/>
        <v>200</v>
      </c>
      <c r="AH170" s="60">
        <f t="shared" si="126"/>
        <v>50</v>
      </c>
      <c r="AI170" s="60">
        <f t="shared" si="127"/>
        <v>70</v>
      </c>
      <c r="AJ170" s="60">
        <f t="shared" si="128"/>
        <v>10070</v>
      </c>
      <c r="AK170" s="60">
        <f t="shared" si="129"/>
        <v>185</v>
      </c>
      <c r="AL170" s="60">
        <f t="shared" si="130"/>
        <v>3.7</v>
      </c>
      <c r="AM170" s="60">
        <f t="shared" si="131"/>
        <v>-37</v>
      </c>
      <c r="AN170" s="60">
        <f t="shared" si="132"/>
        <v>-37</v>
      </c>
      <c r="AO170" s="60">
        <f t="shared" si="133"/>
        <v>37</v>
      </c>
      <c r="AP170" s="61" t="str">
        <f t="shared" si="107"/>
        <v/>
      </c>
      <c r="AQ170" s="62">
        <f t="shared" si="134"/>
        <v>35</v>
      </c>
      <c r="AR170" s="63">
        <f t="shared" si="108"/>
        <v>2.1578947368421093</v>
      </c>
      <c r="AS170" s="63">
        <f t="shared" si="135"/>
        <v>107.89473684210546</v>
      </c>
      <c r="AT170" s="63">
        <f t="shared" si="136"/>
        <v>215.78947368421092</v>
      </c>
      <c r="AU170" s="63">
        <f t="shared" si="137"/>
        <v>-107.89473684210546</v>
      </c>
      <c r="AV170" s="68">
        <f t="shared" si="138"/>
        <v>0.1</v>
      </c>
      <c r="AW170" s="63">
        <f t="shared" si="139"/>
        <v>539.47368421052727</v>
      </c>
      <c r="AX170" s="63">
        <f t="shared" si="140"/>
        <v>-215.78947368421092</v>
      </c>
      <c r="AY170" s="64">
        <f t="shared" si="141"/>
        <v>323.68421052631635</v>
      </c>
      <c r="AZ170" s="65">
        <f t="shared" si="109"/>
        <v>-70.601503759397417</v>
      </c>
      <c r="BA170" s="51">
        <f t="shared" si="142"/>
        <v>755.26315789473824</v>
      </c>
      <c r="BB170" s="55">
        <f t="shared" si="110"/>
        <v>7.8626444159178577E-2</v>
      </c>
      <c r="BC170" s="55">
        <f t="shared" si="111"/>
        <v>0.82093821510297738</v>
      </c>
      <c r="BE170" s="52">
        <f>IF(((AS170-T170)/T170)&gt;=BE$4,AD170,"")</f>
        <v>3.7999999999999869</v>
      </c>
      <c r="BF170" s="52" t="str">
        <f t="shared" si="112"/>
        <v/>
      </c>
      <c r="BG170" s="52">
        <f>IF(BB170&lt;=BG$4,AD170,"")</f>
        <v>3.7999999999999869</v>
      </c>
      <c r="BH170" s="52">
        <f>IF(BC170&gt;=BH$4,AD170,"")</f>
        <v>3.7999999999999869</v>
      </c>
    </row>
    <row r="171" spans="19:60">
      <c r="S171" s="70">
        <f t="shared" si="113"/>
        <v>7</v>
      </c>
      <c r="T171" s="71">
        <f t="shared" si="114"/>
        <v>50</v>
      </c>
      <c r="U171" s="71">
        <f t="shared" si="115"/>
        <v>2</v>
      </c>
      <c r="V171" s="72">
        <f t="shared" si="143"/>
        <v>5</v>
      </c>
      <c r="W171" s="70">
        <f t="shared" si="116"/>
        <v>2</v>
      </c>
      <c r="X171" s="72">
        <f t="shared" si="117"/>
        <v>7</v>
      </c>
      <c r="Y171" s="73">
        <f t="shared" si="118"/>
        <v>0.7142857142857143</v>
      </c>
      <c r="Z171" s="73">
        <f t="shared" si="119"/>
        <v>0.5</v>
      </c>
      <c r="AA171" s="71">
        <f t="shared" si="120"/>
        <v>10000</v>
      </c>
      <c r="AB171" s="71">
        <f t="shared" si="121"/>
        <v>9605.7142857142862</v>
      </c>
      <c r="AC171" s="71">
        <f t="shared" si="106"/>
        <v>394.28571428571377</v>
      </c>
      <c r="AD171" s="76">
        <f t="shared" si="122"/>
        <v>3.6999999999999869</v>
      </c>
      <c r="AE171" s="71">
        <f t="shared" si="123"/>
        <v>0.70000000000000007</v>
      </c>
      <c r="AF171" s="71">
        <f t="shared" si="124"/>
        <v>1.4000000000000001</v>
      </c>
      <c r="AG171" s="74">
        <f t="shared" si="125"/>
        <v>200</v>
      </c>
      <c r="AH171" s="60">
        <f t="shared" si="126"/>
        <v>50</v>
      </c>
      <c r="AI171" s="60">
        <f t="shared" si="127"/>
        <v>70</v>
      </c>
      <c r="AJ171" s="60">
        <f t="shared" si="128"/>
        <v>10070</v>
      </c>
      <c r="AK171" s="60">
        <f t="shared" si="129"/>
        <v>185</v>
      </c>
      <c r="AL171" s="60">
        <f t="shared" si="130"/>
        <v>3.7</v>
      </c>
      <c r="AM171" s="60">
        <f t="shared" si="131"/>
        <v>-37</v>
      </c>
      <c r="AN171" s="60">
        <f t="shared" si="132"/>
        <v>-37</v>
      </c>
      <c r="AO171" s="60">
        <f t="shared" si="133"/>
        <v>37</v>
      </c>
      <c r="AP171" s="61" t="str">
        <f t="shared" si="107"/>
        <v/>
      </c>
      <c r="AQ171" s="62">
        <f t="shared" si="134"/>
        <v>35</v>
      </c>
      <c r="AR171" s="63">
        <f t="shared" si="108"/>
        <v>2.1891891891891935</v>
      </c>
      <c r="AS171" s="63">
        <f t="shared" si="135"/>
        <v>109.45945945945968</v>
      </c>
      <c r="AT171" s="63">
        <f t="shared" si="136"/>
        <v>218.91891891891936</v>
      </c>
      <c r="AU171" s="63">
        <f t="shared" si="137"/>
        <v>-109.45945945945968</v>
      </c>
      <c r="AV171" s="68">
        <f t="shared" si="138"/>
        <v>0.1</v>
      </c>
      <c r="AW171" s="63">
        <f t="shared" si="139"/>
        <v>547.29729729729843</v>
      </c>
      <c r="AX171" s="63">
        <f t="shared" si="140"/>
        <v>-218.91891891891936</v>
      </c>
      <c r="AY171" s="64">
        <f t="shared" si="141"/>
        <v>328.37837837837907</v>
      </c>
      <c r="AZ171" s="65">
        <f t="shared" si="109"/>
        <v>-65.907335907334698</v>
      </c>
      <c r="BA171" s="51">
        <f t="shared" si="142"/>
        <v>766.21621621621773</v>
      </c>
      <c r="BB171" s="55">
        <f t="shared" si="110"/>
        <v>7.9766709005257647E-2</v>
      </c>
      <c r="BC171" s="55">
        <f t="shared" si="111"/>
        <v>0.83284371327849871</v>
      </c>
      <c r="BE171" s="52">
        <f>IF(((AS171-T171)/T171)&gt;=BE$4,AD171,"")</f>
        <v>3.6999999999999869</v>
      </c>
      <c r="BF171" s="52" t="str">
        <f t="shared" si="112"/>
        <v/>
      </c>
      <c r="BG171" s="52">
        <f>IF(BB171&lt;=BG$4,AD171,"")</f>
        <v>3.6999999999999869</v>
      </c>
      <c r="BH171" s="52">
        <f>IF(BC171&gt;=BH$4,AD171,"")</f>
        <v>3.6999999999999869</v>
      </c>
    </row>
    <row r="172" spans="19:60">
      <c r="S172" s="70">
        <f t="shared" si="113"/>
        <v>7</v>
      </c>
      <c r="T172" s="71">
        <f t="shared" si="114"/>
        <v>50</v>
      </c>
      <c r="U172" s="71">
        <f t="shared" si="115"/>
        <v>2</v>
      </c>
      <c r="V172" s="72">
        <f t="shared" si="143"/>
        <v>5</v>
      </c>
      <c r="W172" s="70">
        <f t="shared" si="116"/>
        <v>2</v>
      </c>
      <c r="X172" s="72">
        <f t="shared" si="117"/>
        <v>7</v>
      </c>
      <c r="Y172" s="73">
        <f t="shared" si="118"/>
        <v>0.7142857142857143</v>
      </c>
      <c r="Z172" s="73">
        <f t="shared" si="119"/>
        <v>0.5</v>
      </c>
      <c r="AA172" s="71">
        <f t="shared" si="120"/>
        <v>10000</v>
      </c>
      <c r="AB172" s="71">
        <f t="shared" si="121"/>
        <v>9605.7142857142862</v>
      </c>
      <c r="AC172" s="71">
        <f t="shared" si="106"/>
        <v>394.28571428571377</v>
      </c>
      <c r="AD172" s="76">
        <f t="shared" si="122"/>
        <v>3.5999999999999868</v>
      </c>
      <c r="AE172" s="71">
        <f t="shared" si="123"/>
        <v>0.70000000000000007</v>
      </c>
      <c r="AF172" s="71">
        <f t="shared" si="124"/>
        <v>1.4000000000000001</v>
      </c>
      <c r="AG172" s="74">
        <f t="shared" si="125"/>
        <v>200</v>
      </c>
      <c r="AH172" s="60">
        <f t="shared" si="126"/>
        <v>50</v>
      </c>
      <c r="AI172" s="60">
        <f t="shared" si="127"/>
        <v>70</v>
      </c>
      <c r="AJ172" s="60">
        <f t="shared" si="128"/>
        <v>10070</v>
      </c>
      <c r="AK172" s="60">
        <f t="shared" si="129"/>
        <v>185</v>
      </c>
      <c r="AL172" s="60">
        <f t="shared" si="130"/>
        <v>3.7</v>
      </c>
      <c r="AM172" s="60">
        <f t="shared" si="131"/>
        <v>-37</v>
      </c>
      <c r="AN172" s="60">
        <f t="shared" si="132"/>
        <v>-37</v>
      </c>
      <c r="AO172" s="60">
        <f t="shared" si="133"/>
        <v>37</v>
      </c>
      <c r="AP172" s="61" t="str">
        <f t="shared" si="107"/>
        <v/>
      </c>
      <c r="AQ172" s="62">
        <f t="shared" si="134"/>
        <v>35</v>
      </c>
      <c r="AR172" s="63">
        <f t="shared" si="108"/>
        <v>2.2222222222222268</v>
      </c>
      <c r="AS172" s="63">
        <f t="shared" si="135"/>
        <v>111.11111111111134</v>
      </c>
      <c r="AT172" s="63">
        <f t="shared" si="136"/>
        <v>222.22222222222268</v>
      </c>
      <c r="AU172" s="63">
        <f t="shared" si="137"/>
        <v>-111.11111111111134</v>
      </c>
      <c r="AV172" s="68">
        <f t="shared" si="138"/>
        <v>0.1</v>
      </c>
      <c r="AW172" s="63">
        <f t="shared" si="139"/>
        <v>555.55555555555668</v>
      </c>
      <c r="AX172" s="63">
        <f t="shared" si="140"/>
        <v>-222.22222222222268</v>
      </c>
      <c r="AY172" s="64">
        <f t="shared" si="141"/>
        <v>333.333333333334</v>
      </c>
      <c r="AZ172" s="65">
        <f t="shared" si="109"/>
        <v>-60.952380952379769</v>
      </c>
      <c r="BA172" s="51">
        <f t="shared" si="142"/>
        <v>777.77777777777942</v>
      </c>
      <c r="BB172" s="55">
        <f t="shared" si="110"/>
        <v>8.0970321898341108E-2</v>
      </c>
      <c r="BC172" s="55">
        <f t="shared" si="111"/>
        <v>0.84541062801932643</v>
      </c>
      <c r="BE172" s="52">
        <f>IF(((AS172-T172)/T172)&gt;=BE$4,AD172,"")</f>
        <v>3.5999999999999868</v>
      </c>
      <c r="BF172" s="52" t="str">
        <f t="shared" si="112"/>
        <v/>
      </c>
      <c r="BG172" s="52">
        <f>IF(BB172&lt;=BG$4,AD172,"")</f>
        <v>3.5999999999999868</v>
      </c>
      <c r="BH172" s="52">
        <f>IF(BC172&gt;=BH$4,AD172,"")</f>
        <v>3.5999999999999868</v>
      </c>
    </row>
    <row r="173" spans="19:60">
      <c r="S173" s="70">
        <f t="shared" si="113"/>
        <v>7</v>
      </c>
      <c r="T173" s="71">
        <f t="shared" si="114"/>
        <v>50</v>
      </c>
      <c r="U173" s="71">
        <f t="shared" si="115"/>
        <v>2</v>
      </c>
      <c r="V173" s="72">
        <f t="shared" si="143"/>
        <v>5</v>
      </c>
      <c r="W173" s="70">
        <f t="shared" si="116"/>
        <v>2</v>
      </c>
      <c r="X173" s="72">
        <f t="shared" si="117"/>
        <v>7</v>
      </c>
      <c r="Y173" s="73">
        <f t="shared" si="118"/>
        <v>0.7142857142857143</v>
      </c>
      <c r="Z173" s="73">
        <f t="shared" si="119"/>
        <v>0.5</v>
      </c>
      <c r="AA173" s="71">
        <f t="shared" si="120"/>
        <v>10000</v>
      </c>
      <c r="AB173" s="71">
        <f t="shared" si="121"/>
        <v>9605.7142857142862</v>
      </c>
      <c r="AC173" s="71">
        <f t="shared" si="106"/>
        <v>394.28571428571377</v>
      </c>
      <c r="AD173" s="76">
        <f t="shared" si="122"/>
        <v>3.4999999999999867</v>
      </c>
      <c r="AE173" s="71">
        <f t="shared" si="123"/>
        <v>0.70000000000000007</v>
      </c>
      <c r="AF173" s="71">
        <f t="shared" si="124"/>
        <v>1.4000000000000001</v>
      </c>
      <c r="AG173" s="74">
        <f t="shared" si="125"/>
        <v>200</v>
      </c>
      <c r="AH173" s="60">
        <f t="shared" si="126"/>
        <v>50</v>
      </c>
      <c r="AI173" s="60">
        <f t="shared" si="127"/>
        <v>70</v>
      </c>
      <c r="AJ173" s="60">
        <f t="shared" si="128"/>
        <v>10070</v>
      </c>
      <c r="AK173" s="60">
        <f t="shared" si="129"/>
        <v>185</v>
      </c>
      <c r="AL173" s="60">
        <f t="shared" si="130"/>
        <v>3.7</v>
      </c>
      <c r="AM173" s="60">
        <f t="shared" si="131"/>
        <v>-37</v>
      </c>
      <c r="AN173" s="60">
        <f t="shared" si="132"/>
        <v>-37</v>
      </c>
      <c r="AO173" s="60">
        <f t="shared" si="133"/>
        <v>37</v>
      </c>
      <c r="AP173" s="61" t="str">
        <f t="shared" si="107"/>
        <v/>
      </c>
      <c r="AQ173" s="62">
        <f t="shared" si="134"/>
        <v>35</v>
      </c>
      <c r="AR173" s="63">
        <f t="shared" si="108"/>
        <v>2.257142857142862</v>
      </c>
      <c r="AS173" s="63">
        <f t="shared" si="135"/>
        <v>112.8571428571431</v>
      </c>
      <c r="AT173" s="63">
        <f t="shared" si="136"/>
        <v>225.71428571428621</v>
      </c>
      <c r="AU173" s="63">
        <f t="shared" si="137"/>
        <v>-112.8571428571431</v>
      </c>
      <c r="AV173" s="68">
        <f t="shared" si="138"/>
        <v>0.1</v>
      </c>
      <c r="AW173" s="63">
        <f t="shared" si="139"/>
        <v>564.28571428571547</v>
      </c>
      <c r="AX173" s="63">
        <f t="shared" si="140"/>
        <v>-225.71428571428621</v>
      </c>
      <c r="AY173" s="64">
        <f t="shared" si="141"/>
        <v>338.57142857142924</v>
      </c>
      <c r="AZ173" s="65">
        <f t="shared" si="109"/>
        <v>-55.714285714284529</v>
      </c>
      <c r="BA173" s="51">
        <f t="shared" si="142"/>
        <v>790.00000000000171</v>
      </c>
      <c r="BB173" s="55">
        <f t="shared" si="110"/>
        <v>8.2242712671029325E-2</v>
      </c>
      <c r="BC173" s="55">
        <f t="shared" si="111"/>
        <v>0.85869565217391586</v>
      </c>
      <c r="BE173" s="52">
        <f>IF(((AS173-T173)/T173)&gt;=BE$4,AD173,"")</f>
        <v>3.4999999999999867</v>
      </c>
      <c r="BF173" s="52" t="str">
        <f t="shared" si="112"/>
        <v/>
      </c>
      <c r="BG173" s="52">
        <f>IF(BB173&lt;=BG$4,AD173,"")</f>
        <v>3.4999999999999867</v>
      </c>
      <c r="BH173" s="52">
        <f>IF(BC173&gt;=BH$4,AD173,"")</f>
        <v>3.4999999999999867</v>
      </c>
    </row>
    <row r="174" spans="19:60">
      <c r="S174" s="70">
        <f t="shared" si="113"/>
        <v>7</v>
      </c>
      <c r="T174" s="71">
        <f t="shared" si="114"/>
        <v>50</v>
      </c>
      <c r="U174" s="71">
        <f t="shared" si="115"/>
        <v>2</v>
      </c>
      <c r="V174" s="72">
        <f t="shared" si="143"/>
        <v>5</v>
      </c>
      <c r="W174" s="70">
        <f t="shared" si="116"/>
        <v>2</v>
      </c>
      <c r="X174" s="72">
        <f t="shared" si="117"/>
        <v>7</v>
      </c>
      <c r="Y174" s="73">
        <f t="shared" si="118"/>
        <v>0.7142857142857143</v>
      </c>
      <c r="Z174" s="73">
        <f t="shared" si="119"/>
        <v>0.5</v>
      </c>
      <c r="AA174" s="71">
        <f t="shared" si="120"/>
        <v>10000</v>
      </c>
      <c r="AB174" s="71">
        <f t="shared" si="121"/>
        <v>9605.7142857142862</v>
      </c>
      <c r="AC174" s="71">
        <f t="shared" si="106"/>
        <v>394.28571428571377</v>
      </c>
      <c r="AD174" s="76">
        <f t="shared" si="122"/>
        <v>3.3999999999999866</v>
      </c>
      <c r="AE174" s="71">
        <f t="shared" si="123"/>
        <v>0.70000000000000007</v>
      </c>
      <c r="AF174" s="71">
        <f t="shared" si="124"/>
        <v>1.4000000000000001</v>
      </c>
      <c r="AG174" s="74">
        <f t="shared" si="125"/>
        <v>200</v>
      </c>
      <c r="AH174" s="60">
        <f t="shared" si="126"/>
        <v>50</v>
      </c>
      <c r="AI174" s="60">
        <f t="shared" si="127"/>
        <v>70</v>
      </c>
      <c r="AJ174" s="60">
        <f t="shared" si="128"/>
        <v>10070</v>
      </c>
      <c r="AK174" s="60">
        <f t="shared" si="129"/>
        <v>185</v>
      </c>
      <c r="AL174" s="60">
        <f t="shared" si="130"/>
        <v>3.7</v>
      </c>
      <c r="AM174" s="60">
        <f t="shared" si="131"/>
        <v>-37</v>
      </c>
      <c r="AN174" s="60">
        <f t="shared" si="132"/>
        <v>-37</v>
      </c>
      <c r="AO174" s="60">
        <f t="shared" si="133"/>
        <v>37</v>
      </c>
      <c r="AP174" s="61" t="str">
        <f t="shared" si="107"/>
        <v/>
      </c>
      <c r="AQ174" s="62">
        <f t="shared" si="134"/>
        <v>35</v>
      </c>
      <c r="AR174" s="63">
        <f t="shared" si="108"/>
        <v>2.2941176470588287</v>
      </c>
      <c r="AS174" s="63">
        <f t="shared" si="135"/>
        <v>114.70588235294143</v>
      </c>
      <c r="AT174" s="63">
        <f t="shared" si="136"/>
        <v>229.41176470588286</v>
      </c>
      <c r="AU174" s="63">
        <f t="shared" si="137"/>
        <v>-114.70588235294143</v>
      </c>
      <c r="AV174" s="68">
        <f t="shared" si="138"/>
        <v>0.1</v>
      </c>
      <c r="AW174" s="63">
        <f t="shared" si="139"/>
        <v>573.52941176470711</v>
      </c>
      <c r="AX174" s="63">
        <f t="shared" si="140"/>
        <v>-229.41176470588286</v>
      </c>
      <c r="AY174" s="64">
        <f t="shared" si="141"/>
        <v>344.11764705882422</v>
      </c>
      <c r="AZ174" s="65">
        <f t="shared" si="109"/>
        <v>-50.168067226889548</v>
      </c>
      <c r="BA174" s="51">
        <f t="shared" si="142"/>
        <v>802.94117647058999</v>
      </c>
      <c r="BB174" s="55">
        <f t="shared" si="110"/>
        <v>8.358994995975802E-2</v>
      </c>
      <c r="BC174" s="55">
        <f t="shared" si="111"/>
        <v>0.8727621483375988</v>
      </c>
      <c r="BE174" s="52">
        <f>IF(((AS174-T174)/T174)&gt;=BE$4,AD174,"")</f>
        <v>3.3999999999999866</v>
      </c>
      <c r="BF174" s="52" t="str">
        <f t="shared" si="112"/>
        <v/>
      </c>
      <c r="BG174" s="52">
        <f>IF(BB174&lt;=BG$4,AD174,"")</f>
        <v>3.3999999999999866</v>
      </c>
      <c r="BH174" s="52">
        <f>IF(BC174&gt;=BH$4,AD174,"")</f>
        <v>3.3999999999999866</v>
      </c>
    </row>
    <row r="175" spans="19:60">
      <c r="S175" s="70">
        <f t="shared" si="113"/>
        <v>7</v>
      </c>
      <c r="T175" s="71">
        <f t="shared" si="114"/>
        <v>50</v>
      </c>
      <c r="U175" s="71">
        <f t="shared" si="115"/>
        <v>2</v>
      </c>
      <c r="V175" s="72">
        <f t="shared" si="143"/>
        <v>5</v>
      </c>
      <c r="W175" s="70">
        <f t="shared" si="116"/>
        <v>2</v>
      </c>
      <c r="X175" s="72">
        <f t="shared" si="117"/>
        <v>7</v>
      </c>
      <c r="Y175" s="73">
        <f t="shared" si="118"/>
        <v>0.7142857142857143</v>
      </c>
      <c r="Z175" s="73">
        <f t="shared" si="119"/>
        <v>0.5</v>
      </c>
      <c r="AA175" s="71">
        <f t="shared" si="120"/>
        <v>10000</v>
      </c>
      <c r="AB175" s="71">
        <f t="shared" si="121"/>
        <v>9605.7142857142862</v>
      </c>
      <c r="AC175" s="71">
        <f t="shared" si="106"/>
        <v>394.28571428571377</v>
      </c>
      <c r="AD175" s="76">
        <f t="shared" si="122"/>
        <v>3.2999999999999865</v>
      </c>
      <c r="AE175" s="71">
        <f t="shared" si="123"/>
        <v>0.70000000000000007</v>
      </c>
      <c r="AF175" s="71">
        <f t="shared" si="124"/>
        <v>1.4000000000000001</v>
      </c>
      <c r="AG175" s="74">
        <f t="shared" si="125"/>
        <v>200</v>
      </c>
      <c r="AH175" s="60">
        <f t="shared" si="126"/>
        <v>50</v>
      </c>
      <c r="AI175" s="60">
        <f t="shared" si="127"/>
        <v>70</v>
      </c>
      <c r="AJ175" s="60">
        <f t="shared" si="128"/>
        <v>10070</v>
      </c>
      <c r="AK175" s="60">
        <f t="shared" si="129"/>
        <v>185</v>
      </c>
      <c r="AL175" s="60">
        <f t="shared" si="130"/>
        <v>3.7</v>
      </c>
      <c r="AM175" s="60">
        <f t="shared" si="131"/>
        <v>-37</v>
      </c>
      <c r="AN175" s="60">
        <f t="shared" si="132"/>
        <v>-37</v>
      </c>
      <c r="AO175" s="60">
        <f t="shared" si="133"/>
        <v>37</v>
      </c>
      <c r="AP175" s="61" t="str">
        <f t="shared" si="107"/>
        <v/>
      </c>
      <c r="AQ175" s="62">
        <f t="shared" si="134"/>
        <v>35</v>
      </c>
      <c r="AR175" s="63">
        <f t="shared" si="108"/>
        <v>2.3333333333333388</v>
      </c>
      <c r="AS175" s="63">
        <f t="shared" si="135"/>
        <v>116.66666666666694</v>
      </c>
      <c r="AT175" s="63">
        <f t="shared" si="136"/>
        <v>233.33333333333388</v>
      </c>
      <c r="AU175" s="63">
        <f t="shared" si="137"/>
        <v>-116.66666666666694</v>
      </c>
      <c r="AV175" s="68">
        <f t="shared" si="138"/>
        <v>0.1</v>
      </c>
      <c r="AW175" s="63">
        <f t="shared" si="139"/>
        <v>583.33333333333474</v>
      </c>
      <c r="AX175" s="63">
        <f t="shared" si="140"/>
        <v>-233.33333333333388</v>
      </c>
      <c r="AY175" s="64">
        <f t="shared" si="141"/>
        <v>350.00000000000085</v>
      </c>
      <c r="AZ175" s="65">
        <f t="shared" si="109"/>
        <v>-44.285714285712913</v>
      </c>
      <c r="BA175" s="51">
        <f t="shared" si="142"/>
        <v>816.66666666666856</v>
      </c>
      <c r="BB175" s="55">
        <f t="shared" si="110"/>
        <v>8.501883799325817E-2</v>
      </c>
      <c r="BC175" s="55">
        <f t="shared" si="111"/>
        <v>0.88768115942029324</v>
      </c>
      <c r="BE175" s="52">
        <f>IF(((AS175-T175)/T175)&gt;=BE$4,AD175,"")</f>
        <v>3.2999999999999865</v>
      </c>
      <c r="BF175" s="52" t="str">
        <f t="shared" si="112"/>
        <v/>
      </c>
      <c r="BG175" s="52">
        <f>IF(BB175&lt;=BG$4,AD175,"")</f>
        <v>3.2999999999999865</v>
      </c>
      <c r="BH175" s="52">
        <f>IF(BC175&gt;=BH$4,AD175,"")</f>
        <v>3.2999999999999865</v>
      </c>
    </row>
    <row r="176" spans="19:60">
      <c r="S176" s="70">
        <f t="shared" si="113"/>
        <v>7</v>
      </c>
      <c r="T176" s="71">
        <f t="shared" si="114"/>
        <v>50</v>
      </c>
      <c r="U176" s="71">
        <f t="shared" si="115"/>
        <v>2</v>
      </c>
      <c r="V176" s="72">
        <f t="shared" si="143"/>
        <v>5</v>
      </c>
      <c r="W176" s="70">
        <f t="shared" si="116"/>
        <v>2</v>
      </c>
      <c r="X176" s="72">
        <f t="shared" si="117"/>
        <v>7</v>
      </c>
      <c r="Y176" s="73">
        <f t="shared" si="118"/>
        <v>0.7142857142857143</v>
      </c>
      <c r="Z176" s="73">
        <f t="shared" si="119"/>
        <v>0.5</v>
      </c>
      <c r="AA176" s="71">
        <f t="shared" si="120"/>
        <v>10000</v>
      </c>
      <c r="AB176" s="71">
        <f t="shared" si="121"/>
        <v>9605.7142857142862</v>
      </c>
      <c r="AC176" s="71">
        <f t="shared" si="106"/>
        <v>394.28571428571377</v>
      </c>
      <c r="AD176" s="76">
        <f t="shared" si="122"/>
        <v>3.1999999999999864</v>
      </c>
      <c r="AE176" s="71">
        <f t="shared" si="123"/>
        <v>0.70000000000000007</v>
      </c>
      <c r="AF176" s="71">
        <f t="shared" si="124"/>
        <v>1.4000000000000001</v>
      </c>
      <c r="AG176" s="74">
        <f t="shared" si="125"/>
        <v>200</v>
      </c>
      <c r="AH176" s="60">
        <f t="shared" si="126"/>
        <v>50</v>
      </c>
      <c r="AI176" s="60">
        <f t="shared" si="127"/>
        <v>70</v>
      </c>
      <c r="AJ176" s="60">
        <f t="shared" si="128"/>
        <v>10070</v>
      </c>
      <c r="AK176" s="60">
        <f t="shared" si="129"/>
        <v>185</v>
      </c>
      <c r="AL176" s="60">
        <f t="shared" si="130"/>
        <v>3.7</v>
      </c>
      <c r="AM176" s="60">
        <f t="shared" si="131"/>
        <v>-37</v>
      </c>
      <c r="AN176" s="60">
        <f t="shared" si="132"/>
        <v>-37</v>
      </c>
      <c r="AO176" s="60">
        <f t="shared" si="133"/>
        <v>37</v>
      </c>
      <c r="AP176" s="61" t="str">
        <f t="shared" si="107"/>
        <v/>
      </c>
      <c r="AQ176" s="62">
        <f t="shared" si="134"/>
        <v>35</v>
      </c>
      <c r="AR176" s="63">
        <f t="shared" si="108"/>
        <v>2.3750000000000062</v>
      </c>
      <c r="AS176" s="63">
        <f t="shared" si="135"/>
        <v>118.75000000000031</v>
      </c>
      <c r="AT176" s="63">
        <f t="shared" si="136"/>
        <v>237.50000000000063</v>
      </c>
      <c r="AU176" s="63">
        <f t="shared" si="137"/>
        <v>-118.75000000000031</v>
      </c>
      <c r="AV176" s="68">
        <f t="shared" si="138"/>
        <v>0.1</v>
      </c>
      <c r="AW176" s="63">
        <f t="shared" si="139"/>
        <v>593.75000000000159</v>
      </c>
      <c r="AX176" s="63">
        <f t="shared" si="140"/>
        <v>-237.50000000000063</v>
      </c>
      <c r="AY176" s="64">
        <f t="shared" si="141"/>
        <v>356.25000000000097</v>
      </c>
      <c r="AZ176" s="65">
        <f t="shared" si="109"/>
        <v>-38.0357142857128</v>
      </c>
      <c r="BA176" s="51">
        <f t="shared" si="142"/>
        <v>831.25000000000216</v>
      </c>
      <c r="BB176" s="55">
        <f t="shared" si="110"/>
        <v>8.6537031528852087E-2</v>
      </c>
      <c r="BC176" s="55">
        <f t="shared" si="111"/>
        <v>0.90353260869565577</v>
      </c>
      <c r="BE176" s="52">
        <f>IF(((AS176-T176)/T176)&gt;=BE$4,AD176,"")</f>
        <v>3.1999999999999864</v>
      </c>
      <c r="BF176" s="52" t="str">
        <f t="shared" si="112"/>
        <v/>
      </c>
      <c r="BG176" s="52">
        <f>IF(BB176&lt;=BG$4,AD176,"")</f>
        <v>3.1999999999999864</v>
      </c>
      <c r="BH176" s="52">
        <f>IF(BC176&gt;=BH$4,AD176,"")</f>
        <v>3.1999999999999864</v>
      </c>
    </row>
    <row r="177" spans="19:60">
      <c r="S177" s="70">
        <f t="shared" si="113"/>
        <v>7</v>
      </c>
      <c r="T177" s="71">
        <f t="shared" si="114"/>
        <v>50</v>
      </c>
      <c r="U177" s="71">
        <f t="shared" si="115"/>
        <v>2</v>
      </c>
      <c r="V177" s="72">
        <f t="shared" si="143"/>
        <v>5</v>
      </c>
      <c r="W177" s="70">
        <f t="shared" si="116"/>
        <v>2</v>
      </c>
      <c r="X177" s="72">
        <f t="shared" si="117"/>
        <v>7</v>
      </c>
      <c r="Y177" s="73">
        <f t="shared" si="118"/>
        <v>0.7142857142857143</v>
      </c>
      <c r="Z177" s="73">
        <f t="shared" si="119"/>
        <v>0.5</v>
      </c>
      <c r="AA177" s="71">
        <f t="shared" si="120"/>
        <v>10000</v>
      </c>
      <c r="AB177" s="71">
        <f t="shared" si="121"/>
        <v>9605.7142857142862</v>
      </c>
      <c r="AC177" s="71">
        <f t="shared" si="106"/>
        <v>394.28571428571377</v>
      </c>
      <c r="AD177" s="76">
        <f t="shared" si="122"/>
        <v>3.0999999999999863</v>
      </c>
      <c r="AE177" s="71">
        <f t="shared" si="123"/>
        <v>0.70000000000000007</v>
      </c>
      <c r="AF177" s="71">
        <f t="shared" si="124"/>
        <v>1.4000000000000001</v>
      </c>
      <c r="AG177" s="74">
        <f t="shared" si="125"/>
        <v>200</v>
      </c>
      <c r="AH177" s="60">
        <f t="shared" si="126"/>
        <v>50</v>
      </c>
      <c r="AI177" s="60">
        <f t="shared" si="127"/>
        <v>70</v>
      </c>
      <c r="AJ177" s="60">
        <f t="shared" si="128"/>
        <v>10070</v>
      </c>
      <c r="AK177" s="60">
        <f t="shared" si="129"/>
        <v>185</v>
      </c>
      <c r="AL177" s="60">
        <f t="shared" si="130"/>
        <v>3.7</v>
      </c>
      <c r="AM177" s="60">
        <f t="shared" si="131"/>
        <v>-37</v>
      </c>
      <c r="AN177" s="60">
        <f t="shared" si="132"/>
        <v>-37</v>
      </c>
      <c r="AO177" s="60">
        <f t="shared" si="133"/>
        <v>37</v>
      </c>
      <c r="AP177" s="61" t="str">
        <f t="shared" si="107"/>
        <v/>
      </c>
      <c r="AQ177" s="62">
        <f t="shared" si="134"/>
        <v>35</v>
      </c>
      <c r="AR177" s="63">
        <f t="shared" si="108"/>
        <v>2.4193548387096837</v>
      </c>
      <c r="AS177" s="63">
        <f t="shared" si="135"/>
        <v>120.96774193548418</v>
      </c>
      <c r="AT177" s="63">
        <f t="shared" si="136"/>
        <v>241.93548387096837</v>
      </c>
      <c r="AU177" s="63">
        <f t="shared" si="137"/>
        <v>-120.96774193548418</v>
      </c>
      <c r="AV177" s="68">
        <f t="shared" si="138"/>
        <v>0.1</v>
      </c>
      <c r="AW177" s="63">
        <f t="shared" si="139"/>
        <v>604.83870967742087</v>
      </c>
      <c r="AX177" s="63">
        <f t="shared" si="140"/>
        <v>-241.93548387096837</v>
      </c>
      <c r="AY177" s="64">
        <f t="shared" si="141"/>
        <v>362.9032258064525</v>
      </c>
      <c r="AZ177" s="65">
        <f t="shared" si="109"/>
        <v>-31.382488479261269</v>
      </c>
      <c r="BA177" s="51">
        <f t="shared" si="142"/>
        <v>846.77419354838935</v>
      </c>
      <c r="BB177" s="55">
        <f t="shared" si="110"/>
        <v>8.8153173034484306E-2</v>
      </c>
      <c r="BC177" s="55">
        <f t="shared" si="111"/>
        <v>0.92040673211781554</v>
      </c>
      <c r="BE177" s="52">
        <f>IF(((AS177-T177)/T177)&gt;=BE$4,AD177,"")</f>
        <v>3.0999999999999863</v>
      </c>
      <c r="BF177" s="52" t="str">
        <f t="shared" si="112"/>
        <v/>
      </c>
      <c r="BG177" s="52">
        <f>IF(BB177&lt;=BG$4,AD177,"")</f>
        <v>3.0999999999999863</v>
      </c>
      <c r="BH177" s="52">
        <f>IF(BC177&gt;=BH$4,AD177,"")</f>
        <v>3.0999999999999863</v>
      </c>
    </row>
    <row r="178" spans="19:60">
      <c r="S178" s="70">
        <f t="shared" si="113"/>
        <v>7</v>
      </c>
      <c r="T178" s="71">
        <f t="shared" si="114"/>
        <v>50</v>
      </c>
      <c r="U178" s="71">
        <f t="shared" si="115"/>
        <v>2</v>
      </c>
      <c r="V178" s="72">
        <f t="shared" si="143"/>
        <v>5</v>
      </c>
      <c r="W178" s="70">
        <f t="shared" si="116"/>
        <v>2</v>
      </c>
      <c r="X178" s="72">
        <f t="shared" si="117"/>
        <v>7</v>
      </c>
      <c r="Y178" s="73">
        <f t="shared" si="118"/>
        <v>0.7142857142857143</v>
      </c>
      <c r="Z178" s="73">
        <f t="shared" si="119"/>
        <v>0.5</v>
      </c>
      <c r="AA178" s="71">
        <f t="shared" si="120"/>
        <v>10000</v>
      </c>
      <c r="AB178" s="71">
        <f t="shared" si="121"/>
        <v>9605.7142857142862</v>
      </c>
      <c r="AC178" s="71">
        <f t="shared" si="106"/>
        <v>394.28571428571377</v>
      </c>
      <c r="AD178" s="76">
        <f t="shared" si="122"/>
        <v>2.9999999999999862</v>
      </c>
      <c r="AE178" s="71">
        <f t="shared" si="123"/>
        <v>0.70000000000000007</v>
      </c>
      <c r="AF178" s="71">
        <f t="shared" si="124"/>
        <v>1.4000000000000001</v>
      </c>
      <c r="AG178" s="74">
        <f t="shared" si="125"/>
        <v>200</v>
      </c>
      <c r="AH178" s="60">
        <f t="shared" si="126"/>
        <v>50</v>
      </c>
      <c r="AI178" s="60">
        <f t="shared" si="127"/>
        <v>70</v>
      </c>
      <c r="AJ178" s="60">
        <f t="shared" si="128"/>
        <v>10070</v>
      </c>
      <c r="AK178" s="60">
        <f t="shared" si="129"/>
        <v>185</v>
      </c>
      <c r="AL178" s="60">
        <f t="shared" si="130"/>
        <v>3.7</v>
      </c>
      <c r="AM178" s="60">
        <f t="shared" si="131"/>
        <v>-37</v>
      </c>
      <c r="AN178" s="60">
        <f t="shared" si="132"/>
        <v>-37</v>
      </c>
      <c r="AO178" s="60">
        <f t="shared" si="133"/>
        <v>37</v>
      </c>
      <c r="AP178" s="61" t="str">
        <f t="shared" si="107"/>
        <v/>
      </c>
      <c r="AQ178" s="62">
        <f t="shared" si="134"/>
        <v>35</v>
      </c>
      <c r="AR178" s="63">
        <f t="shared" si="108"/>
        <v>2.4666666666666734</v>
      </c>
      <c r="AS178" s="63">
        <f t="shared" si="135"/>
        <v>123.33333333333367</v>
      </c>
      <c r="AT178" s="63">
        <f t="shared" si="136"/>
        <v>246.66666666666734</v>
      </c>
      <c r="AU178" s="63">
        <f t="shared" si="137"/>
        <v>-123.33333333333367</v>
      </c>
      <c r="AV178" s="68">
        <f t="shared" si="138"/>
        <v>0.1</v>
      </c>
      <c r="AW178" s="63">
        <f t="shared" si="139"/>
        <v>616.66666666666833</v>
      </c>
      <c r="AX178" s="63">
        <f t="shared" si="140"/>
        <v>-246.66666666666734</v>
      </c>
      <c r="AY178" s="64">
        <f t="shared" si="141"/>
        <v>370.00000000000102</v>
      </c>
      <c r="AZ178" s="65">
        <f t="shared" si="109"/>
        <v>-24.285714285712743</v>
      </c>
      <c r="BA178" s="51">
        <f t="shared" si="142"/>
        <v>863.33333333333564</v>
      </c>
      <c r="BB178" s="55">
        <f t="shared" si="110"/>
        <v>8.987705730715867E-2</v>
      </c>
      <c r="BC178" s="55">
        <f t="shared" si="111"/>
        <v>0.93840579710145311</v>
      </c>
      <c r="BE178" s="52">
        <f>IF(((AS178-T178)/T178)&gt;=BE$4,AD178,"")</f>
        <v>2.9999999999999862</v>
      </c>
      <c r="BF178" s="52" t="str">
        <f t="shared" si="112"/>
        <v/>
      </c>
      <c r="BG178" s="52">
        <f>IF(BB178&lt;=BG$4,AD178,"")</f>
        <v>2.9999999999999862</v>
      </c>
      <c r="BH178" s="52">
        <f>IF(BC178&gt;=BH$4,AD178,"")</f>
        <v>2.9999999999999862</v>
      </c>
    </row>
    <row r="179" spans="19:60">
      <c r="S179" s="70">
        <f t="shared" si="113"/>
        <v>7</v>
      </c>
      <c r="T179" s="71">
        <f t="shared" si="114"/>
        <v>50</v>
      </c>
      <c r="U179" s="71">
        <f t="shared" si="115"/>
        <v>2</v>
      </c>
      <c r="V179" s="72">
        <f t="shared" si="143"/>
        <v>5</v>
      </c>
      <c r="W179" s="70">
        <f t="shared" si="116"/>
        <v>2</v>
      </c>
      <c r="X179" s="72">
        <f t="shared" si="117"/>
        <v>7</v>
      </c>
      <c r="Y179" s="73">
        <f t="shared" si="118"/>
        <v>0.7142857142857143</v>
      </c>
      <c r="Z179" s="73">
        <f t="shared" si="119"/>
        <v>0.5</v>
      </c>
      <c r="AA179" s="71">
        <f t="shared" si="120"/>
        <v>10000</v>
      </c>
      <c r="AB179" s="71">
        <f t="shared" si="121"/>
        <v>9605.7142857142862</v>
      </c>
      <c r="AC179" s="71">
        <f t="shared" si="106"/>
        <v>394.28571428571377</v>
      </c>
      <c r="AD179" s="76">
        <f t="shared" si="122"/>
        <v>2.8999999999999861</v>
      </c>
      <c r="AE179" s="71">
        <f t="shared" si="123"/>
        <v>0.70000000000000007</v>
      </c>
      <c r="AF179" s="71">
        <f t="shared" si="124"/>
        <v>1.4000000000000001</v>
      </c>
      <c r="AG179" s="74">
        <f t="shared" si="125"/>
        <v>200</v>
      </c>
      <c r="AH179" s="60">
        <f t="shared" si="126"/>
        <v>50</v>
      </c>
      <c r="AI179" s="60">
        <f t="shared" si="127"/>
        <v>70</v>
      </c>
      <c r="AJ179" s="60">
        <f t="shared" si="128"/>
        <v>10070</v>
      </c>
      <c r="AK179" s="60">
        <f t="shared" si="129"/>
        <v>185</v>
      </c>
      <c r="AL179" s="60">
        <f t="shared" si="130"/>
        <v>3.7</v>
      </c>
      <c r="AM179" s="60">
        <f t="shared" si="131"/>
        <v>-37</v>
      </c>
      <c r="AN179" s="60">
        <f t="shared" si="132"/>
        <v>-37</v>
      </c>
      <c r="AO179" s="60">
        <f t="shared" si="133"/>
        <v>37</v>
      </c>
      <c r="AP179" s="61" t="str">
        <f t="shared" si="107"/>
        <v/>
      </c>
      <c r="AQ179" s="62">
        <f t="shared" si="134"/>
        <v>35</v>
      </c>
      <c r="AR179" s="63">
        <f t="shared" si="108"/>
        <v>2.5172413793103523</v>
      </c>
      <c r="AS179" s="63">
        <f t="shared" si="135"/>
        <v>125.86206896551761</v>
      </c>
      <c r="AT179" s="63">
        <f t="shared" si="136"/>
        <v>251.72413793103522</v>
      </c>
      <c r="AU179" s="63">
        <f t="shared" si="137"/>
        <v>-125.86206896551761</v>
      </c>
      <c r="AV179" s="68">
        <f t="shared" si="138"/>
        <v>0.1</v>
      </c>
      <c r="AW179" s="63">
        <f t="shared" si="139"/>
        <v>629.3103448275881</v>
      </c>
      <c r="AX179" s="63">
        <f t="shared" si="140"/>
        <v>-251.72413793103522</v>
      </c>
      <c r="AY179" s="64">
        <f t="shared" si="141"/>
        <v>377.58620689655288</v>
      </c>
      <c r="AZ179" s="65">
        <f t="shared" si="109"/>
        <v>-16.699507389160885</v>
      </c>
      <c r="BA179" s="51">
        <f t="shared" si="142"/>
        <v>881.0344827586232</v>
      </c>
      <c r="BB179" s="55">
        <f t="shared" si="110"/>
        <v>9.1719830150362308E-2</v>
      </c>
      <c r="BC179" s="55">
        <f t="shared" si="111"/>
        <v>0.95764617691154841</v>
      </c>
      <c r="BE179" s="52">
        <f>IF(((AS179-T179)/T179)&gt;=BE$4,AD179,"")</f>
        <v>2.8999999999999861</v>
      </c>
      <c r="BF179" s="52" t="str">
        <f t="shared" si="112"/>
        <v/>
      </c>
      <c r="BG179" s="52">
        <f>IF(BB179&lt;=BG$4,AD179,"")</f>
        <v>2.8999999999999861</v>
      </c>
      <c r="BH179" s="52">
        <f>IF(BC179&gt;=BH$4,AD179,"")</f>
        <v>2.8999999999999861</v>
      </c>
    </row>
    <row r="180" spans="19:60">
      <c r="S180" s="70">
        <f t="shared" si="113"/>
        <v>7</v>
      </c>
      <c r="T180" s="71">
        <f t="shared" si="114"/>
        <v>50</v>
      </c>
      <c r="U180" s="71">
        <f t="shared" si="115"/>
        <v>2</v>
      </c>
      <c r="V180" s="72">
        <f t="shared" si="143"/>
        <v>5</v>
      </c>
      <c r="W180" s="70">
        <f t="shared" si="116"/>
        <v>2</v>
      </c>
      <c r="X180" s="72">
        <f t="shared" si="117"/>
        <v>7</v>
      </c>
      <c r="Y180" s="73">
        <f t="shared" si="118"/>
        <v>0.7142857142857143</v>
      </c>
      <c r="Z180" s="73">
        <f t="shared" si="119"/>
        <v>0.5</v>
      </c>
      <c r="AA180" s="71">
        <f t="shared" si="120"/>
        <v>10000</v>
      </c>
      <c r="AB180" s="71">
        <f t="shared" si="121"/>
        <v>9605.7142857142862</v>
      </c>
      <c r="AC180" s="71">
        <f t="shared" si="106"/>
        <v>394.28571428571377</v>
      </c>
      <c r="AD180" s="76">
        <f t="shared" si="122"/>
        <v>2.7999999999999861</v>
      </c>
      <c r="AE180" s="71">
        <f t="shared" si="123"/>
        <v>0.70000000000000007</v>
      </c>
      <c r="AF180" s="71">
        <f t="shared" si="124"/>
        <v>1.4000000000000001</v>
      </c>
      <c r="AG180" s="74">
        <f t="shared" si="125"/>
        <v>200</v>
      </c>
      <c r="AH180" s="60">
        <f t="shared" si="126"/>
        <v>50</v>
      </c>
      <c r="AI180" s="60">
        <f t="shared" si="127"/>
        <v>70</v>
      </c>
      <c r="AJ180" s="60">
        <f t="shared" si="128"/>
        <v>10070</v>
      </c>
      <c r="AK180" s="60">
        <f t="shared" si="129"/>
        <v>185</v>
      </c>
      <c r="AL180" s="60">
        <f t="shared" si="130"/>
        <v>3.7</v>
      </c>
      <c r="AM180" s="60">
        <f t="shared" si="131"/>
        <v>-37</v>
      </c>
      <c r="AN180" s="60">
        <f t="shared" si="132"/>
        <v>-37</v>
      </c>
      <c r="AO180" s="60">
        <f t="shared" si="133"/>
        <v>37</v>
      </c>
      <c r="AP180" s="61" t="str">
        <f t="shared" si="107"/>
        <v/>
      </c>
      <c r="AQ180" s="62">
        <f t="shared" si="134"/>
        <v>35</v>
      </c>
      <c r="AR180" s="63">
        <f t="shared" si="108"/>
        <v>2.5714285714285792</v>
      </c>
      <c r="AS180" s="63">
        <f t="shared" si="135"/>
        <v>128.57142857142895</v>
      </c>
      <c r="AT180" s="63">
        <f t="shared" si="136"/>
        <v>257.14285714285791</v>
      </c>
      <c r="AU180" s="63">
        <f t="shared" si="137"/>
        <v>-128.57142857142895</v>
      </c>
      <c r="AV180" s="68">
        <f t="shared" si="138"/>
        <v>0.1</v>
      </c>
      <c r="AW180" s="63">
        <f t="shared" si="139"/>
        <v>642.85714285714471</v>
      </c>
      <c r="AX180" s="63">
        <f t="shared" si="140"/>
        <v>-257.14285714285791</v>
      </c>
      <c r="AY180" s="64">
        <f t="shared" si="141"/>
        <v>385.7142857142868</v>
      </c>
      <c r="AZ180" s="65">
        <f t="shared" si="109"/>
        <v>-8.5714285714269636</v>
      </c>
      <c r="BA180" s="51">
        <f t="shared" si="142"/>
        <v>900.00000000000273</v>
      </c>
      <c r="BB180" s="55">
        <f t="shared" si="110"/>
        <v>9.3694229625223363E-2</v>
      </c>
      <c r="BC180" s="55">
        <f t="shared" si="111"/>
        <v>0.9782608695652214</v>
      </c>
      <c r="BE180" s="52">
        <f>IF(((AS180-T180)/T180)&gt;=BE$4,AD180,"")</f>
        <v>2.7999999999999861</v>
      </c>
      <c r="BF180" s="52" t="str">
        <f t="shared" si="112"/>
        <v/>
      </c>
      <c r="BG180" s="52">
        <f>IF(BB180&lt;=BG$4,AD180,"")</f>
        <v>2.7999999999999861</v>
      </c>
      <c r="BH180" s="52">
        <f>IF(BC180&gt;=BH$4,AD180,"")</f>
        <v>2.7999999999999861</v>
      </c>
    </row>
    <row r="181" spans="19:60">
      <c r="S181" s="70">
        <f t="shared" si="113"/>
        <v>7</v>
      </c>
      <c r="T181" s="71">
        <f t="shared" si="114"/>
        <v>50</v>
      </c>
      <c r="U181" s="71">
        <f t="shared" si="115"/>
        <v>2</v>
      </c>
      <c r="V181" s="72">
        <f t="shared" si="143"/>
        <v>5</v>
      </c>
      <c r="W181" s="70">
        <f t="shared" si="116"/>
        <v>2</v>
      </c>
      <c r="X181" s="72">
        <f t="shared" si="117"/>
        <v>7</v>
      </c>
      <c r="Y181" s="73">
        <f t="shared" si="118"/>
        <v>0.7142857142857143</v>
      </c>
      <c r="Z181" s="73">
        <f t="shared" si="119"/>
        <v>0.5</v>
      </c>
      <c r="AA181" s="71">
        <f t="shared" si="120"/>
        <v>10000</v>
      </c>
      <c r="AB181" s="71">
        <f t="shared" si="121"/>
        <v>9605.7142857142862</v>
      </c>
      <c r="AC181" s="71">
        <f t="shared" si="106"/>
        <v>394.28571428571377</v>
      </c>
      <c r="AD181" s="76">
        <f t="shared" si="122"/>
        <v>2.699999999999986</v>
      </c>
      <c r="AE181" s="71">
        <f t="shared" si="123"/>
        <v>0.70000000000000007</v>
      </c>
      <c r="AF181" s="71">
        <f t="shared" si="124"/>
        <v>1.4000000000000001</v>
      </c>
      <c r="AG181" s="74">
        <f t="shared" si="125"/>
        <v>200</v>
      </c>
      <c r="AH181" s="60">
        <f t="shared" si="126"/>
        <v>50</v>
      </c>
      <c r="AI181" s="60">
        <f t="shared" si="127"/>
        <v>70</v>
      </c>
      <c r="AJ181" s="60">
        <f t="shared" si="128"/>
        <v>10070</v>
      </c>
      <c r="AK181" s="60">
        <f t="shared" si="129"/>
        <v>185</v>
      </c>
      <c r="AL181" s="60">
        <f t="shared" si="130"/>
        <v>3.7</v>
      </c>
      <c r="AM181" s="60">
        <f t="shared" si="131"/>
        <v>-37</v>
      </c>
      <c r="AN181" s="60">
        <f t="shared" si="132"/>
        <v>-37</v>
      </c>
      <c r="AO181" s="60">
        <f t="shared" si="133"/>
        <v>37</v>
      </c>
      <c r="AP181" s="61" t="str">
        <f t="shared" si="107"/>
        <v/>
      </c>
      <c r="AQ181" s="62">
        <f t="shared" si="134"/>
        <v>35</v>
      </c>
      <c r="AR181" s="63">
        <f t="shared" si="108"/>
        <v>2.6296296296296382</v>
      </c>
      <c r="AS181" s="63">
        <f t="shared" si="135"/>
        <v>131.48148148148192</v>
      </c>
      <c r="AT181" s="63">
        <f t="shared" si="136"/>
        <v>262.96296296296384</v>
      </c>
      <c r="AU181" s="63">
        <f t="shared" si="137"/>
        <v>-131.48148148148192</v>
      </c>
      <c r="AV181" s="68">
        <f t="shared" si="138"/>
        <v>0.1</v>
      </c>
      <c r="AW181" s="63">
        <f t="shared" si="139"/>
        <v>657.40740740740966</v>
      </c>
      <c r="AX181" s="63">
        <f t="shared" si="140"/>
        <v>-262.96296296296384</v>
      </c>
      <c r="AY181" s="64">
        <f t="shared" si="141"/>
        <v>394.44444444444582</v>
      </c>
      <c r="AZ181" s="65">
        <f t="shared" si="109"/>
        <v>0.15873015873205532</v>
      </c>
      <c r="BA181" s="51">
        <f t="shared" si="142"/>
        <v>920.37037037037339</v>
      </c>
      <c r="BB181" s="55">
        <f t="shared" si="110"/>
        <v>9.5814880913037082E-2</v>
      </c>
      <c r="BC181" s="55">
        <f t="shared" si="111"/>
        <v>1.0004025764895379</v>
      </c>
      <c r="BE181" s="52">
        <f>IF(((AS181-T181)/T181)&gt;=BE$4,AD181,"")</f>
        <v>2.699999999999986</v>
      </c>
      <c r="BF181" s="52" t="str">
        <f t="shared" si="112"/>
        <v/>
      </c>
      <c r="BG181" s="52">
        <f>IF(BB181&lt;=BG$4,AD181,"")</f>
        <v>2.699999999999986</v>
      </c>
      <c r="BH181" s="52">
        <f>IF(BC181&gt;=BH$4,AD181,"")</f>
        <v>2.699999999999986</v>
      </c>
    </row>
    <row r="182" spans="19:60">
      <c r="S182" s="70">
        <f t="shared" si="113"/>
        <v>7</v>
      </c>
      <c r="T182" s="71">
        <f t="shared" si="114"/>
        <v>50</v>
      </c>
      <c r="U182" s="71">
        <f t="shared" si="115"/>
        <v>2</v>
      </c>
      <c r="V182" s="72">
        <f t="shared" si="143"/>
        <v>5</v>
      </c>
      <c r="W182" s="70">
        <f t="shared" si="116"/>
        <v>2</v>
      </c>
      <c r="X182" s="72">
        <f t="shared" si="117"/>
        <v>7</v>
      </c>
      <c r="Y182" s="73">
        <f t="shared" si="118"/>
        <v>0.7142857142857143</v>
      </c>
      <c r="Z182" s="73">
        <f t="shared" si="119"/>
        <v>0.5</v>
      </c>
      <c r="AA182" s="71">
        <f t="shared" si="120"/>
        <v>10000</v>
      </c>
      <c r="AB182" s="71">
        <f t="shared" si="121"/>
        <v>9605.7142857142862</v>
      </c>
      <c r="AC182" s="71">
        <f t="shared" si="106"/>
        <v>394.28571428571377</v>
      </c>
      <c r="AD182" s="76">
        <f t="shared" si="122"/>
        <v>2.5999999999999859</v>
      </c>
      <c r="AE182" s="71">
        <f t="shared" si="123"/>
        <v>0.70000000000000007</v>
      </c>
      <c r="AF182" s="71">
        <f t="shared" si="124"/>
        <v>1.4000000000000001</v>
      </c>
      <c r="AG182" s="74">
        <f t="shared" si="125"/>
        <v>200</v>
      </c>
      <c r="AH182" s="60">
        <f t="shared" si="126"/>
        <v>50</v>
      </c>
      <c r="AI182" s="60">
        <f t="shared" si="127"/>
        <v>70</v>
      </c>
      <c r="AJ182" s="60">
        <f t="shared" si="128"/>
        <v>10070</v>
      </c>
      <c r="AK182" s="60">
        <f t="shared" si="129"/>
        <v>185</v>
      </c>
      <c r="AL182" s="60">
        <f t="shared" si="130"/>
        <v>3.7</v>
      </c>
      <c r="AM182" s="60">
        <f t="shared" si="131"/>
        <v>-37</v>
      </c>
      <c r="AN182" s="60">
        <f t="shared" si="132"/>
        <v>-37</v>
      </c>
      <c r="AO182" s="60">
        <f t="shared" si="133"/>
        <v>37</v>
      </c>
      <c r="AP182" s="61" t="str">
        <f t="shared" si="107"/>
        <v/>
      </c>
      <c r="AQ182" s="62">
        <f t="shared" si="134"/>
        <v>35</v>
      </c>
      <c r="AR182" s="63">
        <f t="shared" si="108"/>
        <v>2.6923076923077014</v>
      </c>
      <c r="AS182" s="63">
        <f t="shared" si="135"/>
        <v>134.61538461538507</v>
      </c>
      <c r="AT182" s="63">
        <f t="shared" si="136"/>
        <v>269.23076923077014</v>
      </c>
      <c r="AU182" s="63">
        <f t="shared" si="137"/>
        <v>-134.61538461538507</v>
      </c>
      <c r="AV182" s="68">
        <f t="shared" si="138"/>
        <v>0.1</v>
      </c>
      <c r="AW182" s="63">
        <f t="shared" si="139"/>
        <v>673.07692307692537</v>
      </c>
      <c r="AX182" s="63">
        <f t="shared" si="140"/>
        <v>-269.23076923077014</v>
      </c>
      <c r="AY182" s="64">
        <f t="shared" si="141"/>
        <v>403.84615384615523</v>
      </c>
      <c r="AZ182" s="65">
        <f t="shared" si="109"/>
        <v>9.5604395604414663</v>
      </c>
      <c r="BA182" s="51">
        <f t="shared" si="142"/>
        <v>942.30769230769545</v>
      </c>
      <c r="BB182" s="55">
        <f t="shared" si="110"/>
        <v>9.8098659222990298E-2</v>
      </c>
      <c r="BC182" s="55">
        <f t="shared" si="111"/>
        <v>1.0242474916388009</v>
      </c>
      <c r="BE182" s="52">
        <f>IF(((AS182-T182)/T182)&gt;=BE$4,AD182,"")</f>
        <v>2.5999999999999859</v>
      </c>
      <c r="BF182" s="52" t="str">
        <f t="shared" si="112"/>
        <v/>
      </c>
      <c r="BG182" s="52">
        <f>IF(BB182&lt;=BG$4,AD182,"")</f>
        <v>2.5999999999999859</v>
      </c>
      <c r="BH182" s="52">
        <f>IF(BC182&gt;=BH$4,AD182,"")</f>
        <v>2.5999999999999859</v>
      </c>
    </row>
    <row r="183" spans="19:60">
      <c r="S183" s="70">
        <f t="shared" si="113"/>
        <v>7</v>
      </c>
      <c r="T183" s="71">
        <f t="shared" si="114"/>
        <v>50</v>
      </c>
      <c r="U183" s="71">
        <f t="shared" si="115"/>
        <v>2</v>
      </c>
      <c r="V183" s="72">
        <f t="shared" si="143"/>
        <v>5</v>
      </c>
      <c r="W183" s="70">
        <f t="shared" si="116"/>
        <v>2</v>
      </c>
      <c r="X183" s="72">
        <f t="shared" si="117"/>
        <v>7</v>
      </c>
      <c r="Y183" s="73">
        <f t="shared" si="118"/>
        <v>0.7142857142857143</v>
      </c>
      <c r="Z183" s="73">
        <f t="shared" si="119"/>
        <v>0.5</v>
      </c>
      <c r="AA183" s="71">
        <f t="shared" si="120"/>
        <v>10000</v>
      </c>
      <c r="AB183" s="71">
        <f t="shared" si="121"/>
        <v>9605.7142857142862</v>
      </c>
      <c r="AC183" s="71">
        <f t="shared" si="106"/>
        <v>394.28571428571377</v>
      </c>
      <c r="AD183" s="76">
        <f t="shared" si="122"/>
        <v>2.4999999999999858</v>
      </c>
      <c r="AE183" s="71">
        <f t="shared" si="123"/>
        <v>0.70000000000000007</v>
      </c>
      <c r="AF183" s="71">
        <f t="shared" si="124"/>
        <v>1.4000000000000001</v>
      </c>
      <c r="AG183" s="74">
        <f t="shared" si="125"/>
        <v>200</v>
      </c>
      <c r="AH183" s="60">
        <f t="shared" si="126"/>
        <v>50</v>
      </c>
      <c r="AI183" s="60">
        <f t="shared" si="127"/>
        <v>70</v>
      </c>
      <c r="AJ183" s="60">
        <f t="shared" si="128"/>
        <v>10070</v>
      </c>
      <c r="AK183" s="60">
        <f t="shared" si="129"/>
        <v>185</v>
      </c>
      <c r="AL183" s="60">
        <f t="shared" si="130"/>
        <v>3.7</v>
      </c>
      <c r="AM183" s="60">
        <f t="shared" si="131"/>
        <v>-37</v>
      </c>
      <c r="AN183" s="60">
        <f t="shared" si="132"/>
        <v>-37</v>
      </c>
      <c r="AO183" s="60">
        <f t="shared" si="133"/>
        <v>37</v>
      </c>
      <c r="AP183" s="61" t="str">
        <f t="shared" si="107"/>
        <v/>
      </c>
      <c r="AQ183" s="62">
        <f t="shared" si="134"/>
        <v>35</v>
      </c>
      <c r="AR183" s="63">
        <f t="shared" si="108"/>
        <v>2.7600000000000104</v>
      </c>
      <c r="AS183" s="63">
        <f t="shared" si="135"/>
        <v>138.00000000000051</v>
      </c>
      <c r="AT183" s="63">
        <f t="shared" si="136"/>
        <v>276.00000000000102</v>
      </c>
      <c r="AU183" s="63">
        <f t="shared" si="137"/>
        <v>-138.00000000000051</v>
      </c>
      <c r="AV183" s="68">
        <f t="shared" si="138"/>
        <v>0.1</v>
      </c>
      <c r="AW183" s="63">
        <f t="shared" si="139"/>
        <v>690.0000000000025</v>
      </c>
      <c r="AX183" s="63">
        <f t="shared" si="140"/>
        <v>-276.00000000000102</v>
      </c>
      <c r="AY183" s="64">
        <f t="shared" si="141"/>
        <v>414.00000000000148</v>
      </c>
      <c r="AZ183" s="65">
        <f t="shared" si="109"/>
        <v>19.714285714287712</v>
      </c>
      <c r="BA183" s="51">
        <f t="shared" si="142"/>
        <v>966.00000000000364</v>
      </c>
      <c r="BB183" s="55">
        <f t="shared" si="110"/>
        <v>0.10056513979773982</v>
      </c>
      <c r="BC183" s="55">
        <f t="shared" si="111"/>
        <v>1.0500000000000052</v>
      </c>
      <c r="BE183" s="52">
        <f>IF(((AS183-T183)/T183)&gt;=BE$4,AD183,"")</f>
        <v>2.4999999999999858</v>
      </c>
      <c r="BF183" s="52" t="str">
        <f t="shared" si="112"/>
        <v/>
      </c>
      <c r="BG183" s="52">
        <f>IF(BB183&lt;=BG$4,AD183,"")</f>
        <v>2.4999999999999858</v>
      </c>
      <c r="BH183" s="52">
        <f>IF(BC183&gt;=BH$4,AD183,"")</f>
        <v>2.4999999999999858</v>
      </c>
    </row>
    <row r="184" spans="19:60">
      <c r="S184" s="70">
        <f t="shared" si="113"/>
        <v>7</v>
      </c>
      <c r="T184" s="71">
        <f t="shared" si="114"/>
        <v>50</v>
      </c>
      <c r="U184" s="71">
        <f t="shared" si="115"/>
        <v>2</v>
      </c>
      <c r="V184" s="72">
        <f t="shared" si="143"/>
        <v>5</v>
      </c>
      <c r="W184" s="70">
        <f t="shared" si="116"/>
        <v>2</v>
      </c>
      <c r="X184" s="72">
        <f t="shared" si="117"/>
        <v>7</v>
      </c>
      <c r="Y184" s="73">
        <f t="shared" si="118"/>
        <v>0.7142857142857143</v>
      </c>
      <c r="Z184" s="73">
        <f t="shared" si="119"/>
        <v>0.5</v>
      </c>
      <c r="AA184" s="71">
        <f t="shared" si="120"/>
        <v>10000</v>
      </c>
      <c r="AB184" s="71">
        <f t="shared" si="121"/>
        <v>9605.7142857142862</v>
      </c>
      <c r="AC184" s="71">
        <f t="shared" si="106"/>
        <v>394.28571428571377</v>
      </c>
      <c r="AD184" s="76">
        <f t="shared" si="122"/>
        <v>2.3999999999999857</v>
      </c>
      <c r="AE184" s="71">
        <f t="shared" si="123"/>
        <v>0.70000000000000007</v>
      </c>
      <c r="AF184" s="71">
        <f t="shared" si="124"/>
        <v>1.4000000000000001</v>
      </c>
      <c r="AG184" s="74">
        <f t="shared" si="125"/>
        <v>200</v>
      </c>
      <c r="AH184" s="60">
        <f t="shared" si="126"/>
        <v>50</v>
      </c>
      <c r="AI184" s="60">
        <f t="shared" si="127"/>
        <v>70</v>
      </c>
      <c r="AJ184" s="60">
        <f t="shared" si="128"/>
        <v>10070</v>
      </c>
      <c r="AK184" s="60">
        <f t="shared" si="129"/>
        <v>185</v>
      </c>
      <c r="AL184" s="60">
        <f t="shared" si="130"/>
        <v>3.7</v>
      </c>
      <c r="AM184" s="60">
        <f t="shared" si="131"/>
        <v>-37</v>
      </c>
      <c r="AN184" s="60">
        <f t="shared" si="132"/>
        <v>-37</v>
      </c>
      <c r="AO184" s="60">
        <f t="shared" si="133"/>
        <v>37</v>
      </c>
      <c r="AP184" s="61" t="str">
        <f t="shared" si="107"/>
        <v/>
      </c>
      <c r="AQ184" s="62">
        <f t="shared" si="134"/>
        <v>35</v>
      </c>
      <c r="AR184" s="63">
        <f t="shared" si="108"/>
        <v>2.8333333333333446</v>
      </c>
      <c r="AS184" s="63">
        <f t="shared" si="135"/>
        <v>141.66666666666723</v>
      </c>
      <c r="AT184" s="63">
        <f t="shared" si="136"/>
        <v>283.33333333333445</v>
      </c>
      <c r="AU184" s="63">
        <f t="shared" si="137"/>
        <v>-141.66666666666723</v>
      </c>
      <c r="AV184" s="68">
        <f t="shared" si="138"/>
        <v>0.1</v>
      </c>
      <c r="AW184" s="63">
        <f t="shared" si="139"/>
        <v>708.3333333333361</v>
      </c>
      <c r="AX184" s="63">
        <f t="shared" si="140"/>
        <v>-283.33333333333445</v>
      </c>
      <c r="AY184" s="64">
        <f t="shared" si="141"/>
        <v>425.00000000000165</v>
      </c>
      <c r="AZ184" s="65">
        <f t="shared" si="109"/>
        <v>30.714285714287882</v>
      </c>
      <c r="BA184" s="51">
        <f t="shared" si="142"/>
        <v>991.66666666667061</v>
      </c>
      <c r="BB184" s="55">
        <f t="shared" si="110"/>
        <v>0.1032371604203851</v>
      </c>
      <c r="BC184" s="55">
        <f t="shared" si="111"/>
        <v>1.0778985507246432</v>
      </c>
      <c r="BE184" s="52">
        <f>IF(((AS184-T184)/T184)&gt;=BE$4,AD184,"")</f>
        <v>2.3999999999999857</v>
      </c>
      <c r="BF184" s="52" t="str">
        <f t="shared" si="112"/>
        <v/>
      </c>
      <c r="BG184" s="52">
        <f>IF(BB184&lt;=BG$4,AD184,"")</f>
        <v>2.3999999999999857</v>
      </c>
      <c r="BH184" s="52">
        <f>IF(BC184&gt;=BH$4,AD184,"")</f>
        <v>2.3999999999999857</v>
      </c>
    </row>
    <row r="185" spans="19:60">
      <c r="S185" s="70">
        <f t="shared" si="113"/>
        <v>7</v>
      </c>
      <c r="T185" s="71">
        <f t="shared" si="114"/>
        <v>50</v>
      </c>
      <c r="U185" s="71">
        <f t="shared" si="115"/>
        <v>2</v>
      </c>
      <c r="V185" s="72">
        <f t="shared" si="143"/>
        <v>5</v>
      </c>
      <c r="W185" s="70">
        <f t="shared" si="116"/>
        <v>2</v>
      </c>
      <c r="X185" s="72">
        <f t="shared" si="117"/>
        <v>7</v>
      </c>
      <c r="Y185" s="73">
        <f t="shared" si="118"/>
        <v>0.7142857142857143</v>
      </c>
      <c r="Z185" s="73">
        <f t="shared" si="119"/>
        <v>0.5</v>
      </c>
      <c r="AA185" s="71">
        <f t="shared" si="120"/>
        <v>10000</v>
      </c>
      <c r="AB185" s="71">
        <f t="shared" si="121"/>
        <v>9605.7142857142862</v>
      </c>
      <c r="AC185" s="71">
        <f t="shared" si="106"/>
        <v>394.28571428571377</v>
      </c>
      <c r="AD185" s="76">
        <f t="shared" si="122"/>
        <v>2.2999999999999856</v>
      </c>
      <c r="AE185" s="71">
        <f t="shared" si="123"/>
        <v>0.70000000000000007</v>
      </c>
      <c r="AF185" s="71">
        <f t="shared" si="124"/>
        <v>1.4000000000000001</v>
      </c>
      <c r="AG185" s="74">
        <f t="shared" si="125"/>
        <v>200</v>
      </c>
      <c r="AH185" s="60">
        <f t="shared" si="126"/>
        <v>50</v>
      </c>
      <c r="AI185" s="60">
        <f t="shared" si="127"/>
        <v>70</v>
      </c>
      <c r="AJ185" s="60">
        <f t="shared" si="128"/>
        <v>10070</v>
      </c>
      <c r="AK185" s="60">
        <f t="shared" si="129"/>
        <v>185</v>
      </c>
      <c r="AL185" s="60">
        <f t="shared" si="130"/>
        <v>3.7</v>
      </c>
      <c r="AM185" s="60">
        <f t="shared" si="131"/>
        <v>-37</v>
      </c>
      <c r="AN185" s="60">
        <f t="shared" si="132"/>
        <v>-37</v>
      </c>
      <c r="AO185" s="60">
        <f t="shared" si="133"/>
        <v>37</v>
      </c>
      <c r="AP185" s="61" t="str">
        <f t="shared" si="107"/>
        <v/>
      </c>
      <c r="AQ185" s="62">
        <f t="shared" si="134"/>
        <v>35</v>
      </c>
      <c r="AR185" s="63">
        <f t="shared" si="108"/>
        <v>2.9130434782608816</v>
      </c>
      <c r="AS185" s="63">
        <f t="shared" si="135"/>
        <v>145.65217391304407</v>
      </c>
      <c r="AT185" s="63">
        <f t="shared" si="136"/>
        <v>291.30434782608813</v>
      </c>
      <c r="AU185" s="63">
        <f t="shared" si="137"/>
        <v>-145.65217391304407</v>
      </c>
      <c r="AV185" s="68">
        <f t="shared" si="138"/>
        <v>0.1</v>
      </c>
      <c r="AW185" s="63">
        <f t="shared" si="139"/>
        <v>728.26086956522033</v>
      </c>
      <c r="AX185" s="63">
        <f t="shared" si="140"/>
        <v>-291.30434782608813</v>
      </c>
      <c r="AY185" s="64">
        <f t="shared" si="141"/>
        <v>436.9565217391322</v>
      </c>
      <c r="AZ185" s="65">
        <f t="shared" si="109"/>
        <v>42.670807453418433</v>
      </c>
      <c r="BA185" s="51">
        <f t="shared" si="142"/>
        <v>1019.5652173913085</v>
      </c>
      <c r="BB185" s="55">
        <f t="shared" si="110"/>
        <v>0.10614153066239082</v>
      </c>
      <c r="BC185" s="55">
        <f t="shared" si="111"/>
        <v>1.1082230623818585</v>
      </c>
      <c r="BE185" s="52">
        <f>IF(((AS185-T185)/T185)&gt;=BE$4,AD185,"")</f>
        <v>2.2999999999999856</v>
      </c>
      <c r="BF185" s="52" t="str">
        <f t="shared" si="112"/>
        <v/>
      </c>
      <c r="BG185" s="52">
        <f>IF(BB185&lt;=BG$4,AD185,"")</f>
        <v>2.2999999999999856</v>
      </c>
      <c r="BH185" s="52">
        <f>IF(BC185&gt;=BH$4,AD185,"")</f>
        <v>2.2999999999999856</v>
      </c>
    </row>
    <row r="186" spans="19:60">
      <c r="S186" s="70">
        <f t="shared" si="113"/>
        <v>7</v>
      </c>
      <c r="T186" s="71">
        <f t="shared" si="114"/>
        <v>50</v>
      </c>
      <c r="U186" s="71">
        <f t="shared" si="115"/>
        <v>2</v>
      </c>
      <c r="V186" s="72">
        <f t="shared" si="143"/>
        <v>5</v>
      </c>
      <c r="W186" s="70">
        <f t="shared" si="116"/>
        <v>2</v>
      </c>
      <c r="X186" s="72">
        <f t="shared" si="117"/>
        <v>7</v>
      </c>
      <c r="Y186" s="73">
        <f t="shared" si="118"/>
        <v>0.7142857142857143</v>
      </c>
      <c r="Z186" s="73">
        <f t="shared" si="119"/>
        <v>0.5</v>
      </c>
      <c r="AA186" s="71">
        <f t="shared" si="120"/>
        <v>10000</v>
      </c>
      <c r="AB186" s="71">
        <f t="shared" si="121"/>
        <v>9605.7142857142862</v>
      </c>
      <c r="AC186" s="71">
        <f t="shared" si="106"/>
        <v>394.28571428571377</v>
      </c>
      <c r="AD186" s="76">
        <f t="shared" si="122"/>
        <v>2.1999999999999855</v>
      </c>
      <c r="AE186" s="71">
        <f t="shared" si="123"/>
        <v>0.70000000000000007</v>
      </c>
      <c r="AF186" s="71">
        <f t="shared" si="124"/>
        <v>1.4000000000000001</v>
      </c>
      <c r="AG186" s="74">
        <f t="shared" si="125"/>
        <v>200</v>
      </c>
      <c r="AH186" s="60">
        <f t="shared" si="126"/>
        <v>50</v>
      </c>
      <c r="AI186" s="60">
        <f t="shared" si="127"/>
        <v>70</v>
      </c>
      <c r="AJ186" s="60">
        <f t="shared" si="128"/>
        <v>10070</v>
      </c>
      <c r="AK186" s="60">
        <f t="shared" si="129"/>
        <v>185</v>
      </c>
      <c r="AL186" s="60">
        <f t="shared" si="130"/>
        <v>3.7</v>
      </c>
      <c r="AM186" s="60">
        <f t="shared" si="131"/>
        <v>-37</v>
      </c>
      <c r="AN186" s="60">
        <f t="shared" si="132"/>
        <v>-37</v>
      </c>
      <c r="AO186" s="60">
        <f t="shared" si="133"/>
        <v>37</v>
      </c>
      <c r="AP186" s="61" t="str">
        <f t="shared" si="107"/>
        <v/>
      </c>
      <c r="AQ186" s="62">
        <f t="shared" si="134"/>
        <v>35</v>
      </c>
      <c r="AR186" s="63">
        <f t="shared" si="108"/>
        <v>3.0000000000000133</v>
      </c>
      <c r="AS186" s="63">
        <f t="shared" si="135"/>
        <v>150.00000000000065</v>
      </c>
      <c r="AT186" s="63">
        <f t="shared" si="136"/>
        <v>300.00000000000131</v>
      </c>
      <c r="AU186" s="63">
        <f t="shared" si="137"/>
        <v>-150.00000000000065</v>
      </c>
      <c r="AV186" s="68">
        <f t="shared" si="138"/>
        <v>0.1</v>
      </c>
      <c r="AW186" s="63">
        <f t="shared" si="139"/>
        <v>750.0000000000033</v>
      </c>
      <c r="AX186" s="63">
        <f t="shared" si="140"/>
        <v>-300.00000000000131</v>
      </c>
      <c r="AY186" s="64">
        <f t="shared" si="141"/>
        <v>450.00000000000199</v>
      </c>
      <c r="AZ186" s="65">
        <f t="shared" si="109"/>
        <v>55.714285714288224</v>
      </c>
      <c r="BA186" s="51">
        <f t="shared" si="142"/>
        <v>1050.0000000000045</v>
      </c>
      <c r="BB186" s="55">
        <f t="shared" si="110"/>
        <v>0.10930993456276072</v>
      </c>
      <c r="BC186" s="55">
        <f t="shared" si="111"/>
        <v>1.1413043478260936</v>
      </c>
      <c r="BE186" s="52">
        <f>IF(((AS186-T186)/T186)&gt;=BE$4,AD186,"")</f>
        <v>2.1999999999999855</v>
      </c>
      <c r="BF186" s="52" t="str">
        <f t="shared" si="112"/>
        <v/>
      </c>
      <c r="BG186" s="52">
        <f>IF(BB186&lt;=BG$4,AD186,"")</f>
        <v>2.1999999999999855</v>
      </c>
      <c r="BH186" s="52">
        <f>IF(BC186&gt;=BH$4,AD186,"")</f>
        <v>2.1999999999999855</v>
      </c>
    </row>
    <row r="187" spans="19:60">
      <c r="S187" s="70">
        <f t="shared" si="113"/>
        <v>7</v>
      </c>
      <c r="T187" s="71">
        <f t="shared" si="114"/>
        <v>50</v>
      </c>
      <c r="U187" s="71">
        <f t="shared" si="115"/>
        <v>2</v>
      </c>
      <c r="V187" s="72">
        <f t="shared" si="143"/>
        <v>5</v>
      </c>
      <c r="W187" s="70">
        <f t="shared" si="116"/>
        <v>2</v>
      </c>
      <c r="X187" s="72">
        <f t="shared" si="117"/>
        <v>7</v>
      </c>
      <c r="Y187" s="73">
        <f t="shared" si="118"/>
        <v>0.7142857142857143</v>
      </c>
      <c r="Z187" s="73">
        <f t="shared" si="119"/>
        <v>0.5</v>
      </c>
      <c r="AA187" s="71">
        <f t="shared" si="120"/>
        <v>10000</v>
      </c>
      <c r="AB187" s="71">
        <f t="shared" si="121"/>
        <v>9605.7142857142862</v>
      </c>
      <c r="AC187" s="71">
        <f t="shared" si="106"/>
        <v>394.28571428571377</v>
      </c>
      <c r="AD187" s="76">
        <f t="shared" si="122"/>
        <v>2.0999999999999854</v>
      </c>
      <c r="AE187" s="71">
        <f t="shared" si="123"/>
        <v>0.70000000000000007</v>
      </c>
      <c r="AF187" s="71">
        <f t="shared" si="124"/>
        <v>1.4000000000000001</v>
      </c>
      <c r="AG187" s="74">
        <f t="shared" si="125"/>
        <v>200</v>
      </c>
      <c r="AH187" s="60">
        <f t="shared" si="126"/>
        <v>50</v>
      </c>
      <c r="AI187" s="60">
        <f t="shared" si="127"/>
        <v>70</v>
      </c>
      <c r="AJ187" s="60">
        <f t="shared" si="128"/>
        <v>10070</v>
      </c>
      <c r="AK187" s="60">
        <f t="shared" si="129"/>
        <v>185</v>
      </c>
      <c r="AL187" s="60">
        <f t="shared" si="130"/>
        <v>3.7</v>
      </c>
      <c r="AM187" s="60">
        <f t="shared" si="131"/>
        <v>-37</v>
      </c>
      <c r="AN187" s="60">
        <f t="shared" si="132"/>
        <v>-37</v>
      </c>
      <c r="AO187" s="60">
        <f t="shared" si="133"/>
        <v>37</v>
      </c>
      <c r="AP187" s="61" t="str">
        <f t="shared" si="107"/>
        <v/>
      </c>
      <c r="AQ187" s="62">
        <f t="shared" si="134"/>
        <v>35</v>
      </c>
      <c r="AR187" s="63">
        <f t="shared" si="108"/>
        <v>3.09523809523811</v>
      </c>
      <c r="AS187" s="63">
        <f t="shared" si="135"/>
        <v>154.7619047619055</v>
      </c>
      <c r="AT187" s="63">
        <f t="shared" si="136"/>
        <v>309.523809523811</v>
      </c>
      <c r="AU187" s="63">
        <f t="shared" si="137"/>
        <v>-154.7619047619055</v>
      </c>
      <c r="AV187" s="68">
        <f t="shared" si="138"/>
        <v>0.1</v>
      </c>
      <c r="AW187" s="63">
        <f t="shared" si="139"/>
        <v>773.80952380952749</v>
      </c>
      <c r="AX187" s="63">
        <f t="shared" si="140"/>
        <v>-309.523809523811</v>
      </c>
      <c r="AY187" s="64">
        <f t="shared" si="141"/>
        <v>464.28571428571649</v>
      </c>
      <c r="AZ187" s="65">
        <f t="shared" si="109"/>
        <v>70.000000000002728</v>
      </c>
      <c r="BA187" s="51">
        <f t="shared" si="142"/>
        <v>1083.3333333333385</v>
      </c>
      <c r="BB187" s="55">
        <f t="shared" si="110"/>
        <v>0.11278009121554683</v>
      </c>
      <c r="BC187" s="55">
        <f t="shared" si="111"/>
        <v>1.1775362318840652</v>
      </c>
      <c r="BE187" s="52">
        <f>IF(((AS187-T187)/T187)&gt;=BE$4,AD187,"")</f>
        <v>2.0999999999999854</v>
      </c>
      <c r="BF187" s="52" t="str">
        <f t="shared" si="112"/>
        <v/>
      </c>
      <c r="BG187" s="52">
        <f>IF(BB187&lt;=BG$4,AD187,"")</f>
        <v>2.0999999999999854</v>
      </c>
      <c r="BH187" s="52">
        <f>IF(BC187&gt;=BH$4,AD187,"")</f>
        <v>2.0999999999999854</v>
      </c>
    </row>
    <row r="188" spans="19:60">
      <c r="S188" s="70">
        <f t="shared" si="113"/>
        <v>7</v>
      </c>
      <c r="T188" s="71">
        <f t="shared" si="114"/>
        <v>50</v>
      </c>
      <c r="U188" s="71">
        <f t="shared" si="115"/>
        <v>2</v>
      </c>
      <c r="V188" s="72">
        <f t="shared" si="143"/>
        <v>5</v>
      </c>
      <c r="W188" s="70">
        <f t="shared" si="116"/>
        <v>2</v>
      </c>
      <c r="X188" s="72">
        <f t="shared" si="117"/>
        <v>7</v>
      </c>
      <c r="Y188" s="73">
        <f t="shared" si="118"/>
        <v>0.7142857142857143</v>
      </c>
      <c r="Z188" s="73">
        <f t="shared" si="119"/>
        <v>0.5</v>
      </c>
      <c r="AA188" s="71">
        <f t="shared" si="120"/>
        <v>10000</v>
      </c>
      <c r="AB188" s="71">
        <f t="shared" si="121"/>
        <v>9605.7142857142862</v>
      </c>
      <c r="AC188" s="71">
        <f t="shared" si="106"/>
        <v>394.28571428571377</v>
      </c>
      <c r="AD188" s="76">
        <f t="shared" si="122"/>
        <v>1.9999999999999853</v>
      </c>
      <c r="AE188" s="71">
        <f t="shared" si="123"/>
        <v>0.70000000000000007</v>
      </c>
      <c r="AF188" s="71">
        <f t="shared" si="124"/>
        <v>1.4000000000000001</v>
      </c>
      <c r="AG188" s="74">
        <f t="shared" si="125"/>
        <v>200</v>
      </c>
      <c r="AH188" s="60">
        <f t="shared" si="126"/>
        <v>50</v>
      </c>
      <c r="AI188" s="60">
        <f t="shared" si="127"/>
        <v>70</v>
      </c>
      <c r="AJ188" s="60">
        <f t="shared" si="128"/>
        <v>10070</v>
      </c>
      <c r="AK188" s="60">
        <f t="shared" si="129"/>
        <v>185</v>
      </c>
      <c r="AL188" s="60">
        <f t="shared" si="130"/>
        <v>3.7</v>
      </c>
      <c r="AM188" s="60">
        <f t="shared" si="131"/>
        <v>-37</v>
      </c>
      <c r="AN188" s="60">
        <f t="shared" si="132"/>
        <v>-37</v>
      </c>
      <c r="AO188" s="60">
        <f t="shared" si="133"/>
        <v>37</v>
      </c>
      <c r="AP188" s="61" t="str">
        <f t="shared" si="107"/>
        <v>VINTO</v>
      </c>
      <c r="AQ188" s="62">
        <f t="shared" si="134"/>
        <v>35</v>
      </c>
      <c r="AR188" s="63">
        <f t="shared" si="108"/>
        <v>3.2000000000000162</v>
      </c>
      <c r="AS188" s="63">
        <f t="shared" si="135"/>
        <v>160.0000000000008</v>
      </c>
      <c r="AT188" s="63">
        <f t="shared" si="136"/>
        <v>320.00000000000159</v>
      </c>
      <c r="AU188" s="63">
        <f t="shared" si="137"/>
        <v>-160.0000000000008</v>
      </c>
      <c r="AV188" s="68">
        <f t="shared" si="138"/>
        <v>0.1</v>
      </c>
      <c r="AW188" s="63">
        <f t="shared" si="139"/>
        <v>800.00000000000398</v>
      </c>
      <c r="AX188" s="63">
        <f t="shared" si="140"/>
        <v>-320.00000000000159</v>
      </c>
      <c r="AY188" s="64">
        <f t="shared" si="141"/>
        <v>480.00000000000239</v>
      </c>
      <c r="AZ188" s="65">
        <f t="shared" si="109"/>
        <v>85.714285714288621</v>
      </c>
      <c r="BA188" s="51">
        <f t="shared" si="142"/>
        <v>1120.0000000000055</v>
      </c>
      <c r="BB188" s="55">
        <f t="shared" si="110"/>
        <v>0.11659726353361151</v>
      </c>
      <c r="BC188" s="55">
        <f t="shared" si="111"/>
        <v>1.2173913043478337</v>
      </c>
      <c r="BE188" s="52">
        <f>IF(((AS188-T188)/T188)&gt;=BE$4,AD188,"")</f>
        <v>1.9999999999999853</v>
      </c>
      <c r="BF188" s="52">
        <f t="shared" si="112"/>
        <v>1.9999999999999853</v>
      </c>
      <c r="BG188" s="52">
        <f>IF(BB188&lt;=BG$4,AD188,"")</f>
        <v>1.9999999999999853</v>
      </c>
      <c r="BH188" s="52">
        <f>IF(BC188&gt;=BH$4,AD188,"")</f>
        <v>1.9999999999999853</v>
      </c>
    </row>
    <row r="189" spans="19:60">
      <c r="S189" s="70">
        <f t="shared" si="113"/>
        <v>7</v>
      </c>
      <c r="T189" s="71">
        <f t="shared" si="114"/>
        <v>50</v>
      </c>
      <c r="U189" s="71">
        <f t="shared" si="115"/>
        <v>2</v>
      </c>
      <c r="V189" s="72">
        <f t="shared" si="143"/>
        <v>5</v>
      </c>
      <c r="W189" s="70">
        <f t="shared" si="116"/>
        <v>2</v>
      </c>
      <c r="X189" s="72">
        <f t="shared" si="117"/>
        <v>7</v>
      </c>
      <c r="Y189" s="73">
        <f t="shared" si="118"/>
        <v>0.7142857142857143</v>
      </c>
      <c r="Z189" s="73">
        <f t="shared" si="119"/>
        <v>0.5</v>
      </c>
      <c r="AA189" s="71">
        <f t="shared" si="120"/>
        <v>10000</v>
      </c>
      <c r="AB189" s="71">
        <f t="shared" si="121"/>
        <v>9605.7142857142862</v>
      </c>
      <c r="AC189" s="71">
        <f t="shared" si="106"/>
        <v>394.28571428571377</v>
      </c>
      <c r="AD189" s="76">
        <f t="shared" si="122"/>
        <v>1.8999999999999853</v>
      </c>
      <c r="AE189" s="71">
        <f t="shared" si="123"/>
        <v>0.70000000000000007</v>
      </c>
      <c r="AF189" s="71">
        <f t="shared" si="124"/>
        <v>1.4000000000000001</v>
      </c>
      <c r="AG189" s="74">
        <f t="shared" si="125"/>
        <v>200</v>
      </c>
      <c r="AH189" s="60">
        <f t="shared" si="126"/>
        <v>50</v>
      </c>
      <c r="AI189" s="60">
        <f t="shared" si="127"/>
        <v>70</v>
      </c>
      <c r="AJ189" s="60">
        <f t="shared" si="128"/>
        <v>10070</v>
      </c>
      <c r="AK189" s="60">
        <f t="shared" si="129"/>
        <v>185</v>
      </c>
      <c r="AL189" s="60">
        <f t="shared" si="130"/>
        <v>3.7</v>
      </c>
      <c r="AM189" s="60">
        <f t="shared" si="131"/>
        <v>-37</v>
      </c>
      <c r="AN189" s="60">
        <f t="shared" si="132"/>
        <v>-37</v>
      </c>
      <c r="AO189" s="60">
        <f t="shared" si="133"/>
        <v>37</v>
      </c>
      <c r="AP189" s="61" t="str">
        <f t="shared" si="107"/>
        <v>VINTO</v>
      </c>
      <c r="AQ189" s="62">
        <f t="shared" si="134"/>
        <v>35</v>
      </c>
      <c r="AR189" s="63">
        <f t="shared" si="108"/>
        <v>3.3157894736842288</v>
      </c>
      <c r="AS189" s="63">
        <f t="shared" si="135"/>
        <v>165.78947368421143</v>
      </c>
      <c r="AT189" s="63">
        <f t="shared" si="136"/>
        <v>331.57894736842286</v>
      </c>
      <c r="AU189" s="63">
        <f t="shared" si="137"/>
        <v>-165.78947368421143</v>
      </c>
      <c r="AV189" s="68">
        <f t="shared" si="138"/>
        <v>0.1</v>
      </c>
      <c r="AW189" s="63">
        <f t="shared" si="139"/>
        <v>828.94736842105715</v>
      </c>
      <c r="AX189" s="63">
        <f t="shared" si="140"/>
        <v>-331.57894736842286</v>
      </c>
      <c r="AY189" s="64">
        <f t="shared" si="141"/>
        <v>497.36842105263429</v>
      </c>
      <c r="AZ189" s="65">
        <f t="shared" si="109"/>
        <v>103.08270676692052</v>
      </c>
      <c r="BA189" s="51">
        <f t="shared" si="142"/>
        <v>1160.5263157894801</v>
      </c>
      <c r="BB189" s="55">
        <f t="shared" si="110"/>
        <v>0.12081624346410411</v>
      </c>
      <c r="BC189" s="55">
        <f t="shared" si="111"/>
        <v>1.2614416475972625</v>
      </c>
      <c r="BE189" s="52">
        <f>IF(((AS189-T189)/T189)&gt;=BE$4,AD189,"")</f>
        <v>1.8999999999999853</v>
      </c>
      <c r="BF189" s="52">
        <f t="shared" si="112"/>
        <v>1.8999999999999853</v>
      </c>
      <c r="BG189" s="52">
        <f>IF(BB189&lt;=BG$4,AD189,"")</f>
        <v>1.8999999999999853</v>
      </c>
      <c r="BH189" s="52">
        <f>IF(BC189&gt;=BH$4,AD189,"")</f>
        <v>1.8999999999999853</v>
      </c>
    </row>
    <row r="190" spans="19:60">
      <c r="S190" s="70">
        <f t="shared" si="113"/>
        <v>7</v>
      </c>
      <c r="T190" s="71">
        <f t="shared" si="114"/>
        <v>50</v>
      </c>
      <c r="U190" s="71">
        <f t="shared" si="115"/>
        <v>2</v>
      </c>
      <c r="V190" s="72">
        <f t="shared" si="143"/>
        <v>5</v>
      </c>
      <c r="W190" s="70">
        <f t="shared" si="116"/>
        <v>2</v>
      </c>
      <c r="X190" s="72">
        <f t="shared" si="117"/>
        <v>7</v>
      </c>
      <c r="Y190" s="73">
        <f t="shared" si="118"/>
        <v>0.7142857142857143</v>
      </c>
      <c r="Z190" s="73">
        <f t="shared" si="119"/>
        <v>0.5</v>
      </c>
      <c r="AA190" s="71">
        <f t="shared" si="120"/>
        <v>10000</v>
      </c>
      <c r="AB190" s="71">
        <f t="shared" si="121"/>
        <v>9605.7142857142862</v>
      </c>
      <c r="AC190" s="71">
        <f t="shared" si="106"/>
        <v>394.28571428571377</v>
      </c>
      <c r="AD190" s="76">
        <f t="shared" si="122"/>
        <v>1.7999999999999852</v>
      </c>
      <c r="AE190" s="71">
        <f t="shared" si="123"/>
        <v>0.70000000000000007</v>
      </c>
      <c r="AF190" s="71">
        <f t="shared" si="124"/>
        <v>1.4000000000000001</v>
      </c>
      <c r="AG190" s="74">
        <f t="shared" si="125"/>
        <v>200</v>
      </c>
      <c r="AH190" s="60">
        <f t="shared" si="126"/>
        <v>50</v>
      </c>
      <c r="AI190" s="60">
        <f t="shared" si="127"/>
        <v>70</v>
      </c>
      <c r="AJ190" s="60">
        <f t="shared" si="128"/>
        <v>10070</v>
      </c>
      <c r="AK190" s="60">
        <f t="shared" si="129"/>
        <v>185</v>
      </c>
      <c r="AL190" s="60">
        <f t="shared" si="130"/>
        <v>3.7</v>
      </c>
      <c r="AM190" s="60">
        <f t="shared" si="131"/>
        <v>-37</v>
      </c>
      <c r="AN190" s="60">
        <f t="shared" si="132"/>
        <v>-37</v>
      </c>
      <c r="AO190" s="60">
        <f t="shared" si="133"/>
        <v>37</v>
      </c>
      <c r="AP190" s="61" t="str">
        <f t="shared" si="107"/>
        <v>VINTO</v>
      </c>
      <c r="AQ190" s="62">
        <f t="shared" si="134"/>
        <v>35</v>
      </c>
      <c r="AR190" s="63">
        <f t="shared" si="108"/>
        <v>3.4444444444444646</v>
      </c>
      <c r="AS190" s="63">
        <f t="shared" si="135"/>
        <v>172.22222222222322</v>
      </c>
      <c r="AT190" s="63">
        <f t="shared" si="136"/>
        <v>344.44444444444645</v>
      </c>
      <c r="AU190" s="63">
        <f t="shared" si="137"/>
        <v>-172.22222222222322</v>
      </c>
      <c r="AV190" s="68">
        <f t="shared" si="138"/>
        <v>0.1</v>
      </c>
      <c r="AW190" s="63">
        <f t="shared" si="139"/>
        <v>861.11111111111609</v>
      </c>
      <c r="AX190" s="63">
        <f t="shared" si="140"/>
        <v>-344.44444444444645</v>
      </c>
      <c r="AY190" s="64">
        <f t="shared" si="141"/>
        <v>516.6666666666697</v>
      </c>
      <c r="AZ190" s="65">
        <f t="shared" si="109"/>
        <v>122.38095238095593</v>
      </c>
      <c r="BA190" s="51">
        <f t="shared" si="142"/>
        <v>1205.5555555555625</v>
      </c>
      <c r="BB190" s="55">
        <f t="shared" si="110"/>
        <v>0.12550399894242917</v>
      </c>
      <c r="BC190" s="55">
        <f t="shared" si="111"/>
        <v>1.3103864734299611</v>
      </c>
      <c r="BE190" s="52">
        <f>IF(((AS190-T190)/T190)&gt;=BE$4,AD190,"")</f>
        <v>1.7999999999999852</v>
      </c>
      <c r="BF190" s="52">
        <f t="shared" si="112"/>
        <v>1.7999999999999852</v>
      </c>
      <c r="BG190" s="52">
        <f>IF(BB190&lt;=BG$4,AD190,"")</f>
        <v>1.7999999999999852</v>
      </c>
      <c r="BH190" s="52">
        <f>IF(BC190&gt;=BH$4,AD190,"")</f>
        <v>1.7999999999999852</v>
      </c>
    </row>
    <row r="191" spans="19:60">
      <c r="S191" s="70">
        <f t="shared" si="113"/>
        <v>7</v>
      </c>
      <c r="T191" s="71">
        <f t="shared" si="114"/>
        <v>50</v>
      </c>
      <c r="U191" s="71">
        <f t="shared" si="115"/>
        <v>2</v>
      </c>
      <c r="V191" s="72">
        <f t="shared" si="143"/>
        <v>5</v>
      </c>
      <c r="W191" s="70">
        <f t="shared" si="116"/>
        <v>2</v>
      </c>
      <c r="X191" s="72">
        <f t="shared" si="117"/>
        <v>7</v>
      </c>
      <c r="Y191" s="73">
        <f t="shared" si="118"/>
        <v>0.7142857142857143</v>
      </c>
      <c r="Z191" s="73">
        <f t="shared" si="119"/>
        <v>0.5</v>
      </c>
      <c r="AA191" s="71">
        <f t="shared" si="120"/>
        <v>10000</v>
      </c>
      <c r="AB191" s="71">
        <f t="shared" si="121"/>
        <v>9605.7142857142862</v>
      </c>
      <c r="AC191" s="71">
        <f t="shared" si="106"/>
        <v>394.28571428571377</v>
      </c>
      <c r="AD191" s="76">
        <f t="shared" si="122"/>
        <v>1.6999999999999851</v>
      </c>
      <c r="AE191" s="71">
        <f t="shared" si="123"/>
        <v>0.70000000000000007</v>
      </c>
      <c r="AF191" s="71">
        <f t="shared" si="124"/>
        <v>1.4000000000000001</v>
      </c>
      <c r="AG191" s="74">
        <f t="shared" si="125"/>
        <v>200</v>
      </c>
      <c r="AH191" s="60">
        <f t="shared" si="126"/>
        <v>50</v>
      </c>
      <c r="AI191" s="60">
        <f t="shared" si="127"/>
        <v>70</v>
      </c>
      <c r="AJ191" s="60">
        <f t="shared" si="128"/>
        <v>10070</v>
      </c>
      <c r="AK191" s="60">
        <f t="shared" si="129"/>
        <v>185</v>
      </c>
      <c r="AL191" s="60">
        <f t="shared" si="130"/>
        <v>3.7</v>
      </c>
      <c r="AM191" s="60">
        <f t="shared" si="131"/>
        <v>-37</v>
      </c>
      <c r="AN191" s="60">
        <f t="shared" si="132"/>
        <v>-37</v>
      </c>
      <c r="AO191" s="60">
        <f t="shared" si="133"/>
        <v>37</v>
      </c>
      <c r="AP191" s="61" t="str">
        <f t="shared" si="107"/>
        <v>VINTO</v>
      </c>
      <c r="AQ191" s="62">
        <f t="shared" si="134"/>
        <v>35</v>
      </c>
      <c r="AR191" s="63">
        <f t="shared" si="108"/>
        <v>3.5882352941176698</v>
      </c>
      <c r="AS191" s="63">
        <f t="shared" si="135"/>
        <v>179.41176470588348</v>
      </c>
      <c r="AT191" s="63">
        <f t="shared" si="136"/>
        <v>358.82352941176697</v>
      </c>
      <c r="AU191" s="63">
        <f t="shared" si="137"/>
        <v>-179.41176470588348</v>
      </c>
      <c r="AV191" s="68">
        <f t="shared" si="138"/>
        <v>0.1</v>
      </c>
      <c r="AW191" s="63">
        <f t="shared" si="139"/>
        <v>897.0588235294174</v>
      </c>
      <c r="AX191" s="63">
        <f t="shared" si="140"/>
        <v>-358.82352941176697</v>
      </c>
      <c r="AY191" s="64">
        <f t="shared" si="141"/>
        <v>538.23529411765048</v>
      </c>
      <c r="AZ191" s="65">
        <f t="shared" si="109"/>
        <v>143.94957983193672</v>
      </c>
      <c r="BA191" s="51">
        <f t="shared" si="142"/>
        <v>1255.8823529411843</v>
      </c>
      <c r="BB191" s="55">
        <f t="shared" si="110"/>
        <v>0.13074325506526308</v>
      </c>
      <c r="BC191" s="55">
        <f t="shared" si="111"/>
        <v>1.3650895140665067</v>
      </c>
      <c r="BE191" s="52">
        <f>IF(((AS191-T191)/T191)&gt;=BE$4,AD191,"")</f>
        <v>1.6999999999999851</v>
      </c>
      <c r="BF191" s="52">
        <f t="shared" si="112"/>
        <v>1.6999999999999851</v>
      </c>
      <c r="BG191" s="52">
        <f>IF(BB191&lt;=BG$4,AD191,"")</f>
        <v>1.6999999999999851</v>
      </c>
      <c r="BH191" s="52">
        <f>IF(BC191&gt;=BH$4,AD191,"")</f>
        <v>1.6999999999999851</v>
      </c>
    </row>
    <row r="192" spans="19:60">
      <c r="S192" s="70">
        <f t="shared" si="113"/>
        <v>7</v>
      </c>
      <c r="T192" s="71">
        <f t="shared" si="114"/>
        <v>50</v>
      </c>
      <c r="U192" s="71">
        <f t="shared" si="115"/>
        <v>2</v>
      </c>
      <c r="V192" s="72">
        <f t="shared" si="143"/>
        <v>5</v>
      </c>
      <c r="W192" s="70">
        <f t="shared" si="116"/>
        <v>2</v>
      </c>
      <c r="X192" s="72">
        <f t="shared" si="117"/>
        <v>7</v>
      </c>
      <c r="Y192" s="73">
        <f t="shared" si="118"/>
        <v>0.7142857142857143</v>
      </c>
      <c r="Z192" s="73">
        <f t="shared" si="119"/>
        <v>0.5</v>
      </c>
      <c r="AA192" s="71">
        <f t="shared" si="120"/>
        <v>10000</v>
      </c>
      <c r="AB192" s="71">
        <f t="shared" si="121"/>
        <v>9605.7142857142862</v>
      </c>
      <c r="AC192" s="71">
        <f t="shared" si="106"/>
        <v>394.28571428571377</v>
      </c>
      <c r="AD192" s="76">
        <f t="shared" si="122"/>
        <v>1.599999999999985</v>
      </c>
      <c r="AE192" s="71">
        <f t="shared" si="123"/>
        <v>0.70000000000000007</v>
      </c>
      <c r="AF192" s="71">
        <f t="shared" si="124"/>
        <v>1.4000000000000001</v>
      </c>
      <c r="AG192" s="74">
        <f t="shared" si="125"/>
        <v>200</v>
      </c>
      <c r="AH192" s="60">
        <f t="shared" si="126"/>
        <v>50</v>
      </c>
      <c r="AI192" s="60">
        <f t="shared" si="127"/>
        <v>70</v>
      </c>
      <c r="AJ192" s="60">
        <f t="shared" si="128"/>
        <v>10070</v>
      </c>
      <c r="AK192" s="60">
        <f t="shared" si="129"/>
        <v>185</v>
      </c>
      <c r="AL192" s="60">
        <f t="shared" si="130"/>
        <v>3.7</v>
      </c>
      <c r="AM192" s="60">
        <f t="shared" si="131"/>
        <v>-37</v>
      </c>
      <c r="AN192" s="60">
        <f t="shared" si="132"/>
        <v>-37</v>
      </c>
      <c r="AO192" s="60">
        <f t="shared" si="133"/>
        <v>37</v>
      </c>
      <c r="AP192" s="61" t="str">
        <f t="shared" si="107"/>
        <v>VINTO</v>
      </c>
      <c r="AQ192" s="62">
        <f t="shared" si="134"/>
        <v>35</v>
      </c>
      <c r="AR192" s="63">
        <f t="shared" si="108"/>
        <v>3.7500000000000262</v>
      </c>
      <c r="AS192" s="63">
        <f t="shared" si="135"/>
        <v>187.50000000000131</v>
      </c>
      <c r="AT192" s="63">
        <f t="shared" si="136"/>
        <v>375.00000000000261</v>
      </c>
      <c r="AU192" s="63">
        <f t="shared" si="137"/>
        <v>-187.50000000000131</v>
      </c>
      <c r="AV192" s="68">
        <f t="shared" si="138"/>
        <v>0.1</v>
      </c>
      <c r="AW192" s="63">
        <f t="shared" si="139"/>
        <v>937.50000000000659</v>
      </c>
      <c r="AX192" s="63">
        <f t="shared" si="140"/>
        <v>-375.00000000000261</v>
      </c>
      <c r="AY192" s="64">
        <f t="shared" si="141"/>
        <v>562.50000000000398</v>
      </c>
      <c r="AZ192" s="65">
        <f t="shared" si="109"/>
        <v>168.21428571429021</v>
      </c>
      <c r="BA192" s="51">
        <f t="shared" si="142"/>
        <v>1312.5000000000091</v>
      </c>
      <c r="BB192" s="55">
        <f t="shared" si="110"/>
        <v>0.13663741820345127</v>
      </c>
      <c r="BC192" s="55">
        <f t="shared" si="111"/>
        <v>1.4266304347826206</v>
      </c>
      <c r="BE192" s="52">
        <f>IF(((AS192-T192)/T192)&gt;=BE$4,AD192,"")</f>
        <v>1.599999999999985</v>
      </c>
      <c r="BF192" s="52">
        <f t="shared" si="112"/>
        <v>1.599999999999985</v>
      </c>
      <c r="BG192" s="52">
        <f>IF(BB192&lt;=BG$4,AD192,"")</f>
        <v>1.599999999999985</v>
      </c>
      <c r="BH192" s="52">
        <f>IF(BC192&gt;=BH$4,AD192,"")</f>
        <v>1.599999999999985</v>
      </c>
    </row>
    <row r="193" spans="19:60">
      <c r="S193" s="70">
        <f t="shared" si="113"/>
        <v>7</v>
      </c>
      <c r="T193" s="71">
        <f t="shared" si="114"/>
        <v>50</v>
      </c>
      <c r="U193" s="71">
        <f t="shared" si="115"/>
        <v>2</v>
      </c>
      <c r="V193" s="72">
        <f t="shared" si="143"/>
        <v>5</v>
      </c>
      <c r="W193" s="70">
        <f t="shared" si="116"/>
        <v>2</v>
      </c>
      <c r="X193" s="72">
        <f t="shared" si="117"/>
        <v>7</v>
      </c>
      <c r="Y193" s="73">
        <f t="shared" si="118"/>
        <v>0.7142857142857143</v>
      </c>
      <c r="Z193" s="73">
        <f t="shared" si="119"/>
        <v>0.5</v>
      </c>
      <c r="AA193" s="71">
        <f t="shared" si="120"/>
        <v>10000</v>
      </c>
      <c r="AB193" s="71">
        <f t="shared" si="121"/>
        <v>9605.7142857142862</v>
      </c>
      <c r="AC193" s="71">
        <f t="shared" si="106"/>
        <v>394.28571428571377</v>
      </c>
      <c r="AD193" s="76">
        <f t="shared" si="122"/>
        <v>1.4999999999999849</v>
      </c>
      <c r="AE193" s="71">
        <f t="shared" si="123"/>
        <v>0.70000000000000007</v>
      </c>
      <c r="AF193" s="71">
        <f t="shared" si="124"/>
        <v>1.4000000000000001</v>
      </c>
      <c r="AG193" s="74">
        <f t="shared" si="125"/>
        <v>200</v>
      </c>
      <c r="AH193" s="60">
        <f t="shared" si="126"/>
        <v>50</v>
      </c>
      <c r="AI193" s="60">
        <f t="shared" si="127"/>
        <v>70</v>
      </c>
      <c r="AJ193" s="60">
        <f t="shared" si="128"/>
        <v>10070</v>
      </c>
      <c r="AK193" s="60">
        <f t="shared" si="129"/>
        <v>185</v>
      </c>
      <c r="AL193" s="60">
        <f t="shared" si="130"/>
        <v>3.7</v>
      </c>
      <c r="AM193" s="60">
        <f t="shared" si="131"/>
        <v>-37</v>
      </c>
      <c r="AN193" s="60">
        <f t="shared" si="132"/>
        <v>-37</v>
      </c>
      <c r="AO193" s="60">
        <f t="shared" si="133"/>
        <v>37</v>
      </c>
      <c r="AP193" s="61" t="str">
        <f t="shared" si="107"/>
        <v>VINTO</v>
      </c>
      <c r="AQ193" s="62">
        <f t="shared" si="134"/>
        <v>35</v>
      </c>
      <c r="AR193" s="63">
        <f t="shared" si="108"/>
        <v>3.9333333333333629</v>
      </c>
      <c r="AS193" s="63">
        <f t="shared" si="135"/>
        <v>196.66666666666814</v>
      </c>
      <c r="AT193" s="63">
        <f t="shared" si="136"/>
        <v>393.33333333333627</v>
      </c>
      <c r="AU193" s="63">
        <f t="shared" si="137"/>
        <v>-196.66666666666814</v>
      </c>
      <c r="AV193" s="68">
        <f t="shared" si="138"/>
        <v>0.1</v>
      </c>
      <c r="AW193" s="63">
        <f t="shared" si="139"/>
        <v>983.33333333334065</v>
      </c>
      <c r="AX193" s="63">
        <f t="shared" si="140"/>
        <v>-393.33333333333627</v>
      </c>
      <c r="AY193" s="64">
        <f t="shared" si="141"/>
        <v>590.00000000000432</v>
      </c>
      <c r="AZ193" s="65">
        <f t="shared" si="109"/>
        <v>195.71428571429055</v>
      </c>
      <c r="BA193" s="51">
        <f t="shared" si="142"/>
        <v>1376.666666666677</v>
      </c>
      <c r="BB193" s="55">
        <f t="shared" si="110"/>
        <v>0.14331746976006451</v>
      </c>
      <c r="BC193" s="55">
        <f t="shared" si="111"/>
        <v>1.4963768115942158</v>
      </c>
      <c r="BE193" s="52">
        <f>IF(((AS193-T193)/T193)&gt;=BE$4,AD193,"")</f>
        <v>1.4999999999999849</v>
      </c>
      <c r="BF193" s="52">
        <f t="shared" si="112"/>
        <v>1.4999999999999849</v>
      </c>
      <c r="BG193" s="52">
        <f>IF(BB193&lt;=BG$4,AD193,"")</f>
        <v>1.4999999999999849</v>
      </c>
      <c r="BH193" s="52">
        <f>IF(BC193&gt;=BH$4,AD193,"")</f>
        <v>1.4999999999999849</v>
      </c>
    </row>
    <row r="194" spans="19:60">
      <c r="S194" s="70">
        <f t="shared" si="113"/>
        <v>7</v>
      </c>
      <c r="T194" s="71">
        <f t="shared" si="114"/>
        <v>50</v>
      </c>
      <c r="U194" s="71">
        <f t="shared" si="115"/>
        <v>2</v>
      </c>
      <c r="V194" s="72">
        <f t="shared" si="143"/>
        <v>5</v>
      </c>
      <c r="W194" s="70">
        <f t="shared" si="116"/>
        <v>2</v>
      </c>
      <c r="X194" s="72">
        <f t="shared" si="117"/>
        <v>7</v>
      </c>
      <c r="Y194" s="73">
        <f t="shared" si="118"/>
        <v>0.7142857142857143</v>
      </c>
      <c r="Z194" s="73">
        <f t="shared" si="119"/>
        <v>0.5</v>
      </c>
      <c r="AA194" s="71">
        <f t="shared" si="120"/>
        <v>10000</v>
      </c>
      <c r="AB194" s="71">
        <f t="shared" si="121"/>
        <v>9605.7142857142862</v>
      </c>
      <c r="AC194" s="71">
        <f t="shared" si="106"/>
        <v>394.28571428571377</v>
      </c>
      <c r="AD194" s="76">
        <f t="shared" si="122"/>
        <v>1.3999999999999848</v>
      </c>
      <c r="AE194" s="71">
        <f t="shared" si="123"/>
        <v>0.70000000000000007</v>
      </c>
      <c r="AF194" s="71">
        <f t="shared" si="124"/>
        <v>1.4000000000000001</v>
      </c>
      <c r="AG194" s="74">
        <f t="shared" si="125"/>
        <v>200</v>
      </c>
      <c r="AH194" s="60">
        <f t="shared" si="126"/>
        <v>50</v>
      </c>
      <c r="AI194" s="60">
        <f t="shared" si="127"/>
        <v>70</v>
      </c>
      <c r="AJ194" s="60">
        <f t="shared" si="128"/>
        <v>10070</v>
      </c>
      <c r="AK194" s="60">
        <f t="shared" si="129"/>
        <v>185</v>
      </c>
      <c r="AL194" s="60">
        <f t="shared" si="130"/>
        <v>3.7</v>
      </c>
      <c r="AM194" s="60">
        <f t="shared" si="131"/>
        <v>-37</v>
      </c>
      <c r="AN194" s="60">
        <f t="shared" si="132"/>
        <v>-37</v>
      </c>
      <c r="AO194" s="60">
        <f t="shared" si="133"/>
        <v>37</v>
      </c>
      <c r="AP194" s="61" t="str">
        <f t="shared" si="107"/>
        <v>VINTO</v>
      </c>
      <c r="AQ194" s="62">
        <f t="shared" si="134"/>
        <v>35</v>
      </c>
      <c r="AR194" s="63">
        <f t="shared" si="108"/>
        <v>4.142857142857177</v>
      </c>
      <c r="AS194" s="63">
        <f t="shared" si="135"/>
        <v>207.14285714285884</v>
      </c>
      <c r="AT194" s="63">
        <f t="shared" si="136"/>
        <v>414.28571428571769</v>
      </c>
      <c r="AU194" s="63">
        <f t="shared" si="137"/>
        <v>-207.14285714285884</v>
      </c>
      <c r="AV194" s="68">
        <f t="shared" si="138"/>
        <v>0.1</v>
      </c>
      <c r="AW194" s="63">
        <f t="shared" si="139"/>
        <v>1035.7142857142942</v>
      </c>
      <c r="AX194" s="63">
        <f t="shared" si="140"/>
        <v>-414.28571428571769</v>
      </c>
      <c r="AY194" s="64">
        <f t="shared" si="141"/>
        <v>621.42857142857656</v>
      </c>
      <c r="AZ194" s="65">
        <f t="shared" si="109"/>
        <v>227.14285714286279</v>
      </c>
      <c r="BA194" s="51">
        <f t="shared" si="142"/>
        <v>1450.0000000000118</v>
      </c>
      <c r="BB194" s="55">
        <f t="shared" si="110"/>
        <v>0.15095181439619396</v>
      </c>
      <c r="BC194" s="55">
        <f t="shared" si="111"/>
        <v>1.5760869565217541</v>
      </c>
      <c r="BE194" s="52">
        <f>IF(((AS194-T194)/T194)&gt;=BE$4,AD194,"")</f>
        <v>1.3999999999999848</v>
      </c>
      <c r="BF194" s="52">
        <f t="shared" si="112"/>
        <v>1.3999999999999848</v>
      </c>
      <c r="BG194" s="52">
        <f>IF(BB194&lt;=BG$4,AD194,"")</f>
        <v>1.3999999999999848</v>
      </c>
      <c r="BH194" s="52">
        <f>IF(BC194&gt;=BH$4,AD194,"")</f>
        <v>1.3999999999999848</v>
      </c>
    </row>
    <row r="195" spans="19:60">
      <c r="S195" s="70">
        <f t="shared" si="113"/>
        <v>7</v>
      </c>
      <c r="T195" s="71">
        <f t="shared" si="114"/>
        <v>50</v>
      </c>
      <c r="U195" s="71">
        <f t="shared" si="115"/>
        <v>2</v>
      </c>
      <c r="V195" s="72">
        <f t="shared" si="143"/>
        <v>5</v>
      </c>
      <c r="W195" s="70">
        <f t="shared" si="116"/>
        <v>2</v>
      </c>
      <c r="X195" s="72">
        <f t="shared" si="117"/>
        <v>7</v>
      </c>
      <c r="Y195" s="73">
        <f t="shared" si="118"/>
        <v>0.7142857142857143</v>
      </c>
      <c r="Z195" s="73">
        <f t="shared" si="119"/>
        <v>0.5</v>
      </c>
      <c r="AA195" s="71">
        <f t="shared" si="120"/>
        <v>10000</v>
      </c>
      <c r="AB195" s="71">
        <f t="shared" si="121"/>
        <v>9605.7142857142862</v>
      </c>
      <c r="AC195" s="71">
        <f t="shared" si="106"/>
        <v>394.28571428571377</v>
      </c>
      <c r="AD195" s="76">
        <f t="shared" si="122"/>
        <v>1.2999999999999847</v>
      </c>
      <c r="AE195" s="71">
        <f t="shared" si="123"/>
        <v>0.70000000000000007</v>
      </c>
      <c r="AF195" s="71">
        <f t="shared" si="124"/>
        <v>1.4000000000000001</v>
      </c>
      <c r="AG195" s="74">
        <f t="shared" si="125"/>
        <v>200</v>
      </c>
      <c r="AH195" s="60">
        <f t="shared" si="126"/>
        <v>50</v>
      </c>
      <c r="AI195" s="60">
        <f t="shared" si="127"/>
        <v>70</v>
      </c>
      <c r="AJ195" s="60">
        <f t="shared" si="128"/>
        <v>10070</v>
      </c>
      <c r="AK195" s="60">
        <f t="shared" si="129"/>
        <v>185</v>
      </c>
      <c r="AL195" s="60">
        <f t="shared" si="130"/>
        <v>3.7</v>
      </c>
      <c r="AM195" s="60">
        <f t="shared" si="131"/>
        <v>-37</v>
      </c>
      <c r="AN195" s="60">
        <f t="shared" si="132"/>
        <v>-37</v>
      </c>
      <c r="AO195" s="60">
        <f t="shared" si="133"/>
        <v>37</v>
      </c>
      <c r="AP195" s="61" t="str">
        <f t="shared" si="107"/>
        <v>VINTO</v>
      </c>
      <c r="AQ195" s="62">
        <f t="shared" si="134"/>
        <v>35</v>
      </c>
      <c r="AR195" s="63">
        <f t="shared" si="108"/>
        <v>4.3846153846154241</v>
      </c>
      <c r="AS195" s="63">
        <f t="shared" si="135"/>
        <v>219.23076923077122</v>
      </c>
      <c r="AT195" s="63">
        <f t="shared" si="136"/>
        <v>438.46153846154243</v>
      </c>
      <c r="AU195" s="63">
        <f t="shared" si="137"/>
        <v>-219.23076923077122</v>
      </c>
      <c r="AV195" s="68">
        <f t="shared" si="138"/>
        <v>0.1</v>
      </c>
      <c r="AW195" s="63">
        <f t="shared" si="139"/>
        <v>1096.1538461538562</v>
      </c>
      <c r="AX195" s="63">
        <f t="shared" si="140"/>
        <v>-438.46153846154243</v>
      </c>
      <c r="AY195" s="64">
        <f t="shared" si="141"/>
        <v>657.69230769231376</v>
      </c>
      <c r="AZ195" s="65">
        <f t="shared" si="109"/>
        <v>263.4065934066</v>
      </c>
      <c r="BA195" s="51">
        <f t="shared" si="142"/>
        <v>1534.6153846153984</v>
      </c>
      <c r="BB195" s="55">
        <f t="shared" si="110"/>
        <v>0.15976067359172796</v>
      </c>
      <c r="BC195" s="55">
        <f t="shared" si="111"/>
        <v>1.6680602006689138</v>
      </c>
      <c r="BE195" s="52">
        <f>IF(((AS195-T195)/T195)&gt;=BE$4,AD195,"")</f>
        <v>1.2999999999999847</v>
      </c>
      <c r="BF195" s="52">
        <f t="shared" si="112"/>
        <v>1.2999999999999847</v>
      </c>
      <c r="BG195" s="52">
        <f>IF(BB195&lt;=BG$4,AD195,"")</f>
        <v>1.2999999999999847</v>
      </c>
      <c r="BH195" s="52">
        <f>IF(BC195&gt;=BH$4,AD195,"")</f>
        <v>1.2999999999999847</v>
      </c>
    </row>
    <row r="196" spans="19:60">
      <c r="S196" s="70">
        <f t="shared" si="113"/>
        <v>7</v>
      </c>
      <c r="T196" s="71">
        <f t="shared" si="114"/>
        <v>50</v>
      </c>
      <c r="U196" s="71">
        <f t="shared" si="115"/>
        <v>2</v>
      </c>
      <c r="V196" s="72">
        <f t="shared" si="143"/>
        <v>5</v>
      </c>
      <c r="W196" s="70">
        <f t="shared" si="116"/>
        <v>2</v>
      </c>
      <c r="X196" s="72">
        <f t="shared" si="117"/>
        <v>7</v>
      </c>
      <c r="Y196" s="73">
        <f t="shared" si="118"/>
        <v>0.7142857142857143</v>
      </c>
      <c r="Z196" s="73">
        <f t="shared" si="119"/>
        <v>0.5</v>
      </c>
      <c r="AA196" s="71">
        <f t="shared" si="120"/>
        <v>10000</v>
      </c>
      <c r="AB196" s="71">
        <f t="shared" si="121"/>
        <v>9605.7142857142862</v>
      </c>
      <c r="AC196" s="71">
        <f t="shared" si="106"/>
        <v>394.28571428571377</v>
      </c>
      <c r="AD196" s="76">
        <f t="shared" si="122"/>
        <v>1.1999999999999846</v>
      </c>
      <c r="AE196" s="71">
        <f t="shared" si="123"/>
        <v>0.70000000000000007</v>
      </c>
      <c r="AF196" s="71">
        <f t="shared" si="124"/>
        <v>1.4000000000000001</v>
      </c>
      <c r="AG196" s="74">
        <f t="shared" si="125"/>
        <v>200</v>
      </c>
      <c r="AH196" s="60">
        <f t="shared" si="126"/>
        <v>50</v>
      </c>
      <c r="AI196" s="60">
        <f t="shared" si="127"/>
        <v>70</v>
      </c>
      <c r="AJ196" s="60">
        <f t="shared" si="128"/>
        <v>10070</v>
      </c>
      <c r="AK196" s="60">
        <f t="shared" si="129"/>
        <v>185</v>
      </c>
      <c r="AL196" s="60">
        <f t="shared" si="130"/>
        <v>3.7</v>
      </c>
      <c r="AM196" s="60">
        <f t="shared" si="131"/>
        <v>-37</v>
      </c>
      <c r="AN196" s="60">
        <f t="shared" si="132"/>
        <v>-37</v>
      </c>
      <c r="AO196" s="60">
        <f t="shared" si="133"/>
        <v>37</v>
      </c>
      <c r="AP196" s="61" t="str">
        <f t="shared" si="107"/>
        <v>VINTO</v>
      </c>
      <c r="AQ196" s="62">
        <f t="shared" si="134"/>
        <v>35</v>
      </c>
      <c r="AR196" s="63">
        <f t="shared" si="108"/>
        <v>4.666666666666714</v>
      </c>
      <c r="AS196" s="63">
        <f t="shared" si="135"/>
        <v>233.3333333333357</v>
      </c>
      <c r="AT196" s="63">
        <f t="shared" si="136"/>
        <v>466.6666666666714</v>
      </c>
      <c r="AU196" s="63">
        <f t="shared" si="137"/>
        <v>-233.3333333333357</v>
      </c>
      <c r="AV196" s="68">
        <f t="shared" si="138"/>
        <v>0.1</v>
      </c>
      <c r="AW196" s="63">
        <f t="shared" si="139"/>
        <v>1166.6666666666786</v>
      </c>
      <c r="AX196" s="63">
        <f t="shared" si="140"/>
        <v>-466.6666666666714</v>
      </c>
      <c r="AY196" s="64">
        <f t="shared" si="141"/>
        <v>700.00000000000716</v>
      </c>
      <c r="AZ196" s="65">
        <f t="shared" si="109"/>
        <v>305.7142857142934</v>
      </c>
      <c r="BA196" s="51">
        <f t="shared" si="142"/>
        <v>1633.3333333333499</v>
      </c>
      <c r="BB196" s="55">
        <f t="shared" si="110"/>
        <v>0.17003767598651767</v>
      </c>
      <c r="BC196" s="55">
        <f t="shared" si="111"/>
        <v>1.7753623188406003</v>
      </c>
      <c r="BE196" s="52">
        <f>IF(((AS196-T196)/T196)&gt;=BE$4,AD196,"")</f>
        <v>1.1999999999999846</v>
      </c>
      <c r="BF196" s="52">
        <f t="shared" si="112"/>
        <v>1.1999999999999846</v>
      </c>
      <c r="BG196" s="52">
        <f>IF(BB196&lt;=BG$4,AD196,"")</f>
        <v>1.1999999999999846</v>
      </c>
      <c r="BH196" s="52">
        <f>IF(BC196&gt;=BH$4,AD196,"")</f>
        <v>1.1999999999999846</v>
      </c>
    </row>
    <row r="197" spans="19:60">
      <c r="S197" s="70">
        <f t="shared" si="113"/>
        <v>7</v>
      </c>
      <c r="T197" s="71">
        <f t="shared" si="114"/>
        <v>50</v>
      </c>
      <c r="U197" s="71">
        <f t="shared" si="115"/>
        <v>2</v>
      </c>
      <c r="V197" s="72">
        <f t="shared" si="143"/>
        <v>5</v>
      </c>
      <c r="W197" s="70">
        <f t="shared" si="116"/>
        <v>2</v>
      </c>
      <c r="X197" s="72">
        <f t="shared" si="117"/>
        <v>7</v>
      </c>
      <c r="Y197" s="73">
        <f t="shared" si="118"/>
        <v>0.7142857142857143</v>
      </c>
      <c r="Z197" s="73">
        <f t="shared" si="119"/>
        <v>0.5</v>
      </c>
      <c r="AA197" s="71">
        <f t="shared" si="120"/>
        <v>10000</v>
      </c>
      <c r="AB197" s="71">
        <f t="shared" si="121"/>
        <v>9605.7142857142862</v>
      </c>
      <c r="AC197" s="71">
        <f t="shared" si="106"/>
        <v>394.28571428571377</v>
      </c>
      <c r="AD197" s="76">
        <f t="shared" si="122"/>
        <v>1.0999999999999845</v>
      </c>
      <c r="AE197" s="71">
        <f t="shared" si="123"/>
        <v>0.70000000000000007</v>
      </c>
      <c r="AF197" s="71">
        <f t="shared" si="124"/>
        <v>1.4000000000000001</v>
      </c>
      <c r="AG197" s="74">
        <f t="shared" si="125"/>
        <v>200</v>
      </c>
      <c r="AH197" s="60">
        <f t="shared" si="126"/>
        <v>50</v>
      </c>
      <c r="AI197" s="60">
        <f t="shared" si="127"/>
        <v>70</v>
      </c>
      <c r="AJ197" s="60">
        <f t="shared" si="128"/>
        <v>10070</v>
      </c>
      <c r="AK197" s="60">
        <f t="shared" si="129"/>
        <v>185</v>
      </c>
      <c r="AL197" s="60">
        <f t="shared" si="130"/>
        <v>3.7</v>
      </c>
      <c r="AM197" s="60">
        <f t="shared" si="131"/>
        <v>-37</v>
      </c>
      <c r="AN197" s="60">
        <f t="shared" si="132"/>
        <v>-37</v>
      </c>
      <c r="AO197" s="60">
        <f t="shared" si="133"/>
        <v>37</v>
      </c>
      <c r="AP197" s="61" t="str">
        <f t="shared" si="107"/>
        <v>VINTO</v>
      </c>
      <c r="AQ197" s="62">
        <f t="shared" si="134"/>
        <v>35</v>
      </c>
      <c r="AR197" s="63">
        <f t="shared" si="108"/>
        <v>5.0000000000000568</v>
      </c>
      <c r="AS197" s="63">
        <f t="shared" si="135"/>
        <v>250.00000000000284</v>
      </c>
      <c r="AT197" s="63">
        <f t="shared" si="136"/>
        <v>500.00000000000568</v>
      </c>
      <c r="AU197" s="63">
        <f t="shared" si="137"/>
        <v>-250.00000000000284</v>
      </c>
      <c r="AV197" s="68">
        <f t="shared" si="138"/>
        <v>0.1</v>
      </c>
      <c r="AW197" s="63">
        <f t="shared" si="139"/>
        <v>1250.0000000000141</v>
      </c>
      <c r="AX197" s="63">
        <f t="shared" si="140"/>
        <v>-500.00000000000568</v>
      </c>
      <c r="AY197" s="64">
        <f t="shared" si="141"/>
        <v>750.00000000000841</v>
      </c>
      <c r="AZ197" s="65">
        <f t="shared" si="109"/>
        <v>355.71428571429465</v>
      </c>
      <c r="BA197" s="51">
        <f t="shared" si="142"/>
        <v>1750.00000000002</v>
      </c>
      <c r="BB197" s="55">
        <f t="shared" si="110"/>
        <v>0.18218322427126918</v>
      </c>
      <c r="BC197" s="55">
        <f t="shared" si="111"/>
        <v>1.902173913043502</v>
      </c>
      <c r="BE197" s="52">
        <f>IF(((AS197-T197)/T197)&gt;=BE$4,AD197,"")</f>
        <v>1.0999999999999845</v>
      </c>
      <c r="BF197" s="52">
        <f t="shared" si="112"/>
        <v>1.0999999999999845</v>
      </c>
      <c r="BG197" s="52">
        <f>IF(BB197&lt;=BG$4,AD197,"")</f>
        <v>1.0999999999999845</v>
      </c>
      <c r="BH197" s="52">
        <f>IF(BC197&gt;=BH$4,AD197,"")</f>
        <v>1.0999999999999845</v>
      </c>
    </row>
    <row r="198" spans="19:60">
      <c r="S198" s="70">
        <f t="shared" si="113"/>
        <v>7</v>
      </c>
      <c r="T198" s="71">
        <f t="shared" si="114"/>
        <v>50</v>
      </c>
      <c r="U198" s="71">
        <f t="shared" si="115"/>
        <v>2</v>
      </c>
      <c r="V198" s="72">
        <f t="shared" si="143"/>
        <v>5</v>
      </c>
      <c r="W198" s="70">
        <f t="shared" si="116"/>
        <v>2</v>
      </c>
      <c r="X198" s="72">
        <f t="shared" si="117"/>
        <v>7</v>
      </c>
      <c r="Y198" s="73">
        <f t="shared" si="118"/>
        <v>0.7142857142857143</v>
      </c>
      <c r="Z198" s="73">
        <f t="shared" si="119"/>
        <v>0.5</v>
      </c>
      <c r="AA198" s="71">
        <f t="shared" si="120"/>
        <v>10000</v>
      </c>
      <c r="AB198" s="71">
        <f t="shared" si="121"/>
        <v>9605.7142857142862</v>
      </c>
      <c r="AC198" s="71">
        <f t="shared" si="106"/>
        <v>394.28571428571377</v>
      </c>
      <c r="AD198" s="76">
        <f t="shared" si="122"/>
        <v>0.99999999999998457</v>
      </c>
      <c r="AE198" s="71">
        <f t="shared" si="123"/>
        <v>0.70000000000000007</v>
      </c>
      <c r="AF198" s="71">
        <f t="shared" si="124"/>
        <v>1.4000000000000001</v>
      </c>
      <c r="AG198" s="74">
        <f t="shared" si="125"/>
        <v>200</v>
      </c>
      <c r="AH198" s="60">
        <f t="shared" si="126"/>
        <v>50</v>
      </c>
      <c r="AI198" s="60">
        <f t="shared" si="127"/>
        <v>70</v>
      </c>
      <c r="AJ198" s="60">
        <f t="shared" si="128"/>
        <v>10070</v>
      </c>
      <c r="AK198" s="60">
        <f t="shared" si="129"/>
        <v>185</v>
      </c>
      <c r="AL198" s="60">
        <f t="shared" si="130"/>
        <v>3.7</v>
      </c>
      <c r="AM198" s="60">
        <f t="shared" si="131"/>
        <v>-37</v>
      </c>
      <c r="AN198" s="60">
        <f t="shared" si="132"/>
        <v>-37</v>
      </c>
      <c r="AO198" s="60">
        <f t="shared" si="133"/>
        <v>37</v>
      </c>
      <c r="AP198" s="61" t="str">
        <f t="shared" si="107"/>
        <v>VINTO</v>
      </c>
      <c r="AQ198" s="62">
        <f t="shared" si="134"/>
        <v>35</v>
      </c>
      <c r="AR198" s="63">
        <f t="shared" si="108"/>
        <v>5.4000000000000679</v>
      </c>
      <c r="AS198" s="63">
        <f t="shared" si="135"/>
        <v>270.00000000000341</v>
      </c>
      <c r="AT198" s="63">
        <f t="shared" si="136"/>
        <v>540.00000000000682</v>
      </c>
      <c r="AU198" s="63">
        <f t="shared" si="137"/>
        <v>-270.00000000000341</v>
      </c>
      <c r="AV198" s="68">
        <f t="shared" si="138"/>
        <v>0.1</v>
      </c>
      <c r="AW198" s="63">
        <f t="shared" si="139"/>
        <v>1350.0000000000171</v>
      </c>
      <c r="AX198" s="63">
        <f t="shared" si="140"/>
        <v>-540.00000000000682</v>
      </c>
      <c r="AY198" s="64">
        <f t="shared" si="141"/>
        <v>810.00000000001023</v>
      </c>
      <c r="AZ198" s="65">
        <f t="shared" si="109"/>
        <v>415.71428571429647</v>
      </c>
      <c r="BA198" s="51">
        <f t="shared" si="142"/>
        <v>1890.0000000000239</v>
      </c>
      <c r="BB198" s="55">
        <f t="shared" si="110"/>
        <v>0.19675788221297094</v>
      </c>
      <c r="BC198" s="55">
        <f t="shared" si="111"/>
        <v>2.054347826086985</v>
      </c>
      <c r="BE198" s="52">
        <f>IF(((AS198-T198)/T198)&gt;=BE$4,AD198,"")</f>
        <v>0.99999999999998457</v>
      </c>
      <c r="BF198" s="52">
        <f t="shared" si="112"/>
        <v>0.99999999999998457</v>
      </c>
      <c r="BG198" s="52">
        <f>IF(BB198&lt;=BG$4,AD198,"")</f>
        <v>0.99999999999998457</v>
      </c>
      <c r="BH198" s="52">
        <f>IF(BC198&gt;=BH$4,AD198,"")</f>
        <v>0.99999999999998457</v>
      </c>
    </row>
    <row r="199" spans="19:60">
      <c r="S199" s="70">
        <f t="shared" si="113"/>
        <v>7</v>
      </c>
      <c r="T199" s="71">
        <f t="shared" si="114"/>
        <v>50</v>
      </c>
      <c r="U199" s="71">
        <f t="shared" si="115"/>
        <v>2</v>
      </c>
      <c r="V199" s="72">
        <f t="shared" si="143"/>
        <v>5</v>
      </c>
      <c r="W199" s="70">
        <f t="shared" si="116"/>
        <v>2</v>
      </c>
      <c r="X199" s="72">
        <f t="shared" si="117"/>
        <v>7</v>
      </c>
      <c r="Y199" s="73">
        <f t="shared" si="118"/>
        <v>0.7142857142857143</v>
      </c>
      <c r="Z199" s="73">
        <f t="shared" si="119"/>
        <v>0.5</v>
      </c>
      <c r="AA199" s="71">
        <f t="shared" si="120"/>
        <v>10000</v>
      </c>
      <c r="AB199" s="71">
        <f t="shared" si="121"/>
        <v>9605.7142857142862</v>
      </c>
      <c r="AC199" s="71">
        <f t="shared" si="106"/>
        <v>394.28571428571377</v>
      </c>
      <c r="AD199" s="76">
        <f t="shared" si="122"/>
        <v>0.89999999999998459</v>
      </c>
      <c r="AE199" s="71">
        <f t="shared" si="123"/>
        <v>0.70000000000000007</v>
      </c>
      <c r="AF199" s="71">
        <f t="shared" si="124"/>
        <v>1.4000000000000001</v>
      </c>
      <c r="AG199" s="74">
        <f t="shared" si="125"/>
        <v>200</v>
      </c>
      <c r="AH199" s="60">
        <f t="shared" si="126"/>
        <v>50</v>
      </c>
      <c r="AI199" s="60">
        <f t="shared" si="127"/>
        <v>70</v>
      </c>
      <c r="AJ199" s="60">
        <f t="shared" si="128"/>
        <v>10070</v>
      </c>
      <c r="AK199" s="60">
        <f t="shared" si="129"/>
        <v>185</v>
      </c>
      <c r="AL199" s="60">
        <f t="shared" si="130"/>
        <v>3.7</v>
      </c>
      <c r="AM199" s="60">
        <f t="shared" si="131"/>
        <v>-37</v>
      </c>
      <c r="AN199" s="60">
        <f t="shared" si="132"/>
        <v>-37</v>
      </c>
      <c r="AO199" s="60">
        <f t="shared" si="133"/>
        <v>37</v>
      </c>
      <c r="AP199" s="61" t="str">
        <f t="shared" si="107"/>
        <v>VINTO</v>
      </c>
      <c r="AQ199" s="62">
        <f t="shared" si="134"/>
        <v>35</v>
      </c>
      <c r="AR199" s="63">
        <f t="shared" si="108"/>
        <v>5.8888888888889728</v>
      </c>
      <c r="AS199" s="63">
        <f t="shared" si="135"/>
        <v>294.44444444444866</v>
      </c>
      <c r="AT199" s="63">
        <f t="shared" si="136"/>
        <v>588.88888888889733</v>
      </c>
      <c r="AU199" s="63">
        <f t="shared" si="137"/>
        <v>-294.44444444444866</v>
      </c>
      <c r="AV199" s="68">
        <f t="shared" si="138"/>
        <v>0.1</v>
      </c>
      <c r="AW199" s="63">
        <f t="shared" si="139"/>
        <v>1472.2222222222433</v>
      </c>
      <c r="AX199" s="63">
        <f t="shared" si="140"/>
        <v>-588.88888888889733</v>
      </c>
      <c r="AY199" s="64">
        <f t="shared" si="141"/>
        <v>883.33333333334599</v>
      </c>
      <c r="AZ199" s="65">
        <f t="shared" si="109"/>
        <v>489.04761904763222</v>
      </c>
      <c r="BA199" s="51">
        <f t="shared" si="142"/>
        <v>2061.1111111111404</v>
      </c>
      <c r="BB199" s="55">
        <f t="shared" si="110"/>
        <v>0.21457135303060651</v>
      </c>
      <c r="BC199" s="55">
        <f t="shared" si="111"/>
        <v>2.2403381642512428</v>
      </c>
      <c r="BE199" s="52">
        <f>IF(((AS199-T199)/T199)&gt;=BE$4,AD199,"")</f>
        <v>0.89999999999998459</v>
      </c>
      <c r="BF199" s="52">
        <f t="shared" si="112"/>
        <v>0.89999999999998459</v>
      </c>
      <c r="BG199" s="52">
        <f>IF(BB199&lt;=BG$4,AD199,"")</f>
        <v>0.89999999999998459</v>
      </c>
      <c r="BH199" s="52">
        <f>IF(BC199&gt;=BH$4,AD199,"")</f>
        <v>0.89999999999998459</v>
      </c>
    </row>
    <row r="200" spans="19:60">
      <c r="S200" s="70">
        <f t="shared" si="113"/>
        <v>7</v>
      </c>
      <c r="T200" s="71">
        <f t="shared" si="114"/>
        <v>50</v>
      </c>
      <c r="U200" s="71">
        <f t="shared" si="115"/>
        <v>2</v>
      </c>
      <c r="V200" s="72">
        <f t="shared" ref="V200:V207" si="144">ROUND((1/U200)*S200,0)+1</f>
        <v>5</v>
      </c>
      <c r="W200" s="70">
        <f t="shared" si="116"/>
        <v>2</v>
      </c>
      <c r="X200" s="72">
        <f t="shared" si="117"/>
        <v>7</v>
      </c>
      <c r="Y200" s="73">
        <f t="shared" si="118"/>
        <v>0.7142857142857143</v>
      </c>
      <c r="Z200" s="73">
        <f t="shared" si="119"/>
        <v>0.5</v>
      </c>
      <c r="AA200" s="71">
        <f t="shared" si="120"/>
        <v>10000</v>
      </c>
      <c r="AB200" s="71">
        <f t="shared" si="121"/>
        <v>9605.7142857142862</v>
      </c>
      <c r="AC200" s="71">
        <f t="shared" si="106"/>
        <v>394.28571428571377</v>
      </c>
      <c r="AD200" s="76">
        <f t="shared" si="122"/>
        <v>0.79999999999998461</v>
      </c>
      <c r="AE200" s="71">
        <f t="shared" si="123"/>
        <v>0.70000000000000007</v>
      </c>
      <c r="AF200" s="71">
        <f t="shared" si="124"/>
        <v>1.4000000000000001</v>
      </c>
      <c r="AG200" s="74">
        <f t="shared" si="125"/>
        <v>200</v>
      </c>
      <c r="AH200" s="60">
        <f t="shared" si="126"/>
        <v>50</v>
      </c>
      <c r="AI200" s="60">
        <f t="shared" si="127"/>
        <v>70</v>
      </c>
      <c r="AJ200" s="60">
        <f t="shared" si="128"/>
        <v>10070</v>
      </c>
      <c r="AK200" s="60">
        <f t="shared" si="129"/>
        <v>185</v>
      </c>
      <c r="AL200" s="60">
        <f t="shared" si="130"/>
        <v>3.7</v>
      </c>
      <c r="AM200" s="60">
        <f t="shared" si="131"/>
        <v>-37</v>
      </c>
      <c r="AN200" s="60">
        <f t="shared" si="132"/>
        <v>-37</v>
      </c>
      <c r="AO200" s="60">
        <f t="shared" si="133"/>
        <v>37</v>
      </c>
      <c r="AP200" s="61" t="str">
        <f t="shared" si="107"/>
        <v>VINTO</v>
      </c>
      <c r="AQ200" s="62">
        <f t="shared" si="134"/>
        <v>35</v>
      </c>
      <c r="AR200" s="63">
        <f t="shared" si="108"/>
        <v>6.5000000000001066</v>
      </c>
      <c r="AS200" s="63">
        <f t="shared" si="135"/>
        <v>325.00000000000534</v>
      </c>
      <c r="AT200" s="63">
        <f t="shared" si="136"/>
        <v>650.00000000001069</v>
      </c>
      <c r="AU200" s="63">
        <f t="shared" si="137"/>
        <v>-325.00000000000534</v>
      </c>
      <c r="AV200" s="68">
        <f t="shared" si="138"/>
        <v>0.1</v>
      </c>
      <c r="AW200" s="63">
        <f t="shared" si="139"/>
        <v>1625.0000000000268</v>
      </c>
      <c r="AX200" s="63">
        <f t="shared" si="140"/>
        <v>-650.00000000001069</v>
      </c>
      <c r="AY200" s="64">
        <f t="shared" si="141"/>
        <v>975.00000000001614</v>
      </c>
      <c r="AZ200" s="65">
        <f t="shared" si="109"/>
        <v>580.71428571430238</v>
      </c>
      <c r="BA200" s="51">
        <f t="shared" si="142"/>
        <v>2275.0000000000373</v>
      </c>
      <c r="BB200" s="55">
        <f t="shared" si="110"/>
        <v>0.2368381915526511</v>
      </c>
      <c r="BC200" s="55">
        <f t="shared" si="111"/>
        <v>2.4728260869565659</v>
      </c>
      <c r="BE200" s="52">
        <f>IF(((AS200-T200)/T200)&gt;=BE$4,AD200,"")</f>
        <v>0.79999999999998461</v>
      </c>
      <c r="BF200" s="52">
        <f t="shared" si="112"/>
        <v>0.79999999999998461</v>
      </c>
      <c r="BG200" s="52">
        <f>IF(BB200&lt;=BG$4,AD200,"")</f>
        <v>0.79999999999998461</v>
      </c>
      <c r="BH200" s="52">
        <f>IF(BC200&gt;=BH$4,AD200,"")</f>
        <v>0.79999999999998461</v>
      </c>
    </row>
    <row r="201" spans="19:60">
      <c r="S201" s="70">
        <f t="shared" si="113"/>
        <v>7</v>
      </c>
      <c r="T201" s="71">
        <f t="shared" si="114"/>
        <v>50</v>
      </c>
      <c r="U201" s="71">
        <f t="shared" si="115"/>
        <v>2</v>
      </c>
      <c r="V201" s="72">
        <f t="shared" si="144"/>
        <v>5</v>
      </c>
      <c r="W201" s="70">
        <f t="shared" si="116"/>
        <v>2</v>
      </c>
      <c r="X201" s="72">
        <f t="shared" si="117"/>
        <v>7</v>
      </c>
      <c r="Y201" s="73">
        <f t="shared" si="118"/>
        <v>0.7142857142857143</v>
      </c>
      <c r="Z201" s="73">
        <f t="shared" si="119"/>
        <v>0.5</v>
      </c>
      <c r="AA201" s="71">
        <f t="shared" si="120"/>
        <v>10000</v>
      </c>
      <c r="AB201" s="71">
        <f t="shared" si="121"/>
        <v>9605.7142857142862</v>
      </c>
      <c r="AC201" s="71">
        <f t="shared" ref="AC201:AC207" si="145">AA201-AB201</f>
        <v>394.28571428571377</v>
      </c>
      <c r="AD201" s="76">
        <f t="shared" si="122"/>
        <v>0.69999999999998463</v>
      </c>
      <c r="AE201" s="71">
        <f t="shared" si="123"/>
        <v>0.70000000000000007</v>
      </c>
      <c r="AF201" s="71">
        <f t="shared" si="124"/>
        <v>1.4000000000000001</v>
      </c>
      <c r="AG201" s="74">
        <f t="shared" si="125"/>
        <v>200</v>
      </c>
      <c r="AH201" s="60">
        <f t="shared" si="126"/>
        <v>50</v>
      </c>
      <c r="AI201" s="60">
        <f t="shared" si="127"/>
        <v>70</v>
      </c>
      <c r="AJ201" s="60">
        <f t="shared" si="128"/>
        <v>10070</v>
      </c>
      <c r="AK201" s="60">
        <f t="shared" si="129"/>
        <v>185</v>
      </c>
      <c r="AL201" s="60">
        <f t="shared" si="130"/>
        <v>3.7</v>
      </c>
      <c r="AM201" s="60">
        <f t="shared" si="131"/>
        <v>-37</v>
      </c>
      <c r="AN201" s="60">
        <f t="shared" si="132"/>
        <v>-37</v>
      </c>
      <c r="AO201" s="60">
        <f t="shared" si="133"/>
        <v>37</v>
      </c>
      <c r="AP201" s="61" t="str">
        <f t="shared" ref="AP201:AP207" si="146">IF(AB201+AY201&gt;AJ201,"VINTO","")</f>
        <v>VINTO</v>
      </c>
      <c r="AQ201" s="62">
        <f t="shared" si="134"/>
        <v>35</v>
      </c>
      <c r="AR201" s="63">
        <f t="shared" ref="AR201:AR207" si="147">IF(AL201=0,1,(1+(AL201+AE201)/(AD201*(U201-1))))</f>
        <v>7.2857142857144241</v>
      </c>
      <c r="AS201" s="63">
        <f t="shared" si="135"/>
        <v>364.28571428572121</v>
      </c>
      <c r="AT201" s="63">
        <f t="shared" si="136"/>
        <v>728.57142857144242</v>
      </c>
      <c r="AU201" s="63">
        <f t="shared" si="137"/>
        <v>-364.28571428572121</v>
      </c>
      <c r="AV201" s="68">
        <f t="shared" si="138"/>
        <v>0.1</v>
      </c>
      <c r="AW201" s="63">
        <f t="shared" si="139"/>
        <v>1821.4285714286061</v>
      </c>
      <c r="AX201" s="63">
        <f t="shared" si="140"/>
        <v>-728.57142857144242</v>
      </c>
      <c r="AY201" s="64">
        <f t="shared" si="141"/>
        <v>1092.8571428571636</v>
      </c>
      <c r="AZ201" s="65">
        <f t="shared" ref="AZ201:AZ207" si="148">AB201-AA201+AY201</f>
        <v>698.57142857144981</v>
      </c>
      <c r="BA201" s="51">
        <f t="shared" si="142"/>
        <v>2550.0000000000487</v>
      </c>
      <c r="BB201" s="55">
        <f t="shared" ref="BB201:BB207" si="149">BA201/AB201</f>
        <v>0.26546698393813711</v>
      </c>
      <c r="BC201" s="55">
        <f t="shared" ref="BC201:BC207" si="150">IFERROR(AY201/AC201,0)</f>
        <v>2.7717391304348387</v>
      </c>
      <c r="BE201" s="52">
        <f>IF(((AS201-T201)/T201)&gt;=BE$4,AD201,"")</f>
        <v>0.69999999999998463</v>
      </c>
      <c r="BF201" s="52">
        <f t="shared" ref="BF201:BF207" si="151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S207" si="152">S201</f>
        <v>7</v>
      </c>
      <c r="T202" s="71">
        <f t="shared" ref="T202:T207" si="153">T201</f>
        <v>50</v>
      </c>
      <c r="U202" s="71">
        <f t="shared" ref="U202:U207" si="154">U201</f>
        <v>2</v>
      </c>
      <c r="V202" s="72">
        <f t="shared" si="144"/>
        <v>5</v>
      </c>
      <c r="W202" s="70">
        <f t="shared" ref="W202:W207" si="155">W201</f>
        <v>2</v>
      </c>
      <c r="X202" s="72">
        <f t="shared" ref="X202:X207" si="156">X201</f>
        <v>7</v>
      </c>
      <c r="Y202" s="73">
        <f t="shared" ref="Y202:Y207" si="157">Y201</f>
        <v>0.7142857142857143</v>
      </c>
      <c r="Z202" s="73">
        <f t="shared" ref="Z202:Z207" si="158">Z201</f>
        <v>0.5</v>
      </c>
      <c r="AA202" s="71">
        <f t="shared" ref="AA202:AA207" si="159">AA201</f>
        <v>10000</v>
      </c>
      <c r="AB202" s="71">
        <f t="shared" ref="AB202:AB207" si="160">AB201</f>
        <v>9605.7142857142862</v>
      </c>
      <c r="AC202" s="71">
        <f t="shared" si="145"/>
        <v>394.28571428571377</v>
      </c>
      <c r="AD202" s="76">
        <f t="shared" ref="AD202:AD207" si="161">AD201-0.1</f>
        <v>0.59999999999998466</v>
      </c>
      <c r="AE202" s="71">
        <f t="shared" ref="AE202:AE207" si="162">AE201</f>
        <v>0.70000000000000007</v>
      </c>
      <c r="AF202" s="71">
        <f t="shared" ref="AF202:AF207" si="163">AF201</f>
        <v>1.4000000000000001</v>
      </c>
      <c r="AG202" s="74">
        <f t="shared" ref="AG202:AG207" si="164">AG201</f>
        <v>200</v>
      </c>
      <c r="AH202" s="60">
        <f t="shared" ref="AH202:AH207" si="165">AH201</f>
        <v>50</v>
      </c>
      <c r="AI202" s="60">
        <f t="shared" ref="AI202:AI207" si="166">AI201</f>
        <v>70</v>
      </c>
      <c r="AJ202" s="60">
        <f t="shared" ref="AJ202:AJ207" si="167">AJ201</f>
        <v>10070</v>
      </c>
      <c r="AK202" s="60">
        <f t="shared" ref="AK202:AK207" si="168">AK201</f>
        <v>185</v>
      </c>
      <c r="AL202" s="60">
        <f t="shared" ref="AL202:AL207" si="169">AL201</f>
        <v>3.7</v>
      </c>
      <c r="AM202" s="60">
        <f t="shared" ref="AM202:AM207" si="170">AM201</f>
        <v>-37</v>
      </c>
      <c r="AN202" s="60">
        <f t="shared" ref="AN202:AN207" si="171">AN201</f>
        <v>-37</v>
      </c>
      <c r="AO202" s="60">
        <f t="shared" ref="AO202:AO207" si="172">AO201</f>
        <v>37</v>
      </c>
      <c r="AP202" s="61" t="str">
        <f t="shared" si="146"/>
        <v>VINTO</v>
      </c>
      <c r="AQ202" s="62">
        <f t="shared" ref="AQ202:AQ207" si="173">AE202*AH202</f>
        <v>35</v>
      </c>
      <c r="AR202" s="63">
        <f t="shared" si="147"/>
        <v>8.3333333333335204</v>
      </c>
      <c r="AS202" s="63">
        <f t="shared" ref="AS202:AS207" si="174">IF(AR202&lt;=0,AH202,AR202*AH202)</f>
        <v>416.66666666667601</v>
      </c>
      <c r="AT202" s="63">
        <f t="shared" ref="AT202:AT207" si="175">(U202*AS202)</f>
        <v>833.33333333335202</v>
      </c>
      <c r="AU202" s="63">
        <f t="shared" ref="AU202:AU207" si="176">-AS202</f>
        <v>-416.66666666667601</v>
      </c>
      <c r="AV202" s="68">
        <f t="shared" ref="AV202:AV207" si="177">IFERROR(AE202/X202,0)</f>
        <v>0.1</v>
      </c>
      <c r="AW202" s="63">
        <f t="shared" ref="AW202:AW207" si="178">(AT202+AU202)*V202</f>
        <v>2083.3333333333799</v>
      </c>
      <c r="AX202" s="63">
        <f t="shared" ref="AX202:AX207" si="179">AU202*W202</f>
        <v>-833.33333333335202</v>
      </c>
      <c r="AY202" s="64">
        <f t="shared" ref="AY202:AY207" si="180">SUM(AW202:AX202)</f>
        <v>1250.0000000000277</v>
      </c>
      <c r="AZ202" s="65">
        <f t="shared" si="148"/>
        <v>855.71428571431397</v>
      </c>
      <c r="BA202" s="51">
        <f t="shared" ref="BA202:BA207" si="181">AS202*X202</f>
        <v>2916.666666666732</v>
      </c>
      <c r="BB202" s="55">
        <f t="shared" si="149"/>
        <v>0.30363870711878527</v>
      </c>
      <c r="BC202" s="55">
        <f t="shared" si="150"/>
        <v>3.1702898550725385</v>
      </c>
      <c r="BE202" s="52">
        <f>IF(((AS202-T202)/T202)&gt;=BE$4,AD202,"")</f>
        <v>0.59999999999998466</v>
      </c>
      <c r="BF202" s="52">
        <f t="shared" si="151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52"/>
        <v>7</v>
      </c>
      <c r="T203" s="71">
        <f t="shared" si="153"/>
        <v>50</v>
      </c>
      <c r="U203" s="71">
        <f t="shared" si="154"/>
        <v>2</v>
      </c>
      <c r="V203" s="72">
        <f t="shared" si="144"/>
        <v>5</v>
      </c>
      <c r="W203" s="70">
        <f t="shared" si="155"/>
        <v>2</v>
      </c>
      <c r="X203" s="72">
        <f t="shared" si="156"/>
        <v>7</v>
      </c>
      <c r="Y203" s="73">
        <f t="shared" si="157"/>
        <v>0.7142857142857143</v>
      </c>
      <c r="Z203" s="73">
        <f t="shared" si="158"/>
        <v>0.5</v>
      </c>
      <c r="AA203" s="71">
        <f t="shared" si="159"/>
        <v>10000</v>
      </c>
      <c r="AB203" s="71">
        <f t="shared" si="160"/>
        <v>9605.7142857142862</v>
      </c>
      <c r="AC203" s="71">
        <f t="shared" si="145"/>
        <v>394.28571428571377</v>
      </c>
      <c r="AD203" s="76">
        <f t="shared" si="161"/>
        <v>0.49999999999998468</v>
      </c>
      <c r="AE203" s="71">
        <f t="shared" si="162"/>
        <v>0.70000000000000007</v>
      </c>
      <c r="AF203" s="71">
        <f t="shared" si="163"/>
        <v>1.4000000000000001</v>
      </c>
      <c r="AG203" s="74">
        <f t="shared" si="164"/>
        <v>200</v>
      </c>
      <c r="AH203" s="60">
        <f t="shared" si="165"/>
        <v>50</v>
      </c>
      <c r="AI203" s="60">
        <f t="shared" si="166"/>
        <v>70</v>
      </c>
      <c r="AJ203" s="60">
        <f t="shared" si="167"/>
        <v>10070</v>
      </c>
      <c r="AK203" s="60">
        <f t="shared" si="168"/>
        <v>185</v>
      </c>
      <c r="AL203" s="60">
        <f t="shared" si="169"/>
        <v>3.7</v>
      </c>
      <c r="AM203" s="60">
        <f t="shared" si="170"/>
        <v>-37</v>
      </c>
      <c r="AN203" s="60">
        <f t="shared" si="171"/>
        <v>-37</v>
      </c>
      <c r="AO203" s="60">
        <f t="shared" si="172"/>
        <v>37</v>
      </c>
      <c r="AP203" s="61" t="str">
        <f t="shared" si="146"/>
        <v>VINTO</v>
      </c>
      <c r="AQ203" s="62">
        <f t="shared" si="173"/>
        <v>35</v>
      </c>
      <c r="AR203" s="63">
        <f t="shared" si="147"/>
        <v>9.8000000000002707</v>
      </c>
      <c r="AS203" s="63">
        <f t="shared" si="174"/>
        <v>490.00000000001353</v>
      </c>
      <c r="AT203" s="63">
        <f t="shared" si="175"/>
        <v>980.00000000002706</v>
      </c>
      <c r="AU203" s="63">
        <f t="shared" si="176"/>
        <v>-490.00000000001353</v>
      </c>
      <c r="AV203" s="68">
        <f t="shared" si="177"/>
        <v>0.1</v>
      </c>
      <c r="AW203" s="63">
        <f t="shared" si="178"/>
        <v>2450.0000000000678</v>
      </c>
      <c r="AX203" s="63">
        <f t="shared" si="179"/>
        <v>-980.00000000002706</v>
      </c>
      <c r="AY203" s="64">
        <f t="shared" si="180"/>
        <v>1470.0000000000407</v>
      </c>
      <c r="AZ203" s="65">
        <f t="shared" si="148"/>
        <v>1075.7142857143269</v>
      </c>
      <c r="BA203" s="51">
        <f t="shared" si="181"/>
        <v>3430.0000000000946</v>
      </c>
      <c r="BB203" s="55">
        <f t="shared" si="149"/>
        <v>0.35707911957169336</v>
      </c>
      <c r="BC203" s="55">
        <f t="shared" si="150"/>
        <v>3.7282608695653257</v>
      </c>
      <c r="BE203" s="52">
        <f>IF(((AS203-T203)/T203)&gt;=BE$4,AD203,"")</f>
        <v>0.49999999999998468</v>
      </c>
      <c r="BF203" s="52">
        <f t="shared" si="151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52"/>
        <v>7</v>
      </c>
      <c r="T204" s="71">
        <f t="shared" si="153"/>
        <v>50</v>
      </c>
      <c r="U204" s="71">
        <f t="shared" si="154"/>
        <v>2</v>
      </c>
      <c r="V204" s="72">
        <f t="shared" si="144"/>
        <v>5</v>
      </c>
      <c r="W204" s="70">
        <f t="shared" si="155"/>
        <v>2</v>
      </c>
      <c r="X204" s="72">
        <f t="shared" si="156"/>
        <v>7</v>
      </c>
      <c r="Y204" s="73">
        <f t="shared" si="157"/>
        <v>0.7142857142857143</v>
      </c>
      <c r="Z204" s="73">
        <f t="shared" si="158"/>
        <v>0.5</v>
      </c>
      <c r="AA204" s="71">
        <f t="shared" si="159"/>
        <v>10000</v>
      </c>
      <c r="AB204" s="71">
        <f t="shared" si="160"/>
        <v>9605.7142857142862</v>
      </c>
      <c r="AC204" s="71">
        <f t="shared" si="145"/>
        <v>394.28571428571377</v>
      </c>
      <c r="AD204" s="76">
        <f t="shared" si="161"/>
        <v>0.3999999999999847</v>
      </c>
      <c r="AE204" s="71">
        <f t="shared" si="162"/>
        <v>0.70000000000000007</v>
      </c>
      <c r="AF204" s="71">
        <f t="shared" si="163"/>
        <v>1.4000000000000001</v>
      </c>
      <c r="AG204" s="74">
        <f t="shared" si="164"/>
        <v>200</v>
      </c>
      <c r="AH204" s="60">
        <f t="shared" si="165"/>
        <v>50</v>
      </c>
      <c r="AI204" s="60">
        <f t="shared" si="166"/>
        <v>70</v>
      </c>
      <c r="AJ204" s="60">
        <f t="shared" si="167"/>
        <v>10070</v>
      </c>
      <c r="AK204" s="60">
        <f t="shared" si="168"/>
        <v>185</v>
      </c>
      <c r="AL204" s="60">
        <f t="shared" si="169"/>
        <v>3.7</v>
      </c>
      <c r="AM204" s="60">
        <f t="shared" si="170"/>
        <v>-37</v>
      </c>
      <c r="AN204" s="60">
        <f t="shared" si="171"/>
        <v>-37</v>
      </c>
      <c r="AO204" s="60">
        <f t="shared" si="172"/>
        <v>37</v>
      </c>
      <c r="AP204" s="61" t="str">
        <f t="shared" si="146"/>
        <v>VINTO</v>
      </c>
      <c r="AQ204" s="62">
        <f t="shared" si="173"/>
        <v>35</v>
      </c>
      <c r="AR204" s="63">
        <f t="shared" si="147"/>
        <v>12.000000000000421</v>
      </c>
      <c r="AS204" s="63">
        <f t="shared" si="174"/>
        <v>600.00000000002103</v>
      </c>
      <c r="AT204" s="63">
        <f t="shared" si="175"/>
        <v>1200.0000000000421</v>
      </c>
      <c r="AU204" s="63">
        <f t="shared" si="176"/>
        <v>-600.00000000002103</v>
      </c>
      <c r="AV204" s="68">
        <f t="shared" si="177"/>
        <v>0.1</v>
      </c>
      <c r="AW204" s="63">
        <f t="shared" si="178"/>
        <v>3000.000000000105</v>
      </c>
      <c r="AX204" s="63">
        <f t="shared" si="179"/>
        <v>-1200.0000000000421</v>
      </c>
      <c r="AY204" s="64">
        <f t="shared" si="180"/>
        <v>1800.000000000063</v>
      </c>
      <c r="AZ204" s="65">
        <f t="shared" si="148"/>
        <v>1405.7142857143492</v>
      </c>
      <c r="BA204" s="51">
        <f t="shared" si="181"/>
        <v>4200.0000000001473</v>
      </c>
      <c r="BB204" s="55">
        <f t="shared" si="149"/>
        <v>0.43723973825105639</v>
      </c>
      <c r="BC204" s="55">
        <f t="shared" si="150"/>
        <v>4.5652173913045138</v>
      </c>
      <c r="BE204" s="52">
        <f>IF(((AS204-T204)/T204)&gt;=BE$4,AD204,"")</f>
        <v>0.3999999999999847</v>
      </c>
      <c r="BF204" s="52">
        <f t="shared" si="151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52"/>
        <v>7</v>
      </c>
      <c r="T205" s="71">
        <f t="shared" si="153"/>
        <v>50</v>
      </c>
      <c r="U205" s="71">
        <f t="shared" si="154"/>
        <v>2</v>
      </c>
      <c r="V205" s="72">
        <f t="shared" si="144"/>
        <v>5</v>
      </c>
      <c r="W205" s="70">
        <f t="shared" si="155"/>
        <v>2</v>
      </c>
      <c r="X205" s="72">
        <f t="shared" si="156"/>
        <v>7</v>
      </c>
      <c r="Y205" s="73">
        <f t="shared" si="157"/>
        <v>0.7142857142857143</v>
      </c>
      <c r="Z205" s="73">
        <f t="shared" si="158"/>
        <v>0.5</v>
      </c>
      <c r="AA205" s="71">
        <f t="shared" si="159"/>
        <v>10000</v>
      </c>
      <c r="AB205" s="71">
        <f t="shared" si="160"/>
        <v>9605.7142857142862</v>
      </c>
      <c r="AC205" s="71">
        <f t="shared" si="145"/>
        <v>394.28571428571377</v>
      </c>
      <c r="AD205" s="76">
        <f t="shared" si="161"/>
        <v>0.29999999999998472</v>
      </c>
      <c r="AE205" s="71">
        <f t="shared" si="162"/>
        <v>0.70000000000000007</v>
      </c>
      <c r="AF205" s="71">
        <f t="shared" si="163"/>
        <v>1.4000000000000001</v>
      </c>
      <c r="AG205" s="74">
        <f t="shared" si="164"/>
        <v>200</v>
      </c>
      <c r="AH205" s="60">
        <f t="shared" si="165"/>
        <v>50</v>
      </c>
      <c r="AI205" s="60">
        <f t="shared" si="166"/>
        <v>70</v>
      </c>
      <c r="AJ205" s="60">
        <f t="shared" si="167"/>
        <v>10070</v>
      </c>
      <c r="AK205" s="60">
        <f t="shared" si="168"/>
        <v>185</v>
      </c>
      <c r="AL205" s="60">
        <f t="shared" si="169"/>
        <v>3.7</v>
      </c>
      <c r="AM205" s="60">
        <f t="shared" si="170"/>
        <v>-37</v>
      </c>
      <c r="AN205" s="60">
        <f t="shared" si="171"/>
        <v>-37</v>
      </c>
      <c r="AO205" s="60">
        <f t="shared" si="172"/>
        <v>37</v>
      </c>
      <c r="AP205" s="61" t="str">
        <f t="shared" si="146"/>
        <v>VINTO</v>
      </c>
      <c r="AQ205" s="62">
        <f t="shared" si="173"/>
        <v>35</v>
      </c>
      <c r="AR205" s="63">
        <f t="shared" si="147"/>
        <v>15.666666666667414</v>
      </c>
      <c r="AS205" s="63">
        <f t="shared" si="174"/>
        <v>783.33333333337066</v>
      </c>
      <c r="AT205" s="63">
        <f t="shared" si="175"/>
        <v>1566.6666666667413</v>
      </c>
      <c r="AU205" s="63">
        <f t="shared" si="176"/>
        <v>-783.33333333337066</v>
      </c>
      <c r="AV205" s="68">
        <f t="shared" si="177"/>
        <v>0.1</v>
      </c>
      <c r="AW205" s="63">
        <f t="shared" si="178"/>
        <v>3916.6666666668534</v>
      </c>
      <c r="AX205" s="63">
        <f t="shared" si="179"/>
        <v>-1566.6666666667413</v>
      </c>
      <c r="AY205" s="64">
        <f t="shared" si="180"/>
        <v>2350.0000000001119</v>
      </c>
      <c r="AZ205" s="65">
        <f t="shared" si="148"/>
        <v>1955.7142857143981</v>
      </c>
      <c r="BA205" s="51">
        <f t="shared" si="181"/>
        <v>5483.333333333595</v>
      </c>
      <c r="BB205" s="55">
        <f t="shared" si="149"/>
        <v>0.57084076938333084</v>
      </c>
      <c r="BC205" s="55">
        <f t="shared" si="150"/>
        <v>5.9601449275365237</v>
      </c>
      <c r="BE205" s="52">
        <f>IF(((AS205-T205)/T205)&gt;=BE$4,AD205,"")</f>
        <v>0.29999999999998472</v>
      </c>
      <c r="BF205" s="52">
        <f t="shared" si="151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52"/>
        <v>7</v>
      </c>
      <c r="T206" s="71">
        <f t="shared" si="153"/>
        <v>50</v>
      </c>
      <c r="U206" s="71">
        <f t="shared" si="154"/>
        <v>2</v>
      </c>
      <c r="V206" s="72">
        <f t="shared" si="144"/>
        <v>5</v>
      </c>
      <c r="W206" s="70">
        <f t="shared" si="155"/>
        <v>2</v>
      </c>
      <c r="X206" s="72">
        <f t="shared" si="156"/>
        <v>7</v>
      </c>
      <c r="Y206" s="73">
        <f t="shared" si="157"/>
        <v>0.7142857142857143</v>
      </c>
      <c r="Z206" s="73">
        <f t="shared" si="158"/>
        <v>0.5</v>
      </c>
      <c r="AA206" s="71">
        <f t="shared" si="159"/>
        <v>10000</v>
      </c>
      <c r="AB206" s="71">
        <f t="shared" si="160"/>
        <v>9605.7142857142862</v>
      </c>
      <c r="AC206" s="71">
        <f t="shared" si="145"/>
        <v>394.28571428571377</v>
      </c>
      <c r="AD206" s="76">
        <f t="shared" si="161"/>
        <v>0.19999999999998472</v>
      </c>
      <c r="AE206" s="71">
        <f t="shared" si="162"/>
        <v>0.70000000000000007</v>
      </c>
      <c r="AF206" s="71">
        <f t="shared" si="163"/>
        <v>1.4000000000000001</v>
      </c>
      <c r="AG206" s="74">
        <f t="shared" si="164"/>
        <v>200</v>
      </c>
      <c r="AH206" s="60">
        <f t="shared" si="165"/>
        <v>50</v>
      </c>
      <c r="AI206" s="60">
        <f t="shared" si="166"/>
        <v>70</v>
      </c>
      <c r="AJ206" s="60">
        <f t="shared" si="167"/>
        <v>10070</v>
      </c>
      <c r="AK206" s="60">
        <f t="shared" si="168"/>
        <v>185</v>
      </c>
      <c r="AL206" s="60">
        <f t="shared" si="169"/>
        <v>3.7</v>
      </c>
      <c r="AM206" s="60">
        <f t="shared" si="170"/>
        <v>-37</v>
      </c>
      <c r="AN206" s="60">
        <f t="shared" si="171"/>
        <v>-37</v>
      </c>
      <c r="AO206" s="60">
        <f t="shared" si="172"/>
        <v>37</v>
      </c>
      <c r="AP206" s="61" t="str">
        <f t="shared" si="146"/>
        <v>VINTO</v>
      </c>
      <c r="AQ206" s="62">
        <f t="shared" si="173"/>
        <v>35</v>
      </c>
      <c r="AR206" s="63">
        <f t="shared" si="147"/>
        <v>23.000000000001684</v>
      </c>
      <c r="AS206" s="63">
        <f t="shared" si="174"/>
        <v>1150.0000000000841</v>
      </c>
      <c r="AT206" s="63">
        <f t="shared" si="175"/>
        <v>2300.0000000001683</v>
      </c>
      <c r="AU206" s="63">
        <f t="shared" si="176"/>
        <v>-1150.0000000000841</v>
      </c>
      <c r="AV206" s="68">
        <f t="shared" si="177"/>
        <v>0.1</v>
      </c>
      <c r="AW206" s="63">
        <f t="shared" si="178"/>
        <v>5750.0000000004202</v>
      </c>
      <c r="AX206" s="63">
        <f t="shared" si="179"/>
        <v>-2300.0000000001683</v>
      </c>
      <c r="AY206" s="64">
        <f t="shared" si="180"/>
        <v>3450.0000000002519</v>
      </c>
      <c r="AZ206" s="65">
        <f t="shared" si="148"/>
        <v>3055.7142857145382</v>
      </c>
      <c r="BA206" s="51">
        <f t="shared" si="181"/>
        <v>8050.0000000005894</v>
      </c>
      <c r="BB206" s="55">
        <f t="shared" si="149"/>
        <v>0.83804283164788995</v>
      </c>
      <c r="BC206" s="55">
        <f t="shared" si="150"/>
        <v>8.7500000000006501</v>
      </c>
      <c r="BE206" s="52">
        <f>IF(((AS206-T206)/T206)&gt;=BE$4,AD206,"")</f>
        <v>0.19999999999998472</v>
      </c>
      <c r="BF206" s="52">
        <f t="shared" si="151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52"/>
        <v>7</v>
      </c>
      <c r="T207" s="71">
        <f t="shared" si="153"/>
        <v>50</v>
      </c>
      <c r="U207" s="71">
        <f t="shared" si="154"/>
        <v>2</v>
      </c>
      <c r="V207" s="72">
        <f t="shared" si="144"/>
        <v>5</v>
      </c>
      <c r="W207" s="70">
        <f t="shared" si="155"/>
        <v>2</v>
      </c>
      <c r="X207" s="72">
        <f t="shared" si="156"/>
        <v>7</v>
      </c>
      <c r="Y207" s="73">
        <f t="shared" si="157"/>
        <v>0.7142857142857143</v>
      </c>
      <c r="Z207" s="73">
        <f t="shared" si="158"/>
        <v>0.5</v>
      </c>
      <c r="AA207" s="71">
        <f t="shared" si="159"/>
        <v>10000</v>
      </c>
      <c r="AB207" s="71">
        <f t="shared" si="160"/>
        <v>9605.7142857142862</v>
      </c>
      <c r="AC207" s="71">
        <f t="shared" si="145"/>
        <v>394.28571428571377</v>
      </c>
      <c r="AD207" s="76">
        <f t="shared" si="161"/>
        <v>9.9999999999984712E-2</v>
      </c>
      <c r="AE207" s="71">
        <f t="shared" si="162"/>
        <v>0.70000000000000007</v>
      </c>
      <c r="AF207" s="71">
        <f t="shared" si="163"/>
        <v>1.4000000000000001</v>
      </c>
      <c r="AG207" s="74">
        <f t="shared" si="164"/>
        <v>200</v>
      </c>
      <c r="AH207" s="60">
        <f t="shared" si="165"/>
        <v>50</v>
      </c>
      <c r="AI207" s="60">
        <f t="shared" si="166"/>
        <v>70</v>
      </c>
      <c r="AJ207" s="60">
        <f t="shared" si="167"/>
        <v>10070</v>
      </c>
      <c r="AK207" s="60">
        <f t="shared" si="168"/>
        <v>185</v>
      </c>
      <c r="AL207" s="60">
        <f t="shared" si="169"/>
        <v>3.7</v>
      </c>
      <c r="AM207" s="60">
        <f t="shared" si="170"/>
        <v>-37</v>
      </c>
      <c r="AN207" s="60">
        <f t="shared" si="171"/>
        <v>-37</v>
      </c>
      <c r="AO207" s="60">
        <f t="shared" si="172"/>
        <v>37</v>
      </c>
      <c r="AP207" s="61" t="str">
        <f t="shared" si="146"/>
        <v>VINTO</v>
      </c>
      <c r="AQ207" s="62">
        <f t="shared" si="173"/>
        <v>35</v>
      </c>
      <c r="AR207" s="63">
        <f t="shared" si="147"/>
        <v>45.000000000006729</v>
      </c>
      <c r="AS207" s="63">
        <f t="shared" si="174"/>
        <v>2250.0000000003365</v>
      </c>
      <c r="AT207" s="63">
        <f t="shared" si="175"/>
        <v>4500.000000000673</v>
      </c>
      <c r="AU207" s="63">
        <f t="shared" si="176"/>
        <v>-2250.0000000003365</v>
      </c>
      <c r="AV207" s="68">
        <f t="shared" si="177"/>
        <v>0.1</v>
      </c>
      <c r="AW207" s="63">
        <f t="shared" si="178"/>
        <v>11250.000000001683</v>
      </c>
      <c r="AX207" s="63">
        <f t="shared" si="179"/>
        <v>-4500.000000000673</v>
      </c>
      <c r="AY207" s="64">
        <f t="shared" si="180"/>
        <v>6750.0000000010095</v>
      </c>
      <c r="AZ207" s="65">
        <f t="shared" si="148"/>
        <v>6355.7142857152958</v>
      </c>
      <c r="BA207" s="51">
        <f t="shared" si="181"/>
        <v>15750.000000002356</v>
      </c>
      <c r="BB207" s="55">
        <f t="shared" si="149"/>
        <v>1.639649018441649</v>
      </c>
      <c r="BC207" s="55">
        <f t="shared" si="150"/>
        <v>17.119565217393887</v>
      </c>
      <c r="BE207" s="52">
        <f>IF(((AS207-T207)/T207)&gt;=BE$4,AD207,"")</f>
        <v>9.9999999999984712E-2</v>
      </c>
      <c r="BF207" s="52">
        <f t="shared" si="151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M8:M28 H4">
    <cfRule type="cellIs" dxfId="62" priority="30" operator="lessThan">
      <formula>0</formula>
    </cfRule>
    <cfRule type="cellIs" dxfId="61" priority="31" operator="greaterThan">
      <formula>0</formula>
    </cfRule>
  </conditionalFormatting>
  <conditionalFormatting sqref="F8:F13 E8:E27">
    <cfRule type="cellIs" dxfId="60" priority="28" operator="equal">
      <formula>"LOSS"</formula>
    </cfRule>
    <cfRule type="cellIs" dxfId="59" priority="29" operator="equal">
      <formula>"WIN"</formula>
    </cfRule>
  </conditionalFormatting>
  <conditionalFormatting sqref="AX208:AY212 AY8:AZ207">
    <cfRule type="cellIs" dxfId="58" priority="12" operator="lessThan">
      <formula>0</formula>
    </cfRule>
    <cfRule type="cellIs" dxfId="57" priority="13" operator="greaterThan">
      <formula>0</formula>
    </cfRule>
  </conditionalFormatting>
  <conditionalFormatting sqref="BB208:BC212 S208:AZ212">
    <cfRule type="expression" dxfId="56" priority="11">
      <formula>$X208=1</formula>
    </cfRule>
  </conditionalFormatting>
  <conditionalFormatting sqref="BA208:BA212">
    <cfRule type="expression" dxfId="55" priority="5">
      <formula>$X208=1</formula>
    </cfRule>
  </conditionalFormatting>
  <conditionalFormatting sqref="BC9:BC207 S6 S8:BA207">
    <cfRule type="expression" dxfId="54" priority="45">
      <formula>$Y6=1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H207"/>
  <sheetViews>
    <sheetView workbookViewId="0">
      <selection activeCell="Q4" sqref="Q4"/>
    </sheetView>
  </sheetViews>
  <sheetFormatPr defaultRowHeight="15"/>
  <cols>
    <col min="3" max="3" width="17.7109375" customWidth="1"/>
    <col min="4" max="4" width="9.7109375" bestFit="1" customWidth="1"/>
    <col min="5" max="5" width="9.7109375" customWidth="1"/>
    <col min="7" max="7" width="0.140625" customWidth="1"/>
    <col min="8" max="8" width="10.140625" customWidth="1"/>
    <col min="9" max="10" width="10.28515625" hidden="1" customWidth="1"/>
    <col min="11" max="11" width="10.140625" hidden="1" customWidth="1"/>
    <col min="12" max="12" width="10" hidden="1" customWidth="1"/>
    <col min="13" max="13" width="14.5703125" customWidth="1"/>
    <col min="14" max="14" width="9.85546875" customWidth="1"/>
    <col min="15" max="15" width="9.28515625" customWidth="1"/>
    <col min="16" max="16" width="10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22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Q2" s="4" t="s">
        <v>120</v>
      </c>
      <c r="S2" s="3" t="s">
        <v>144</v>
      </c>
      <c r="BB2" s="4" t="s">
        <v>120</v>
      </c>
    </row>
    <row r="3" spans="1:60">
      <c r="B3" s="14" t="s">
        <v>0</v>
      </c>
      <c r="C3" s="13">
        <f>COUNTIF((E8:E27),"WIN")</f>
        <v>2</v>
      </c>
      <c r="D3" s="13">
        <f>COUNT(F8:F28)</f>
        <v>7</v>
      </c>
      <c r="E3" s="13">
        <f>D3+'2°TRANCE'!E3</f>
        <v>21</v>
      </c>
      <c r="F3" s="13">
        <f>C3+'2°TRANCE'!F3</f>
        <v>6</v>
      </c>
      <c r="G3" s="10">
        <f>'1°TRANCE'!G3</f>
        <v>10000</v>
      </c>
      <c r="H3" s="6">
        <f>'2°TRANCE'!H3+'3°TRANCE'!M28</f>
        <v>9241.7346938775518</v>
      </c>
      <c r="I3" s="6">
        <f>2/20*D3</f>
        <v>0.70000000000000007</v>
      </c>
      <c r="J3" s="6">
        <f>'2°TRANCE'!J3+'3°TRANCE'!I3</f>
        <v>2.1</v>
      </c>
      <c r="K3" s="6">
        <f>'2°TRANCE'!O28</f>
        <v>464.28571428571428</v>
      </c>
      <c r="L3" s="6"/>
      <c r="M3" s="17">
        <v>7</v>
      </c>
      <c r="N3" s="10">
        <f>G3/'1°TRANCE'!Q3</f>
        <v>50</v>
      </c>
      <c r="Q3" s="2">
        <f>BB3</f>
        <v>9.4499999999999993</v>
      </c>
      <c r="BB3" s="2">
        <f>ROUND(AVERAGE(BE6:BH6),2)</f>
        <v>9.4499999999999993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</v>
      </c>
      <c r="C4" s="13">
        <f>COUNTIF((E8:E27),"LOSS")</f>
        <v>5</v>
      </c>
      <c r="D4" s="13"/>
      <c r="E4" s="13"/>
      <c r="F4" s="13">
        <f>C4+'2°TRANCE'!F4</f>
        <v>15</v>
      </c>
      <c r="G4" s="10"/>
      <c r="H4" s="6">
        <f>H3-'1°TRANCE'!G3</f>
        <v>-758.26530612244824</v>
      </c>
      <c r="I4" s="6">
        <f>J3*N3</f>
        <v>105</v>
      </c>
      <c r="J4" s="6">
        <f>G3+I4</f>
        <v>10105</v>
      </c>
      <c r="K4" s="6">
        <f>K3/'1°TRANCE'!H8</f>
        <v>9.2857142857142847</v>
      </c>
      <c r="L4" s="6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 ht="13.5" customHeight="1"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1.9999999999999853</v>
      </c>
      <c r="BG6" s="52">
        <f>AVERAGE(MAX(BG8:BG207),MIN(BG8:BG207))</f>
        <v>10.899999999999993</v>
      </c>
      <c r="BH6" s="52">
        <f>MAX(BH8:BH207)</f>
        <v>4.8999999999999844</v>
      </c>
    </row>
    <row r="7" spans="1:60" ht="60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/>
      <c r="O7" s="10"/>
      <c r="P7" s="10"/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2.426530612244898</v>
      </c>
      <c r="H8" s="27">
        <f>IF(F8="","",G8*$N$3)</f>
        <v>121.32653061224489</v>
      </c>
      <c r="I8" s="27">
        <f>IF(E8="WIN",(F8*H8),-H8)</f>
        <v>242.65306122448979</v>
      </c>
      <c r="J8" s="27">
        <f>-H8</f>
        <v>-121.32653061224489</v>
      </c>
      <c r="K8" s="27">
        <f>IF(F8&lt;&gt;"",($I$3/$D$3),"")</f>
        <v>0.1</v>
      </c>
      <c r="L8" s="27">
        <f>IF(I8&lt;0,J8,(I8+J8))</f>
        <v>121.32653061224489</v>
      </c>
      <c r="M8" s="27">
        <f>IF(F8&lt;&gt;"",L8,"")</f>
        <v>121.32653061224489</v>
      </c>
      <c r="N8" s="6"/>
      <c r="O8" s="6"/>
      <c r="P8" s="6"/>
      <c r="Q8" s="54">
        <f>Q3</f>
        <v>9.4499999999999993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9241.7346938775518</v>
      </c>
      <c r="AC8" s="71">
        <f>AA8-AB8</f>
        <v>758.26530612244824</v>
      </c>
      <c r="AD8" s="74">
        <v>20</v>
      </c>
      <c r="AE8" s="71">
        <f>2/20*X8</f>
        <v>0.70000000000000007</v>
      </c>
      <c r="AF8" s="71">
        <f>J3</f>
        <v>2.1</v>
      </c>
      <c r="AG8" s="75">
        <f>T4</f>
        <v>200</v>
      </c>
      <c r="AH8" s="60">
        <f t="shared" ref="AH8" si="1">AA8/AG8</f>
        <v>50</v>
      </c>
      <c r="AI8" s="60">
        <f>AF8*AH8</f>
        <v>105</v>
      </c>
      <c r="AJ8" s="60">
        <f t="shared" ref="AJ8" si="2">AA8+AI8</f>
        <v>10105</v>
      </c>
      <c r="AK8" s="60">
        <f>K3</f>
        <v>464.28571428571428</v>
      </c>
      <c r="AL8" s="60">
        <f>AK8/AH8</f>
        <v>9.2857142857142847</v>
      </c>
      <c r="AM8" s="60">
        <f t="shared" ref="AM8" si="3">IF(AB8&gt;AJ8,"VINTO",AY8-AQ8-AK8)</f>
        <v>-274.39285714285711</v>
      </c>
      <c r="AN8" s="60">
        <f t="shared" ref="AN8" si="4">AM8</f>
        <v>-274.39285714285711</v>
      </c>
      <c r="AO8" s="60">
        <f t="shared" ref="AO8" si="5">IFERROR(-AN8,"")</f>
        <v>274.39285714285711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1.4992857142857141</v>
      </c>
      <c r="AS8" s="63">
        <f>IF(AR8&lt;=0,AH8,AR8*AH8)</f>
        <v>74.964285714285708</v>
      </c>
      <c r="AT8" s="63">
        <f>(U8*AS8)</f>
        <v>149.92857142857142</v>
      </c>
      <c r="AU8" s="63">
        <f t="shared" ref="AU8:AU71" si="7">-AS8</f>
        <v>-74.964285714285708</v>
      </c>
      <c r="AV8" s="68">
        <f>IFERROR(AE8/X8,0)</f>
        <v>0.1</v>
      </c>
      <c r="AW8" s="63">
        <f>(AT8+AU8)*V8</f>
        <v>374.82142857142856</v>
      </c>
      <c r="AX8" s="63">
        <f>AU8*W8</f>
        <v>-149.92857142857142</v>
      </c>
      <c r="AY8" s="64">
        <f t="shared" ref="AY8" si="8">SUM(AW8:AX8)</f>
        <v>224.89285714285714</v>
      </c>
      <c r="AZ8" s="65">
        <f>AB8-AA8+AY8</f>
        <v>-533.37244897959113</v>
      </c>
      <c r="BA8" s="51">
        <f>AS8*X8</f>
        <v>524.75</v>
      </c>
      <c r="BB8" s="55">
        <f>IFERROR(BA8/AB8,0)</f>
        <v>5.6780465722266998E-2</v>
      </c>
      <c r="BC8" s="55">
        <f>IFERROR(AY8/AC8,0)</f>
        <v>0.29658861526039593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 t="str">
        <f>IF(BC8&gt;=BH$4,AD8,"")</f>
        <v/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2.426530612244898</v>
      </c>
      <c r="H9" s="27">
        <f t="shared" ref="H9:H27" si="10">IF(F9="","",G9*$N$3)</f>
        <v>121.32653061224489</v>
      </c>
      <c r="I9" s="27">
        <f t="shared" ref="I9:I27" si="11">IF(E9="WIN",(F9*H9),-H9)</f>
        <v>242.65306122448979</v>
      </c>
      <c r="J9" s="27">
        <f t="shared" ref="J9:J27" si="12">-H9</f>
        <v>-121.32653061224489</v>
      </c>
      <c r="K9" s="27">
        <f t="shared" ref="K9:K27" si="13">IF(F9&lt;&gt;"",($I$3/$D$3),"")</f>
        <v>0.1</v>
      </c>
      <c r="L9" s="27">
        <f t="shared" ref="L9:L27" si="14">IF(I9&lt;0,J9,(I9+J9))</f>
        <v>121.32653061224489</v>
      </c>
      <c r="M9" s="27">
        <f t="shared" ref="M9:M27" si="15">IF(F9&lt;&gt;"",L9,"")</f>
        <v>121.32653061224489</v>
      </c>
      <c r="N9" s="6"/>
      <c r="O9" s="6"/>
      <c r="P9" s="6"/>
      <c r="Q9" s="1">
        <f>Q8</f>
        <v>9.4499999999999993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9241.7346938775518</v>
      </c>
      <c r="AC9" s="71">
        <f t="shared" ref="AC9:AC72" si="17">AA9-AB9</f>
        <v>758.26530612244824</v>
      </c>
      <c r="AD9" s="76">
        <f>AD8-0.1</f>
        <v>19.899999999999999</v>
      </c>
      <c r="AE9" s="71">
        <f>AE8</f>
        <v>0.70000000000000007</v>
      </c>
      <c r="AF9" s="71">
        <f>AF8</f>
        <v>2.1</v>
      </c>
      <c r="AG9" s="74">
        <f>AG8</f>
        <v>200</v>
      </c>
      <c r="AH9" s="60">
        <f>AH8</f>
        <v>50</v>
      </c>
      <c r="AI9" s="60">
        <f>AI8</f>
        <v>105</v>
      </c>
      <c r="AJ9" s="60">
        <f t="shared" ref="AJ9:AO24" si="18">AJ8</f>
        <v>10105</v>
      </c>
      <c r="AK9" s="60">
        <f t="shared" si="18"/>
        <v>464.28571428571428</v>
      </c>
      <c r="AL9" s="60">
        <f>AL8</f>
        <v>9.2857142857142847</v>
      </c>
      <c r="AM9" s="60">
        <f t="shared" si="18"/>
        <v>-274.39285714285711</v>
      </c>
      <c r="AN9" s="60">
        <f t="shared" si="18"/>
        <v>-274.39285714285711</v>
      </c>
      <c r="AO9" s="60">
        <f t="shared" si="18"/>
        <v>274.39285714285711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1.501794687724336</v>
      </c>
      <c r="AS9" s="63">
        <f t="shared" ref="AS9:AS72" si="21">IF(AR9&lt;=0,AH9,AR9*AH9)</f>
        <v>75.089734386216804</v>
      </c>
      <c r="AT9" s="63">
        <f t="shared" ref="AT9:AT72" si="22">(U9*AS9)</f>
        <v>150.17946877243361</v>
      </c>
      <c r="AU9" s="63">
        <f t="shared" si="7"/>
        <v>-75.089734386216804</v>
      </c>
      <c r="AV9" s="68">
        <f t="shared" ref="AV9:AV72" si="23">IFERROR(AE9/X9,0)</f>
        <v>0.1</v>
      </c>
      <c r="AW9" s="63">
        <f t="shared" ref="AW9:AW72" si="24">(AT9+AU9)*V9</f>
        <v>375.44867193108405</v>
      </c>
      <c r="AX9" s="63">
        <f t="shared" ref="AX9:AX72" si="25">AU9*W9</f>
        <v>-150.17946877243361</v>
      </c>
      <c r="AY9" s="64">
        <f t="shared" ref="AY9:AY72" si="26">SUM(AW9:AX9)</f>
        <v>225.26920315865044</v>
      </c>
      <c r="AZ9" s="65">
        <f t="shared" ref="AZ9:AZ72" si="27">AB9-AA9+AY9</f>
        <v>-532.99610296379774</v>
      </c>
      <c r="BA9" s="51">
        <f t="shared" ref="BA9:BA72" si="28">AS9*X9</f>
        <v>525.6281407035176</v>
      </c>
      <c r="BB9" s="55">
        <f t="shared" ref="BB9:BB72" si="29">BA9/AB9</f>
        <v>5.6875484756312558E-2</v>
      </c>
      <c r="BC9" s="55">
        <f t="shared" ref="BC9:BC72" si="30">IFERROR(AY9/AC9,0)</f>
        <v>0.297084940244217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 t="str">
        <f>IF(BC9&gt;=BH$4,AD9,"")</f>
        <v/>
      </c>
    </row>
    <row r="10" spans="1:60">
      <c r="B10" s="10">
        <v>3</v>
      </c>
      <c r="C10" s="34"/>
      <c r="D10" s="34"/>
      <c r="E10" s="35" t="s">
        <v>51</v>
      </c>
      <c r="F10" s="35">
        <v>2</v>
      </c>
      <c r="G10" s="6">
        <f t="shared" si="9"/>
        <v>2.426530612244898</v>
      </c>
      <c r="H10" s="27">
        <f t="shared" si="10"/>
        <v>121.32653061224489</v>
      </c>
      <c r="I10" s="27">
        <f t="shared" si="11"/>
        <v>-121.32653061224489</v>
      </c>
      <c r="J10" s="27">
        <f t="shared" si="12"/>
        <v>-121.32653061224489</v>
      </c>
      <c r="K10" s="27">
        <f t="shared" si="13"/>
        <v>0.1</v>
      </c>
      <c r="L10" s="27">
        <f t="shared" si="14"/>
        <v>-121.32653061224489</v>
      </c>
      <c r="M10" s="27">
        <f t="shared" si="15"/>
        <v>-121.32653061224489</v>
      </c>
      <c r="N10" s="6"/>
      <c r="O10" s="6"/>
      <c r="P10" s="6"/>
      <c r="Q10" s="1">
        <f t="shared" ref="Q10:Q28" si="32">Q9</f>
        <v>9.4499999999999993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9241.7346938775518</v>
      </c>
      <c r="AC10" s="71">
        <f t="shared" si="17"/>
        <v>758.26530612244824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2.1</v>
      </c>
      <c r="AG10" s="74">
        <f t="shared" si="35"/>
        <v>200</v>
      </c>
      <c r="AH10" s="60">
        <f t="shared" si="35"/>
        <v>50</v>
      </c>
      <c r="AI10" s="60">
        <f t="shared" si="35"/>
        <v>105</v>
      </c>
      <c r="AJ10" s="60">
        <f t="shared" si="18"/>
        <v>10105</v>
      </c>
      <c r="AK10" s="60">
        <f t="shared" si="18"/>
        <v>464.28571428571428</v>
      </c>
      <c r="AL10" s="60">
        <f t="shared" si="18"/>
        <v>9.2857142857142847</v>
      </c>
      <c r="AM10" s="60">
        <f t="shared" si="18"/>
        <v>-274.39285714285711</v>
      </c>
      <c r="AN10" s="60">
        <f t="shared" si="18"/>
        <v>-274.39285714285711</v>
      </c>
      <c r="AO10" s="60">
        <f t="shared" si="18"/>
        <v>274.39285714285711</v>
      </c>
      <c r="AP10" s="61" t="str">
        <f t="shared" si="19"/>
        <v/>
      </c>
      <c r="AQ10" s="62">
        <f t="shared" si="6"/>
        <v>35</v>
      </c>
      <c r="AR10" s="63">
        <f t="shared" si="20"/>
        <v>1.5043290043290043</v>
      </c>
      <c r="AS10" s="63">
        <f t="shared" si="21"/>
        <v>75.216450216450212</v>
      </c>
      <c r="AT10" s="63">
        <f t="shared" si="22"/>
        <v>150.43290043290042</v>
      </c>
      <c r="AU10" s="63">
        <f t="shared" si="7"/>
        <v>-75.216450216450212</v>
      </c>
      <c r="AV10" s="68">
        <f t="shared" si="23"/>
        <v>0.1</v>
      </c>
      <c r="AW10" s="63">
        <f t="shared" si="24"/>
        <v>376.08225108225105</v>
      </c>
      <c r="AX10" s="63">
        <f t="shared" si="25"/>
        <v>-150.43290043290042</v>
      </c>
      <c r="AY10" s="64">
        <f t="shared" si="26"/>
        <v>225.64935064935062</v>
      </c>
      <c r="AZ10" s="65">
        <f t="shared" si="27"/>
        <v>-532.61595547309764</v>
      </c>
      <c r="BA10" s="51">
        <f t="shared" si="28"/>
        <v>526.5151515151515</v>
      </c>
      <c r="BB10" s="55">
        <f t="shared" si="29"/>
        <v>5.6971463578580801E-2</v>
      </c>
      <c r="BC10" s="55">
        <f t="shared" si="30"/>
        <v>0.29758627861171288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 t="str">
        <f>IF(BC10&gt;=BH$4,AD10,"")</f>
        <v/>
      </c>
    </row>
    <row r="11" spans="1:60">
      <c r="B11" s="10">
        <v>4</v>
      </c>
      <c r="C11" s="34"/>
      <c r="D11" s="34"/>
      <c r="E11" s="35" t="s">
        <v>51</v>
      </c>
      <c r="F11" s="35">
        <v>2</v>
      </c>
      <c r="G11" s="6">
        <f t="shared" si="9"/>
        <v>2.426530612244898</v>
      </c>
      <c r="H11" s="27">
        <f t="shared" si="10"/>
        <v>121.32653061224489</v>
      </c>
      <c r="I11" s="27">
        <f t="shared" si="11"/>
        <v>-121.32653061224489</v>
      </c>
      <c r="J11" s="27">
        <f t="shared" si="12"/>
        <v>-121.32653061224489</v>
      </c>
      <c r="K11" s="27">
        <f t="shared" si="13"/>
        <v>0.1</v>
      </c>
      <c r="L11" s="27">
        <f t="shared" si="14"/>
        <v>-121.32653061224489</v>
      </c>
      <c r="M11" s="27">
        <f t="shared" si="15"/>
        <v>-121.32653061224489</v>
      </c>
      <c r="N11" s="6"/>
      <c r="O11" s="6"/>
      <c r="P11" s="6"/>
      <c r="Q11" s="1">
        <f t="shared" si="32"/>
        <v>9.4499999999999993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9241.7346938775518</v>
      </c>
      <c r="AC11" s="71">
        <f t="shared" si="17"/>
        <v>758.26530612244824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2.1</v>
      </c>
      <c r="AG11" s="74">
        <f t="shared" si="35"/>
        <v>200</v>
      </c>
      <c r="AH11" s="60">
        <f t="shared" si="35"/>
        <v>50</v>
      </c>
      <c r="AI11" s="60">
        <f t="shared" si="35"/>
        <v>105</v>
      </c>
      <c r="AJ11" s="60">
        <f t="shared" si="18"/>
        <v>10105</v>
      </c>
      <c r="AK11" s="60">
        <f t="shared" si="18"/>
        <v>464.28571428571428</v>
      </c>
      <c r="AL11" s="60">
        <f t="shared" si="18"/>
        <v>9.2857142857142847</v>
      </c>
      <c r="AM11" s="60">
        <f t="shared" si="18"/>
        <v>-274.39285714285711</v>
      </c>
      <c r="AN11" s="60">
        <f t="shared" si="18"/>
        <v>-274.39285714285711</v>
      </c>
      <c r="AO11" s="60">
        <f t="shared" si="18"/>
        <v>274.39285714285711</v>
      </c>
      <c r="AP11" s="61" t="str">
        <f t="shared" si="19"/>
        <v/>
      </c>
      <c r="AQ11" s="62">
        <f t="shared" si="6"/>
        <v>35</v>
      </c>
      <c r="AR11" s="63">
        <f t="shared" si="20"/>
        <v>1.5068890500362582</v>
      </c>
      <c r="AS11" s="63">
        <f t="shared" si="21"/>
        <v>75.34445250181291</v>
      </c>
      <c r="AT11" s="63">
        <f t="shared" si="22"/>
        <v>150.68890500362582</v>
      </c>
      <c r="AU11" s="63">
        <f t="shared" si="7"/>
        <v>-75.34445250181291</v>
      </c>
      <c r="AV11" s="68">
        <f t="shared" si="23"/>
        <v>0.1</v>
      </c>
      <c r="AW11" s="63">
        <f t="shared" si="24"/>
        <v>376.72226250906454</v>
      </c>
      <c r="AX11" s="63">
        <f t="shared" si="25"/>
        <v>-150.68890500362582</v>
      </c>
      <c r="AY11" s="64">
        <f t="shared" si="26"/>
        <v>226.03335750543872</v>
      </c>
      <c r="AZ11" s="65">
        <f t="shared" si="27"/>
        <v>-532.23194861700949</v>
      </c>
      <c r="BA11" s="51">
        <f t="shared" si="28"/>
        <v>527.41116751269033</v>
      </c>
      <c r="BB11" s="55">
        <f t="shared" si="29"/>
        <v>5.7068416805136024E-2</v>
      </c>
      <c r="BC11" s="55">
        <f t="shared" si="30"/>
        <v>0.29809270670882809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 t="str">
        <f>IF(BC11&gt;=BH$4,AD11,"")</f>
        <v/>
      </c>
    </row>
    <row r="12" spans="1:60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2.426530612244898</v>
      </c>
      <c r="H12" s="27">
        <f t="shared" si="10"/>
        <v>121.32653061224489</v>
      </c>
      <c r="I12" s="27">
        <f t="shared" si="11"/>
        <v>-121.32653061224489</v>
      </c>
      <c r="J12" s="27">
        <f t="shared" si="12"/>
        <v>-121.32653061224489</v>
      </c>
      <c r="K12" s="27">
        <f t="shared" si="13"/>
        <v>0.1</v>
      </c>
      <c r="L12" s="27">
        <f t="shared" si="14"/>
        <v>-121.32653061224489</v>
      </c>
      <c r="M12" s="27">
        <f t="shared" si="15"/>
        <v>-121.32653061224489</v>
      </c>
      <c r="N12" s="6"/>
      <c r="O12" s="6"/>
      <c r="P12" s="6"/>
      <c r="Q12" s="1">
        <f t="shared" si="32"/>
        <v>9.4499999999999993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9241.7346938775518</v>
      </c>
      <c r="AC12" s="71">
        <f t="shared" si="17"/>
        <v>758.26530612244824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2.1</v>
      </c>
      <c r="AG12" s="74">
        <f t="shared" si="35"/>
        <v>200</v>
      </c>
      <c r="AH12" s="60">
        <f t="shared" si="35"/>
        <v>50</v>
      </c>
      <c r="AI12" s="60">
        <f t="shared" si="35"/>
        <v>105</v>
      </c>
      <c r="AJ12" s="60">
        <f t="shared" si="18"/>
        <v>10105</v>
      </c>
      <c r="AK12" s="60">
        <f t="shared" si="18"/>
        <v>464.28571428571428</v>
      </c>
      <c r="AL12" s="60">
        <f t="shared" si="18"/>
        <v>9.2857142857142847</v>
      </c>
      <c r="AM12" s="60">
        <f t="shared" si="18"/>
        <v>-274.39285714285711</v>
      </c>
      <c r="AN12" s="60">
        <f t="shared" si="18"/>
        <v>-274.39285714285711</v>
      </c>
      <c r="AO12" s="60">
        <f t="shared" si="18"/>
        <v>274.39285714285711</v>
      </c>
      <c r="AP12" s="61" t="str">
        <f t="shared" si="19"/>
        <v/>
      </c>
      <c r="AQ12" s="62">
        <f t="shared" si="6"/>
        <v>35</v>
      </c>
      <c r="AR12" s="63">
        <f t="shared" si="20"/>
        <v>1.5094752186588922</v>
      </c>
      <c r="AS12" s="63">
        <f t="shared" si="21"/>
        <v>75.473760932944614</v>
      </c>
      <c r="AT12" s="63">
        <f t="shared" si="22"/>
        <v>150.94752186588923</v>
      </c>
      <c r="AU12" s="63">
        <f t="shared" si="7"/>
        <v>-75.473760932944614</v>
      </c>
      <c r="AV12" s="68">
        <f t="shared" si="23"/>
        <v>0.1</v>
      </c>
      <c r="AW12" s="63">
        <f t="shared" si="24"/>
        <v>377.36880466472309</v>
      </c>
      <c r="AX12" s="63">
        <f t="shared" si="25"/>
        <v>-150.94752186588923</v>
      </c>
      <c r="AY12" s="64">
        <f t="shared" si="26"/>
        <v>226.42128279883386</v>
      </c>
      <c r="AZ12" s="65">
        <f t="shared" si="27"/>
        <v>-531.84402332361435</v>
      </c>
      <c r="BA12" s="51">
        <f t="shared" si="28"/>
        <v>528.31632653061229</v>
      </c>
      <c r="BB12" s="55">
        <f t="shared" si="29"/>
        <v>5.7166359350329585E-2</v>
      </c>
      <c r="BC12" s="55">
        <f t="shared" si="30"/>
        <v>0.29860430243958741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 t="str">
        <f>IF(BC12&gt;=BH$4,AD12,"")</f>
        <v/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2.426530612244898</v>
      </c>
      <c r="H13" s="27">
        <f t="shared" si="10"/>
        <v>121.32653061224489</v>
      </c>
      <c r="I13" s="27">
        <f t="shared" si="11"/>
        <v>-121.32653061224489</v>
      </c>
      <c r="J13" s="27">
        <f t="shared" si="12"/>
        <v>-121.32653061224489</v>
      </c>
      <c r="K13" s="27">
        <f t="shared" si="13"/>
        <v>0.1</v>
      </c>
      <c r="L13" s="27">
        <f t="shared" si="14"/>
        <v>-121.32653061224489</v>
      </c>
      <c r="M13" s="27">
        <f t="shared" si="15"/>
        <v>-121.32653061224489</v>
      </c>
      <c r="N13" s="6"/>
      <c r="O13" s="6"/>
      <c r="P13" s="6"/>
      <c r="Q13" s="1">
        <f t="shared" si="32"/>
        <v>9.4499999999999993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9241.7346938775518</v>
      </c>
      <c r="AC13" s="71">
        <f t="shared" si="17"/>
        <v>758.26530612244824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2.1</v>
      </c>
      <c r="AG13" s="74">
        <f t="shared" si="35"/>
        <v>200</v>
      </c>
      <c r="AH13" s="60">
        <f t="shared" si="35"/>
        <v>50</v>
      </c>
      <c r="AI13" s="60">
        <f t="shared" si="35"/>
        <v>105</v>
      </c>
      <c r="AJ13" s="60">
        <f t="shared" si="18"/>
        <v>10105</v>
      </c>
      <c r="AK13" s="60">
        <f t="shared" si="18"/>
        <v>464.28571428571428</v>
      </c>
      <c r="AL13" s="60">
        <f t="shared" si="18"/>
        <v>9.2857142857142847</v>
      </c>
      <c r="AM13" s="60">
        <f t="shared" si="18"/>
        <v>-274.39285714285711</v>
      </c>
      <c r="AN13" s="60">
        <f t="shared" si="18"/>
        <v>-274.39285714285711</v>
      </c>
      <c r="AO13" s="60">
        <f t="shared" si="18"/>
        <v>274.39285714285711</v>
      </c>
      <c r="AP13" s="61" t="str">
        <f t="shared" si="19"/>
        <v/>
      </c>
      <c r="AQ13" s="62">
        <f t="shared" si="6"/>
        <v>35</v>
      </c>
      <c r="AR13" s="63">
        <f t="shared" si="20"/>
        <v>1.512087912087912</v>
      </c>
      <c r="AS13" s="63">
        <f t="shared" si="21"/>
        <v>75.604395604395606</v>
      </c>
      <c r="AT13" s="63">
        <f t="shared" si="22"/>
        <v>151.20879120879121</v>
      </c>
      <c r="AU13" s="63">
        <f t="shared" si="7"/>
        <v>-75.604395604395606</v>
      </c>
      <c r="AV13" s="68">
        <f t="shared" si="23"/>
        <v>0.1</v>
      </c>
      <c r="AW13" s="63">
        <f t="shared" si="24"/>
        <v>378.02197802197804</v>
      </c>
      <c r="AX13" s="63">
        <f t="shared" si="25"/>
        <v>-151.20879120879121</v>
      </c>
      <c r="AY13" s="64">
        <f t="shared" si="26"/>
        <v>226.81318681318683</v>
      </c>
      <c r="AZ13" s="65">
        <f t="shared" si="27"/>
        <v>-531.45211930926143</v>
      </c>
      <c r="BA13" s="51">
        <f t="shared" si="28"/>
        <v>529.23076923076928</v>
      </c>
      <c r="BB13" s="55">
        <f t="shared" si="29"/>
        <v>5.7265306434448195E-2</v>
      </c>
      <c r="BC13" s="55">
        <f t="shared" si="30"/>
        <v>0.29912114530604672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 t="str">
        <f>IF(BC13&gt;=BH$4,AD13,"")</f>
        <v/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2.426530612244898</v>
      </c>
      <c r="H14" s="27">
        <f t="shared" si="10"/>
        <v>121.32653061224489</v>
      </c>
      <c r="I14" s="27">
        <f t="shared" si="11"/>
        <v>-121.32653061224489</v>
      </c>
      <c r="J14" s="27">
        <f t="shared" si="12"/>
        <v>-121.32653061224489</v>
      </c>
      <c r="K14" s="27">
        <f t="shared" si="13"/>
        <v>0.1</v>
      </c>
      <c r="L14" s="27">
        <f t="shared" si="14"/>
        <v>-121.32653061224489</v>
      </c>
      <c r="M14" s="27">
        <f t="shared" si="15"/>
        <v>-121.32653061224489</v>
      </c>
      <c r="N14" s="6"/>
      <c r="O14" s="6"/>
      <c r="P14" s="6"/>
      <c r="Q14" s="1">
        <f t="shared" si="32"/>
        <v>9.4499999999999993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9241.7346938775518</v>
      </c>
      <c r="AC14" s="71">
        <f t="shared" si="17"/>
        <v>758.26530612244824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2.1</v>
      </c>
      <c r="AG14" s="74">
        <f t="shared" si="35"/>
        <v>200</v>
      </c>
      <c r="AH14" s="60">
        <f t="shared" si="35"/>
        <v>50</v>
      </c>
      <c r="AI14" s="60">
        <f t="shared" si="35"/>
        <v>105</v>
      </c>
      <c r="AJ14" s="60">
        <f t="shared" si="18"/>
        <v>10105</v>
      </c>
      <c r="AK14" s="60">
        <f t="shared" si="18"/>
        <v>464.28571428571428</v>
      </c>
      <c r="AL14" s="60">
        <f t="shared" si="18"/>
        <v>9.2857142857142847</v>
      </c>
      <c r="AM14" s="60">
        <f t="shared" si="18"/>
        <v>-274.39285714285711</v>
      </c>
      <c r="AN14" s="60">
        <f t="shared" si="18"/>
        <v>-274.39285714285711</v>
      </c>
      <c r="AO14" s="60">
        <f t="shared" si="18"/>
        <v>274.39285714285711</v>
      </c>
      <c r="AP14" s="61" t="str">
        <f t="shared" si="19"/>
        <v/>
      </c>
      <c r="AQ14" s="62">
        <f t="shared" si="6"/>
        <v>35</v>
      </c>
      <c r="AR14" s="63">
        <f t="shared" si="20"/>
        <v>1.5147275405007365</v>
      </c>
      <c r="AS14" s="63">
        <f t="shared" si="21"/>
        <v>75.73637702503683</v>
      </c>
      <c r="AT14" s="63">
        <f t="shared" si="22"/>
        <v>151.47275405007366</v>
      </c>
      <c r="AU14" s="63">
        <f t="shared" si="7"/>
        <v>-75.73637702503683</v>
      </c>
      <c r="AV14" s="68">
        <f t="shared" si="23"/>
        <v>0.1</v>
      </c>
      <c r="AW14" s="63">
        <f t="shared" si="24"/>
        <v>378.68188512518418</v>
      </c>
      <c r="AX14" s="63">
        <f t="shared" si="25"/>
        <v>-151.47275405007366</v>
      </c>
      <c r="AY14" s="64">
        <f t="shared" si="26"/>
        <v>227.20913107511052</v>
      </c>
      <c r="AZ14" s="65">
        <f t="shared" si="27"/>
        <v>-531.05617504733777</v>
      </c>
      <c r="BA14" s="51">
        <f t="shared" si="28"/>
        <v>530.15463917525778</v>
      </c>
      <c r="BB14" s="55">
        <f t="shared" si="29"/>
        <v>5.7365273591598959E-2</v>
      </c>
      <c r="BC14" s="55">
        <f t="shared" si="30"/>
        <v>0.29964331644947995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 t="str">
        <f>IF(BC14&gt;=BH$4,AD14,"")</f>
        <v/>
      </c>
    </row>
    <row r="15" spans="1:60">
      <c r="B15" s="10">
        <v>8</v>
      </c>
      <c r="C15" s="34"/>
      <c r="D15" s="34"/>
      <c r="E15" s="35"/>
      <c r="F15" s="35"/>
      <c r="G15" s="6">
        <f t="shared" si="9"/>
        <v>-0.42653061224489774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6"/>
      <c r="P15" s="6"/>
      <c r="Q15" s="1">
        <f t="shared" si="32"/>
        <v>9.4499999999999993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9241.7346938775518</v>
      </c>
      <c r="AC15" s="71">
        <f t="shared" si="17"/>
        <v>758.26530612244824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2.1</v>
      </c>
      <c r="AG15" s="74">
        <f t="shared" si="35"/>
        <v>200</v>
      </c>
      <c r="AH15" s="60">
        <f t="shared" si="35"/>
        <v>50</v>
      </c>
      <c r="AI15" s="60">
        <f t="shared" si="35"/>
        <v>105</v>
      </c>
      <c r="AJ15" s="60">
        <f t="shared" si="18"/>
        <v>10105</v>
      </c>
      <c r="AK15" s="60">
        <f t="shared" si="18"/>
        <v>464.28571428571428</v>
      </c>
      <c r="AL15" s="60">
        <f t="shared" si="18"/>
        <v>9.2857142857142847</v>
      </c>
      <c r="AM15" s="60">
        <f t="shared" si="18"/>
        <v>-274.39285714285711</v>
      </c>
      <c r="AN15" s="60">
        <f t="shared" si="18"/>
        <v>-274.39285714285711</v>
      </c>
      <c r="AO15" s="60">
        <f t="shared" si="18"/>
        <v>274.39285714285711</v>
      </c>
      <c r="AP15" s="61" t="str">
        <f t="shared" si="19"/>
        <v/>
      </c>
      <c r="AQ15" s="62">
        <f t="shared" si="6"/>
        <v>35</v>
      </c>
      <c r="AR15" s="63">
        <f t="shared" si="20"/>
        <v>1.51739452257587</v>
      </c>
      <c r="AS15" s="63">
        <f t="shared" si="21"/>
        <v>75.869726128793502</v>
      </c>
      <c r="AT15" s="63">
        <f t="shared" si="22"/>
        <v>151.739452257587</v>
      </c>
      <c r="AU15" s="63">
        <f t="shared" si="7"/>
        <v>-75.869726128793502</v>
      </c>
      <c r="AV15" s="68">
        <f t="shared" si="23"/>
        <v>0.1</v>
      </c>
      <c r="AW15" s="63">
        <f t="shared" si="24"/>
        <v>379.34863064396751</v>
      </c>
      <c r="AX15" s="63">
        <f t="shared" si="25"/>
        <v>-151.739452257587</v>
      </c>
      <c r="AY15" s="64">
        <f t="shared" si="26"/>
        <v>227.60917838638051</v>
      </c>
      <c r="AZ15" s="65">
        <f t="shared" si="27"/>
        <v>-530.65612773606767</v>
      </c>
      <c r="BA15" s="51">
        <f t="shared" si="28"/>
        <v>531.08808290155457</v>
      </c>
      <c r="BB15" s="55">
        <f t="shared" si="29"/>
        <v>5.7466276677839379E-2</v>
      </c>
      <c r="BC15" s="55">
        <f t="shared" si="30"/>
        <v>0.30017089869284497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 t="str">
        <f>IF(BC15&gt;=BH$4,AD15,"")</f>
        <v/>
      </c>
    </row>
    <row r="16" spans="1:60">
      <c r="B16" s="10">
        <v>9</v>
      </c>
      <c r="C16" s="34"/>
      <c r="D16" s="34"/>
      <c r="E16" s="35"/>
      <c r="F16" s="35"/>
      <c r="G16" s="6">
        <f t="shared" si="9"/>
        <v>-0.42653061224489774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6"/>
      <c r="P16" s="6"/>
      <c r="Q16" s="1">
        <f t="shared" si="32"/>
        <v>9.4499999999999993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9241.7346938775518</v>
      </c>
      <c r="AC16" s="71">
        <f t="shared" si="17"/>
        <v>758.26530612244824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2.1</v>
      </c>
      <c r="AG16" s="74">
        <f t="shared" si="35"/>
        <v>200</v>
      </c>
      <c r="AH16" s="60">
        <f t="shared" si="35"/>
        <v>50</v>
      </c>
      <c r="AI16" s="60">
        <f t="shared" si="35"/>
        <v>105</v>
      </c>
      <c r="AJ16" s="60">
        <f t="shared" si="18"/>
        <v>10105</v>
      </c>
      <c r="AK16" s="60">
        <f t="shared" si="18"/>
        <v>464.28571428571428</v>
      </c>
      <c r="AL16" s="60">
        <f t="shared" si="18"/>
        <v>9.2857142857142847</v>
      </c>
      <c r="AM16" s="60">
        <f t="shared" si="18"/>
        <v>-274.39285714285711</v>
      </c>
      <c r="AN16" s="60">
        <f t="shared" si="18"/>
        <v>-274.39285714285711</v>
      </c>
      <c r="AO16" s="60">
        <f t="shared" si="18"/>
        <v>274.39285714285711</v>
      </c>
      <c r="AP16" s="61" t="str">
        <f t="shared" si="19"/>
        <v/>
      </c>
      <c r="AQ16" s="62">
        <f t="shared" si="6"/>
        <v>35</v>
      </c>
      <c r="AR16" s="63">
        <f t="shared" si="20"/>
        <v>1.520089285714286</v>
      </c>
      <c r="AS16" s="63">
        <f t="shared" si="21"/>
        <v>76.004464285714306</v>
      </c>
      <c r="AT16" s="63">
        <f t="shared" si="22"/>
        <v>152.00892857142861</v>
      </c>
      <c r="AU16" s="63">
        <f t="shared" si="7"/>
        <v>-76.004464285714306</v>
      </c>
      <c r="AV16" s="68">
        <f t="shared" si="23"/>
        <v>0.1</v>
      </c>
      <c r="AW16" s="63">
        <f t="shared" si="24"/>
        <v>380.02232142857156</v>
      </c>
      <c r="AX16" s="63">
        <f t="shared" si="25"/>
        <v>-152.00892857142861</v>
      </c>
      <c r="AY16" s="64">
        <f t="shared" si="26"/>
        <v>228.01339285714295</v>
      </c>
      <c r="AZ16" s="65">
        <f t="shared" si="27"/>
        <v>-530.25191326530535</v>
      </c>
      <c r="BA16" s="51">
        <f t="shared" si="28"/>
        <v>532.03125000000011</v>
      </c>
      <c r="BB16" s="55">
        <f t="shared" si="29"/>
        <v>5.7568331879561445E-2</v>
      </c>
      <c r="BC16" s="55">
        <f t="shared" si="30"/>
        <v>0.30070397658457854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-0.42653061224489774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6"/>
      <c r="P17" s="6"/>
      <c r="Q17" s="1">
        <f t="shared" si="32"/>
        <v>9.4499999999999993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9241.7346938775518</v>
      </c>
      <c r="AC17" s="71">
        <f t="shared" si="17"/>
        <v>758.26530612244824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2.1</v>
      </c>
      <c r="AG17" s="74">
        <f t="shared" si="35"/>
        <v>200</v>
      </c>
      <c r="AH17" s="60">
        <f t="shared" si="35"/>
        <v>50</v>
      </c>
      <c r="AI17" s="60">
        <f t="shared" si="35"/>
        <v>105</v>
      </c>
      <c r="AJ17" s="60">
        <f t="shared" si="18"/>
        <v>10105</v>
      </c>
      <c r="AK17" s="60">
        <f t="shared" si="18"/>
        <v>464.28571428571428</v>
      </c>
      <c r="AL17" s="60">
        <f t="shared" si="18"/>
        <v>9.2857142857142847</v>
      </c>
      <c r="AM17" s="60">
        <f t="shared" si="18"/>
        <v>-274.39285714285711</v>
      </c>
      <c r="AN17" s="60">
        <f t="shared" si="18"/>
        <v>-274.39285714285711</v>
      </c>
      <c r="AO17" s="60">
        <f t="shared" si="18"/>
        <v>274.39285714285711</v>
      </c>
      <c r="AP17" s="61" t="str">
        <f t="shared" si="19"/>
        <v/>
      </c>
      <c r="AQ17" s="62">
        <f t="shared" si="6"/>
        <v>35</v>
      </c>
      <c r="AR17" s="63">
        <f t="shared" si="20"/>
        <v>1.5228122662677639</v>
      </c>
      <c r="AS17" s="63">
        <f t="shared" si="21"/>
        <v>76.140613313388201</v>
      </c>
      <c r="AT17" s="63">
        <f t="shared" si="22"/>
        <v>152.2812266267764</v>
      </c>
      <c r="AU17" s="63">
        <f t="shared" si="7"/>
        <v>-76.140613313388201</v>
      </c>
      <c r="AV17" s="68">
        <f t="shared" si="23"/>
        <v>0.1</v>
      </c>
      <c r="AW17" s="63">
        <f t="shared" si="24"/>
        <v>380.703066566941</v>
      </c>
      <c r="AX17" s="63">
        <f t="shared" si="25"/>
        <v>-152.2812266267764</v>
      </c>
      <c r="AY17" s="64">
        <f t="shared" si="26"/>
        <v>228.4218399401646</v>
      </c>
      <c r="AZ17" s="65">
        <f t="shared" si="27"/>
        <v>-529.84346618228369</v>
      </c>
      <c r="BA17" s="51">
        <f t="shared" si="28"/>
        <v>532.98429319371735</v>
      </c>
      <c r="BB17" s="55">
        <f t="shared" si="29"/>
        <v>5.7671455722139248E-2</v>
      </c>
      <c r="BC17" s="55">
        <f t="shared" si="30"/>
        <v>0.3012426364437647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-0.42653061224489774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6"/>
      <c r="P18" s="6"/>
      <c r="Q18" s="1">
        <f t="shared" si="32"/>
        <v>9.4499999999999993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9241.7346938775518</v>
      </c>
      <c r="AC18" s="71">
        <f t="shared" si="17"/>
        <v>758.26530612244824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2.1</v>
      </c>
      <c r="AG18" s="74">
        <f t="shared" si="35"/>
        <v>200</v>
      </c>
      <c r="AH18" s="60">
        <f t="shared" si="35"/>
        <v>50</v>
      </c>
      <c r="AI18" s="60">
        <f t="shared" si="35"/>
        <v>105</v>
      </c>
      <c r="AJ18" s="60">
        <f t="shared" si="18"/>
        <v>10105</v>
      </c>
      <c r="AK18" s="60">
        <f t="shared" si="18"/>
        <v>464.28571428571428</v>
      </c>
      <c r="AL18" s="60">
        <f t="shared" si="18"/>
        <v>9.2857142857142847</v>
      </c>
      <c r="AM18" s="60">
        <f t="shared" si="18"/>
        <v>-274.39285714285711</v>
      </c>
      <c r="AN18" s="60">
        <f t="shared" si="18"/>
        <v>-274.39285714285711</v>
      </c>
      <c r="AO18" s="60">
        <f t="shared" si="18"/>
        <v>274.39285714285711</v>
      </c>
      <c r="AP18" s="61" t="str">
        <f t="shared" si="19"/>
        <v/>
      </c>
      <c r="AQ18" s="62">
        <f t="shared" si="6"/>
        <v>35</v>
      </c>
      <c r="AR18" s="63">
        <f t="shared" si="20"/>
        <v>1.5255639097744362</v>
      </c>
      <c r="AS18" s="63">
        <f t="shared" si="21"/>
        <v>76.278195488721806</v>
      </c>
      <c r="AT18" s="63">
        <f t="shared" si="22"/>
        <v>152.55639097744361</v>
      </c>
      <c r="AU18" s="63">
        <f t="shared" si="7"/>
        <v>-76.278195488721806</v>
      </c>
      <c r="AV18" s="68">
        <f t="shared" si="23"/>
        <v>0.1</v>
      </c>
      <c r="AW18" s="63">
        <f t="shared" si="24"/>
        <v>381.39097744360902</v>
      </c>
      <c r="AX18" s="63">
        <f t="shared" si="25"/>
        <v>-152.55639097744361</v>
      </c>
      <c r="AY18" s="64">
        <f t="shared" si="26"/>
        <v>228.8345864661654</v>
      </c>
      <c r="AZ18" s="65">
        <f t="shared" si="27"/>
        <v>-529.4307196562828</v>
      </c>
      <c r="BA18" s="51">
        <f t="shared" si="28"/>
        <v>533.9473684210526</v>
      </c>
      <c r="BB18" s="55">
        <f t="shared" si="29"/>
        <v>5.7775665078849445E-2</v>
      </c>
      <c r="BC18" s="55">
        <f t="shared" si="30"/>
        <v>0.30178696640673169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-0.42653061224489774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6"/>
      <c r="P19" s="6"/>
      <c r="Q19" s="1">
        <f t="shared" si="32"/>
        <v>9.4499999999999993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9241.7346938775518</v>
      </c>
      <c r="AC19" s="71">
        <f t="shared" si="17"/>
        <v>758.26530612244824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2.1</v>
      </c>
      <c r="AG19" s="74">
        <f t="shared" si="35"/>
        <v>200</v>
      </c>
      <c r="AH19" s="60">
        <f t="shared" si="35"/>
        <v>50</v>
      </c>
      <c r="AI19" s="60">
        <f t="shared" si="35"/>
        <v>105</v>
      </c>
      <c r="AJ19" s="60">
        <f t="shared" si="18"/>
        <v>10105</v>
      </c>
      <c r="AK19" s="60">
        <f t="shared" si="18"/>
        <v>464.28571428571428</v>
      </c>
      <c r="AL19" s="60">
        <f t="shared" si="18"/>
        <v>9.2857142857142847</v>
      </c>
      <c r="AM19" s="60">
        <f t="shared" si="18"/>
        <v>-274.39285714285711</v>
      </c>
      <c r="AN19" s="60">
        <f t="shared" si="18"/>
        <v>-274.39285714285711</v>
      </c>
      <c r="AO19" s="60">
        <f t="shared" si="18"/>
        <v>274.39285714285711</v>
      </c>
      <c r="AP19" s="61" t="str">
        <f t="shared" si="19"/>
        <v/>
      </c>
      <c r="AQ19" s="62">
        <f t="shared" si="6"/>
        <v>35</v>
      </c>
      <c r="AR19" s="63">
        <f t="shared" si="20"/>
        <v>1.5283446712018143</v>
      </c>
      <c r="AS19" s="63">
        <f t="shared" si="21"/>
        <v>76.417233560090708</v>
      </c>
      <c r="AT19" s="63">
        <f t="shared" si="22"/>
        <v>152.83446712018142</v>
      </c>
      <c r="AU19" s="63">
        <f t="shared" si="7"/>
        <v>-76.417233560090708</v>
      </c>
      <c r="AV19" s="68">
        <f t="shared" si="23"/>
        <v>0.1</v>
      </c>
      <c r="AW19" s="63">
        <f t="shared" si="24"/>
        <v>382.08616780045355</v>
      </c>
      <c r="AX19" s="63">
        <f t="shared" si="25"/>
        <v>-152.83446712018142</v>
      </c>
      <c r="AY19" s="64">
        <f t="shared" si="26"/>
        <v>229.25170068027214</v>
      </c>
      <c r="AZ19" s="65">
        <f t="shared" si="27"/>
        <v>-529.01360544217607</v>
      </c>
      <c r="BA19" s="51">
        <f t="shared" si="28"/>
        <v>534.92063492063494</v>
      </c>
      <c r="BB19" s="55">
        <f t="shared" si="29"/>
        <v>5.7880977180075101E-2</v>
      </c>
      <c r="BC19" s="55">
        <f t="shared" si="30"/>
        <v>0.30233705647512704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-0.42653061224489774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6"/>
      <c r="P20" s="6"/>
      <c r="Q20" s="1">
        <f t="shared" si="32"/>
        <v>9.4499999999999993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9241.7346938775518</v>
      </c>
      <c r="AC20" s="71">
        <f t="shared" si="17"/>
        <v>758.26530612244824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2.1</v>
      </c>
      <c r="AG20" s="74">
        <f t="shared" si="35"/>
        <v>200</v>
      </c>
      <c r="AH20" s="60">
        <f t="shared" si="35"/>
        <v>50</v>
      </c>
      <c r="AI20" s="60">
        <f t="shared" si="35"/>
        <v>105</v>
      </c>
      <c r="AJ20" s="60">
        <f t="shared" si="18"/>
        <v>10105</v>
      </c>
      <c r="AK20" s="60">
        <f t="shared" si="18"/>
        <v>464.28571428571428</v>
      </c>
      <c r="AL20" s="60">
        <f t="shared" si="18"/>
        <v>9.2857142857142847</v>
      </c>
      <c r="AM20" s="60">
        <f t="shared" si="18"/>
        <v>-274.39285714285711</v>
      </c>
      <c r="AN20" s="60">
        <f t="shared" si="18"/>
        <v>-274.39285714285711</v>
      </c>
      <c r="AO20" s="60">
        <f t="shared" si="18"/>
        <v>274.39285714285711</v>
      </c>
      <c r="AP20" s="61" t="str">
        <f t="shared" si="19"/>
        <v/>
      </c>
      <c r="AQ20" s="62">
        <f t="shared" si="6"/>
        <v>35</v>
      </c>
      <c r="AR20" s="63">
        <f t="shared" si="20"/>
        <v>1.5311550151975688</v>
      </c>
      <c r="AS20" s="63">
        <f t="shared" si="21"/>
        <v>76.557750759878445</v>
      </c>
      <c r="AT20" s="63">
        <f t="shared" si="22"/>
        <v>153.11550151975689</v>
      </c>
      <c r="AU20" s="63">
        <f t="shared" si="7"/>
        <v>-76.557750759878445</v>
      </c>
      <c r="AV20" s="68">
        <f t="shared" si="23"/>
        <v>0.1</v>
      </c>
      <c r="AW20" s="63">
        <f t="shared" si="24"/>
        <v>382.78875379939223</v>
      </c>
      <c r="AX20" s="63">
        <f t="shared" si="25"/>
        <v>-153.11550151975689</v>
      </c>
      <c r="AY20" s="64">
        <f t="shared" si="26"/>
        <v>229.67325227963534</v>
      </c>
      <c r="AZ20" s="65">
        <f t="shared" si="27"/>
        <v>-528.5920538428129</v>
      </c>
      <c r="BA20" s="51">
        <f t="shared" si="28"/>
        <v>535.90425531914912</v>
      </c>
      <c r="BB20" s="55">
        <f t="shared" si="29"/>
        <v>5.7987409622803174E-2</v>
      </c>
      <c r="BC20" s="55">
        <f t="shared" si="30"/>
        <v>0.30289299856552665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-0.42653061224489774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6"/>
      <c r="P21" s="6"/>
      <c r="Q21" s="1">
        <f t="shared" si="32"/>
        <v>9.4499999999999993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9241.7346938775518</v>
      </c>
      <c r="AC21" s="71">
        <f t="shared" si="17"/>
        <v>758.26530612244824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2.1</v>
      </c>
      <c r="AG21" s="74">
        <f t="shared" si="35"/>
        <v>200</v>
      </c>
      <c r="AH21" s="60">
        <f t="shared" si="35"/>
        <v>50</v>
      </c>
      <c r="AI21" s="60">
        <f t="shared" si="35"/>
        <v>105</v>
      </c>
      <c r="AJ21" s="60">
        <f t="shared" si="18"/>
        <v>10105</v>
      </c>
      <c r="AK21" s="60">
        <f t="shared" si="18"/>
        <v>464.28571428571428</v>
      </c>
      <c r="AL21" s="60">
        <f t="shared" si="18"/>
        <v>9.2857142857142847</v>
      </c>
      <c r="AM21" s="60">
        <f t="shared" si="18"/>
        <v>-274.39285714285711</v>
      </c>
      <c r="AN21" s="60">
        <f t="shared" si="18"/>
        <v>-274.39285714285711</v>
      </c>
      <c r="AO21" s="60">
        <f t="shared" si="18"/>
        <v>274.39285714285711</v>
      </c>
      <c r="AP21" s="61" t="str">
        <f t="shared" si="19"/>
        <v/>
      </c>
      <c r="AQ21" s="62">
        <f t="shared" si="6"/>
        <v>35</v>
      </c>
      <c r="AR21" s="63">
        <f t="shared" si="20"/>
        <v>1.533995416348358</v>
      </c>
      <c r="AS21" s="63">
        <f t="shared" si="21"/>
        <v>76.6997708174179</v>
      </c>
      <c r="AT21" s="63">
        <f t="shared" si="22"/>
        <v>153.3995416348358</v>
      </c>
      <c r="AU21" s="63">
        <f t="shared" si="7"/>
        <v>-76.6997708174179</v>
      </c>
      <c r="AV21" s="68">
        <f t="shared" si="23"/>
        <v>0.1</v>
      </c>
      <c r="AW21" s="63">
        <f t="shared" si="24"/>
        <v>383.49885408708951</v>
      </c>
      <c r="AX21" s="63">
        <f t="shared" si="25"/>
        <v>-153.3995416348358</v>
      </c>
      <c r="AY21" s="64">
        <f t="shared" si="26"/>
        <v>230.09931245225371</v>
      </c>
      <c r="AZ21" s="65">
        <f t="shared" si="27"/>
        <v>-528.16599367019455</v>
      </c>
      <c r="BA21" s="51">
        <f t="shared" si="28"/>
        <v>536.89839572192534</v>
      </c>
      <c r="BB21" s="55">
        <f t="shared" si="29"/>
        <v>5.8094980380426722E-2</v>
      </c>
      <c r="BC21" s="55">
        <f t="shared" si="30"/>
        <v>0.30345488656063635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-0.42653061224489774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6"/>
      <c r="P22" s="6"/>
      <c r="Q22" s="1">
        <f t="shared" si="32"/>
        <v>9.4499999999999993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9241.7346938775518</v>
      </c>
      <c r="AC22" s="71">
        <f t="shared" si="17"/>
        <v>758.26530612244824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2.1</v>
      </c>
      <c r="AG22" s="74">
        <f t="shared" si="35"/>
        <v>200</v>
      </c>
      <c r="AH22" s="60">
        <f t="shared" si="35"/>
        <v>50</v>
      </c>
      <c r="AI22" s="60">
        <f t="shared" si="35"/>
        <v>105</v>
      </c>
      <c r="AJ22" s="60">
        <f t="shared" si="18"/>
        <v>10105</v>
      </c>
      <c r="AK22" s="60">
        <f t="shared" si="18"/>
        <v>464.28571428571428</v>
      </c>
      <c r="AL22" s="60">
        <f t="shared" si="18"/>
        <v>9.2857142857142847</v>
      </c>
      <c r="AM22" s="60">
        <f t="shared" si="18"/>
        <v>-274.39285714285711</v>
      </c>
      <c r="AN22" s="60">
        <f t="shared" si="18"/>
        <v>-274.39285714285711</v>
      </c>
      <c r="AO22" s="60">
        <f t="shared" si="18"/>
        <v>274.39285714285711</v>
      </c>
      <c r="AP22" s="61" t="str">
        <f t="shared" si="19"/>
        <v/>
      </c>
      <c r="AQ22" s="62">
        <f t="shared" si="6"/>
        <v>35</v>
      </c>
      <c r="AR22" s="63">
        <f t="shared" si="20"/>
        <v>1.5368663594470051</v>
      </c>
      <c r="AS22" s="63">
        <f t="shared" si="21"/>
        <v>76.843317972350249</v>
      </c>
      <c r="AT22" s="63">
        <f t="shared" si="22"/>
        <v>153.6866359447005</v>
      </c>
      <c r="AU22" s="63">
        <f t="shared" si="7"/>
        <v>-76.843317972350249</v>
      </c>
      <c r="AV22" s="68">
        <f t="shared" si="23"/>
        <v>0.1</v>
      </c>
      <c r="AW22" s="63">
        <f t="shared" si="24"/>
        <v>384.21658986175123</v>
      </c>
      <c r="AX22" s="63">
        <f t="shared" si="25"/>
        <v>-153.6866359447005</v>
      </c>
      <c r="AY22" s="64">
        <f t="shared" si="26"/>
        <v>230.52995391705073</v>
      </c>
      <c r="AZ22" s="65">
        <f t="shared" si="27"/>
        <v>-527.73535220539748</v>
      </c>
      <c r="BA22" s="51">
        <f t="shared" si="28"/>
        <v>537.9032258064517</v>
      </c>
      <c r="BB22" s="55">
        <f t="shared" si="29"/>
        <v>5.8203707812863409E-2</v>
      </c>
      <c r="BC22" s="55">
        <f t="shared" si="30"/>
        <v>0.30402281636214501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-0.42653061224489774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6"/>
      <c r="P23" s="6"/>
      <c r="Q23" s="1">
        <f t="shared" si="32"/>
        <v>9.4499999999999993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9241.7346938775518</v>
      </c>
      <c r="AC23" s="71">
        <f t="shared" si="17"/>
        <v>758.26530612244824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2.1</v>
      </c>
      <c r="AG23" s="74">
        <f t="shared" si="35"/>
        <v>200</v>
      </c>
      <c r="AH23" s="60">
        <f t="shared" si="35"/>
        <v>50</v>
      </c>
      <c r="AI23" s="60">
        <f t="shared" si="35"/>
        <v>105</v>
      </c>
      <c r="AJ23" s="60">
        <f t="shared" si="18"/>
        <v>10105</v>
      </c>
      <c r="AK23" s="60">
        <f t="shared" si="18"/>
        <v>464.28571428571428</v>
      </c>
      <c r="AL23" s="60">
        <f t="shared" si="18"/>
        <v>9.2857142857142847</v>
      </c>
      <c r="AM23" s="60">
        <f t="shared" si="18"/>
        <v>-274.39285714285711</v>
      </c>
      <c r="AN23" s="60">
        <f t="shared" si="18"/>
        <v>-274.39285714285711</v>
      </c>
      <c r="AO23" s="60">
        <f t="shared" si="18"/>
        <v>274.39285714285711</v>
      </c>
      <c r="AP23" s="61" t="str">
        <f t="shared" si="19"/>
        <v/>
      </c>
      <c r="AQ23" s="62">
        <f t="shared" si="6"/>
        <v>35</v>
      </c>
      <c r="AR23" s="63">
        <f t="shared" si="20"/>
        <v>1.5397683397683402</v>
      </c>
      <c r="AS23" s="63">
        <f t="shared" si="21"/>
        <v>76.988416988417015</v>
      </c>
      <c r="AT23" s="63">
        <f t="shared" si="22"/>
        <v>153.97683397683403</v>
      </c>
      <c r="AU23" s="63">
        <f t="shared" si="7"/>
        <v>-76.988416988417015</v>
      </c>
      <c r="AV23" s="68">
        <f t="shared" si="23"/>
        <v>0.1</v>
      </c>
      <c r="AW23" s="63">
        <f t="shared" si="24"/>
        <v>384.9420849420851</v>
      </c>
      <c r="AX23" s="63">
        <f t="shared" si="25"/>
        <v>-153.97683397683403</v>
      </c>
      <c r="AY23" s="64">
        <f t="shared" si="26"/>
        <v>230.96525096525107</v>
      </c>
      <c r="AZ23" s="65">
        <f t="shared" si="27"/>
        <v>-527.30005515719722</v>
      </c>
      <c r="BA23" s="51">
        <f t="shared" si="28"/>
        <v>538.91891891891908</v>
      </c>
      <c r="BB23" s="55">
        <f t="shared" si="29"/>
        <v>5.8313610677002137E-2</v>
      </c>
      <c r="BC23" s="55">
        <f t="shared" si="30"/>
        <v>0.30459688594529172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6"/>
      <c r="D24" s="16"/>
      <c r="E24" s="17"/>
      <c r="F24" s="22"/>
      <c r="G24" s="6">
        <f t="shared" si="9"/>
        <v>-0.42653061224489774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6"/>
      <c r="P24" s="6"/>
      <c r="Q24" s="1">
        <f t="shared" si="32"/>
        <v>9.4499999999999993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9241.7346938775518</v>
      </c>
      <c r="AC24" s="71">
        <f t="shared" si="17"/>
        <v>758.26530612244824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2.1</v>
      </c>
      <c r="AG24" s="74">
        <f t="shared" si="35"/>
        <v>200</v>
      </c>
      <c r="AH24" s="60">
        <f t="shared" si="35"/>
        <v>50</v>
      </c>
      <c r="AI24" s="60">
        <f t="shared" si="35"/>
        <v>105</v>
      </c>
      <c r="AJ24" s="60">
        <f t="shared" si="18"/>
        <v>10105</v>
      </c>
      <c r="AK24" s="60">
        <f t="shared" si="18"/>
        <v>464.28571428571428</v>
      </c>
      <c r="AL24" s="60">
        <f t="shared" si="18"/>
        <v>9.2857142857142847</v>
      </c>
      <c r="AM24" s="60">
        <f t="shared" si="18"/>
        <v>-274.39285714285711</v>
      </c>
      <c r="AN24" s="60">
        <f t="shared" si="18"/>
        <v>-274.39285714285711</v>
      </c>
      <c r="AO24" s="60">
        <f t="shared" si="18"/>
        <v>274.39285714285711</v>
      </c>
      <c r="AP24" s="61" t="str">
        <f t="shared" si="19"/>
        <v/>
      </c>
      <c r="AQ24" s="62">
        <f t="shared" si="6"/>
        <v>35</v>
      </c>
      <c r="AR24" s="63">
        <f t="shared" si="20"/>
        <v>1.5427018633540377</v>
      </c>
      <c r="AS24" s="63">
        <f t="shared" si="21"/>
        <v>77.135093167701882</v>
      </c>
      <c r="AT24" s="63">
        <f t="shared" si="22"/>
        <v>154.27018633540376</v>
      </c>
      <c r="AU24" s="63">
        <f t="shared" si="7"/>
        <v>-77.135093167701882</v>
      </c>
      <c r="AV24" s="68">
        <f t="shared" si="23"/>
        <v>0.1</v>
      </c>
      <c r="AW24" s="63">
        <f t="shared" si="24"/>
        <v>385.67546583850941</v>
      </c>
      <c r="AX24" s="63">
        <f t="shared" si="25"/>
        <v>-154.27018633540376</v>
      </c>
      <c r="AY24" s="64">
        <f t="shared" si="26"/>
        <v>231.40527950310565</v>
      </c>
      <c r="AZ24" s="65">
        <f t="shared" si="27"/>
        <v>-526.86002661934253</v>
      </c>
      <c r="BA24" s="51">
        <f t="shared" si="28"/>
        <v>539.94565217391323</v>
      </c>
      <c r="BB24" s="55">
        <f t="shared" si="29"/>
        <v>5.8424708137490192E-2</v>
      </c>
      <c r="BC24" s="55">
        <f t="shared" si="30"/>
        <v>0.3051771954152116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6"/>
      <c r="D25" s="16"/>
      <c r="E25" s="17"/>
      <c r="F25" s="22"/>
      <c r="G25" s="6">
        <f t="shared" si="9"/>
        <v>-0.42653061224489774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6"/>
      <c r="P25" s="6"/>
      <c r="Q25" s="1">
        <f t="shared" si="32"/>
        <v>9.4499999999999993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9241.7346938775518</v>
      </c>
      <c r="AC25" s="71">
        <f t="shared" si="17"/>
        <v>758.26530612244824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2.1</v>
      </c>
      <c r="AG25" s="74">
        <f t="shared" si="35"/>
        <v>200</v>
      </c>
      <c r="AH25" s="60">
        <f t="shared" si="35"/>
        <v>50</v>
      </c>
      <c r="AI25" s="60">
        <f t="shared" si="35"/>
        <v>105</v>
      </c>
      <c r="AJ25" s="60">
        <f t="shared" si="35"/>
        <v>10105</v>
      </c>
      <c r="AK25" s="60">
        <f t="shared" si="35"/>
        <v>464.28571428571428</v>
      </c>
      <c r="AL25" s="60">
        <f t="shared" si="35"/>
        <v>9.2857142857142847</v>
      </c>
      <c r="AM25" s="60">
        <f t="shared" si="35"/>
        <v>-274.39285714285711</v>
      </c>
      <c r="AN25" s="60">
        <f t="shared" si="35"/>
        <v>-274.39285714285711</v>
      </c>
      <c r="AO25" s="60">
        <f t="shared" si="35"/>
        <v>274.39285714285711</v>
      </c>
      <c r="AP25" s="61" t="str">
        <f t="shared" si="19"/>
        <v/>
      </c>
      <c r="AQ25" s="62">
        <f t="shared" si="6"/>
        <v>35</v>
      </c>
      <c r="AR25" s="63">
        <f t="shared" si="20"/>
        <v>1.5456674473067922</v>
      </c>
      <c r="AS25" s="63">
        <f t="shared" si="21"/>
        <v>77.283372365339602</v>
      </c>
      <c r="AT25" s="63">
        <f t="shared" si="22"/>
        <v>154.5667447306792</v>
      </c>
      <c r="AU25" s="63">
        <f t="shared" si="7"/>
        <v>-77.283372365339602</v>
      </c>
      <c r="AV25" s="68">
        <f t="shared" si="23"/>
        <v>0.1</v>
      </c>
      <c r="AW25" s="63">
        <f t="shared" si="24"/>
        <v>386.41686182669798</v>
      </c>
      <c r="AX25" s="63">
        <f t="shared" si="25"/>
        <v>-154.5667447306792</v>
      </c>
      <c r="AY25" s="64">
        <f t="shared" si="26"/>
        <v>231.85011709601878</v>
      </c>
      <c r="AZ25" s="65">
        <f t="shared" si="27"/>
        <v>-526.41518902642952</v>
      </c>
      <c r="BA25" s="51">
        <f t="shared" si="28"/>
        <v>540.98360655737724</v>
      </c>
      <c r="BB25" s="55">
        <f t="shared" si="29"/>
        <v>5.8537019777874288E-2</v>
      </c>
      <c r="BC25" s="55">
        <f t="shared" si="30"/>
        <v>0.30576384706513071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6"/>
      <c r="D26" s="16"/>
      <c r="E26" s="17"/>
      <c r="F26" s="22"/>
      <c r="G26" s="6">
        <f t="shared" si="9"/>
        <v>-0.42653061224489774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6"/>
      <c r="P26" s="6"/>
      <c r="Q26" s="1">
        <f t="shared" si="32"/>
        <v>9.4499999999999993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9241.7346938775518</v>
      </c>
      <c r="AC26" s="71">
        <f t="shared" si="17"/>
        <v>758.26530612244824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2.1</v>
      </c>
      <c r="AG26" s="74">
        <f t="shared" si="38"/>
        <v>200</v>
      </c>
      <c r="AH26" s="60">
        <f t="shared" si="38"/>
        <v>50</v>
      </c>
      <c r="AI26" s="60">
        <f t="shared" si="38"/>
        <v>105</v>
      </c>
      <c r="AJ26" s="60">
        <f t="shared" si="38"/>
        <v>10105</v>
      </c>
      <c r="AK26" s="60">
        <f t="shared" si="38"/>
        <v>464.28571428571428</v>
      </c>
      <c r="AL26" s="60">
        <f t="shared" si="38"/>
        <v>9.2857142857142847</v>
      </c>
      <c r="AM26" s="60">
        <f t="shared" si="38"/>
        <v>-274.39285714285711</v>
      </c>
      <c r="AN26" s="60">
        <f t="shared" si="38"/>
        <v>-274.39285714285711</v>
      </c>
      <c r="AO26" s="60">
        <f t="shared" si="38"/>
        <v>274.39285714285711</v>
      </c>
      <c r="AP26" s="61" t="str">
        <f t="shared" si="19"/>
        <v/>
      </c>
      <c r="AQ26" s="62">
        <f t="shared" si="6"/>
        <v>35</v>
      </c>
      <c r="AR26" s="63">
        <f t="shared" si="20"/>
        <v>1.5486656200941922</v>
      </c>
      <c r="AS26" s="63">
        <f t="shared" si="21"/>
        <v>77.433281004709613</v>
      </c>
      <c r="AT26" s="63">
        <f t="shared" si="22"/>
        <v>154.86656200941923</v>
      </c>
      <c r="AU26" s="63">
        <f t="shared" si="7"/>
        <v>-77.433281004709613</v>
      </c>
      <c r="AV26" s="68">
        <f t="shared" si="23"/>
        <v>0.1</v>
      </c>
      <c r="AW26" s="63">
        <f t="shared" si="24"/>
        <v>387.16640502354807</v>
      </c>
      <c r="AX26" s="63">
        <f t="shared" si="25"/>
        <v>-154.86656200941923</v>
      </c>
      <c r="AY26" s="64">
        <f t="shared" si="26"/>
        <v>232.29984301412884</v>
      </c>
      <c r="AZ26" s="65">
        <f t="shared" si="27"/>
        <v>-525.96546310831945</v>
      </c>
      <c r="BA26" s="51">
        <f t="shared" si="28"/>
        <v>542.03296703296724</v>
      </c>
      <c r="BB26" s="55">
        <f t="shared" si="29"/>
        <v>5.8650565612108761E-2</v>
      </c>
      <c r="BC26" s="55">
        <f t="shared" si="30"/>
        <v>0.30635694543647757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6"/>
      <c r="D27" s="16"/>
      <c r="E27" s="17"/>
      <c r="F27" s="22"/>
      <c r="G27" s="6">
        <f t="shared" si="9"/>
        <v>-0.42653061224489774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6"/>
      <c r="P27" s="6"/>
      <c r="Q27" s="1">
        <f t="shared" si="32"/>
        <v>9.4499999999999993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9241.7346938775518</v>
      </c>
      <c r="AC27" s="71">
        <f t="shared" si="17"/>
        <v>758.26530612244824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2.1</v>
      </c>
      <c r="AG27" s="74">
        <f t="shared" si="38"/>
        <v>200</v>
      </c>
      <c r="AH27" s="60">
        <f t="shared" si="38"/>
        <v>50</v>
      </c>
      <c r="AI27" s="60">
        <f t="shared" si="38"/>
        <v>105</v>
      </c>
      <c r="AJ27" s="60">
        <f t="shared" si="38"/>
        <v>10105</v>
      </c>
      <c r="AK27" s="60">
        <f t="shared" si="38"/>
        <v>464.28571428571428</v>
      </c>
      <c r="AL27" s="60">
        <f t="shared" si="38"/>
        <v>9.2857142857142847</v>
      </c>
      <c r="AM27" s="60">
        <f t="shared" si="38"/>
        <v>-274.39285714285711</v>
      </c>
      <c r="AN27" s="60">
        <f t="shared" si="38"/>
        <v>-274.39285714285711</v>
      </c>
      <c r="AO27" s="60">
        <f t="shared" si="38"/>
        <v>274.39285714285711</v>
      </c>
      <c r="AP27" s="61" t="str">
        <f t="shared" si="19"/>
        <v/>
      </c>
      <c r="AQ27" s="62">
        <f t="shared" si="6"/>
        <v>35</v>
      </c>
      <c r="AR27" s="63">
        <f t="shared" si="20"/>
        <v>1.5516969218626686</v>
      </c>
      <c r="AS27" s="63">
        <f t="shared" si="21"/>
        <v>77.584846093133436</v>
      </c>
      <c r="AT27" s="63">
        <f t="shared" si="22"/>
        <v>155.16969218626687</v>
      </c>
      <c r="AU27" s="63">
        <f t="shared" si="7"/>
        <v>-77.584846093133436</v>
      </c>
      <c r="AV27" s="68">
        <f t="shared" si="23"/>
        <v>0.1</v>
      </c>
      <c r="AW27" s="63">
        <f t="shared" si="24"/>
        <v>387.92423046566716</v>
      </c>
      <c r="AX27" s="63">
        <f t="shared" si="25"/>
        <v>-155.16969218626687</v>
      </c>
      <c r="AY27" s="64">
        <f t="shared" si="26"/>
        <v>232.75453827940029</v>
      </c>
      <c r="AZ27" s="65">
        <f t="shared" si="27"/>
        <v>-525.51076784304792</v>
      </c>
      <c r="BA27" s="51">
        <f t="shared" si="28"/>
        <v>543.09392265193401</v>
      </c>
      <c r="BB27" s="55">
        <f t="shared" si="29"/>
        <v>5.8765366096445282E-2</v>
      </c>
      <c r="BC27" s="55">
        <f t="shared" si="30"/>
        <v>0.30695659738098846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13"/>
      <c r="C28" s="13" t="s">
        <v>47</v>
      </c>
      <c r="D28" s="36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-363.9795918367347</v>
      </c>
      <c r="N28" s="6">
        <f>IF(H3&gt;J4,"VINTO",M28-L28-K3)</f>
        <v>-863.26530612244892</v>
      </c>
      <c r="O28" s="6">
        <f>N28</f>
        <v>-863.26530612244892</v>
      </c>
      <c r="P28" s="6">
        <f>-O28</f>
        <v>863.26530612244892</v>
      </c>
      <c r="Q28" s="1">
        <f t="shared" si="32"/>
        <v>9.4499999999999993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9241.7346938775518</v>
      </c>
      <c r="AC28" s="71">
        <f t="shared" si="17"/>
        <v>758.26530612244824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2.1</v>
      </c>
      <c r="AG28" s="74">
        <f t="shared" si="38"/>
        <v>200</v>
      </c>
      <c r="AH28" s="60">
        <f t="shared" si="38"/>
        <v>50</v>
      </c>
      <c r="AI28" s="60">
        <f t="shared" si="38"/>
        <v>105</v>
      </c>
      <c r="AJ28" s="60">
        <f t="shared" si="38"/>
        <v>10105</v>
      </c>
      <c r="AK28" s="60">
        <f t="shared" si="38"/>
        <v>464.28571428571428</v>
      </c>
      <c r="AL28" s="60">
        <f t="shared" si="38"/>
        <v>9.2857142857142847</v>
      </c>
      <c r="AM28" s="60">
        <f t="shared" si="38"/>
        <v>-274.39285714285711</v>
      </c>
      <c r="AN28" s="60">
        <f t="shared" si="38"/>
        <v>-274.39285714285711</v>
      </c>
      <c r="AO28" s="60">
        <f t="shared" si="38"/>
        <v>274.39285714285711</v>
      </c>
      <c r="AP28" s="61" t="str">
        <f t="shared" si="19"/>
        <v/>
      </c>
      <c r="AQ28" s="62">
        <f t="shared" si="6"/>
        <v>35</v>
      </c>
      <c r="AR28" s="63">
        <f t="shared" si="20"/>
        <v>1.5547619047619055</v>
      </c>
      <c r="AS28" s="63">
        <f t="shared" si="21"/>
        <v>77.738095238095269</v>
      </c>
      <c r="AT28" s="63">
        <f t="shared" si="22"/>
        <v>155.47619047619054</v>
      </c>
      <c r="AU28" s="63">
        <f t="shared" si="7"/>
        <v>-77.738095238095269</v>
      </c>
      <c r="AV28" s="68">
        <f t="shared" si="23"/>
        <v>0.1</v>
      </c>
      <c r="AW28" s="63">
        <f t="shared" si="24"/>
        <v>388.69047619047637</v>
      </c>
      <c r="AX28" s="63">
        <f t="shared" si="25"/>
        <v>-155.47619047619054</v>
      </c>
      <c r="AY28" s="64">
        <f t="shared" si="26"/>
        <v>233.21428571428584</v>
      </c>
      <c r="AZ28" s="65">
        <f t="shared" si="27"/>
        <v>-525.05102040816246</v>
      </c>
      <c r="BA28" s="51">
        <f t="shared" si="28"/>
        <v>544.16666666666686</v>
      </c>
      <c r="BB28" s="55">
        <f t="shared" si="29"/>
        <v>5.8881442141718851E-2</v>
      </c>
      <c r="BC28" s="55">
        <f t="shared" si="30"/>
        <v>0.30756291212488274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 t="str">
        <f>IF(BC28&gt;=BH$4,AD28,"")</f>
        <v/>
      </c>
    </row>
    <row r="29" spans="2:60">
      <c r="B29" s="10"/>
      <c r="C29" s="10"/>
      <c r="D29" s="10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9241.7346938775518</v>
      </c>
      <c r="AC29" s="71">
        <f t="shared" si="17"/>
        <v>758.26530612244824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2.1</v>
      </c>
      <c r="AG29" s="74">
        <f t="shared" si="38"/>
        <v>200</v>
      </c>
      <c r="AH29" s="60">
        <f t="shared" si="38"/>
        <v>50</v>
      </c>
      <c r="AI29" s="60">
        <f t="shared" si="38"/>
        <v>105</v>
      </c>
      <c r="AJ29" s="60">
        <f t="shared" si="38"/>
        <v>10105</v>
      </c>
      <c r="AK29" s="60">
        <f t="shared" si="38"/>
        <v>464.28571428571428</v>
      </c>
      <c r="AL29" s="60">
        <f t="shared" si="38"/>
        <v>9.2857142857142847</v>
      </c>
      <c r="AM29" s="60">
        <f t="shared" si="38"/>
        <v>-274.39285714285711</v>
      </c>
      <c r="AN29" s="60">
        <f t="shared" si="38"/>
        <v>-274.39285714285711</v>
      </c>
      <c r="AO29" s="60">
        <f t="shared" si="38"/>
        <v>274.39285714285711</v>
      </c>
      <c r="AP29" s="61" t="str">
        <f t="shared" si="19"/>
        <v/>
      </c>
      <c r="AQ29" s="62">
        <f t="shared" si="6"/>
        <v>35</v>
      </c>
      <c r="AR29" s="63">
        <f t="shared" si="20"/>
        <v>1.5578611332801287</v>
      </c>
      <c r="AS29" s="63">
        <f t="shared" si="21"/>
        <v>77.893056664006437</v>
      </c>
      <c r="AT29" s="63">
        <f t="shared" si="22"/>
        <v>155.78611332801287</v>
      </c>
      <c r="AU29" s="63">
        <f t="shared" si="7"/>
        <v>-77.893056664006437</v>
      </c>
      <c r="AV29" s="68">
        <f t="shared" si="23"/>
        <v>0.1</v>
      </c>
      <c r="AW29" s="63">
        <f t="shared" si="24"/>
        <v>389.4652833200322</v>
      </c>
      <c r="AX29" s="63">
        <f t="shared" si="25"/>
        <v>-155.78611332801287</v>
      </c>
      <c r="AY29" s="64">
        <f t="shared" si="26"/>
        <v>233.67916999201933</v>
      </c>
      <c r="AZ29" s="65">
        <f t="shared" si="27"/>
        <v>-524.58613613042894</v>
      </c>
      <c r="BA29" s="51">
        <f t="shared" si="28"/>
        <v>545.2513966480451</v>
      </c>
      <c r="BB29" s="55">
        <f t="shared" si="29"/>
        <v>5.8998815126045795E-2</v>
      </c>
      <c r="BC29" s="55">
        <f t="shared" si="30"/>
        <v>0.3081760013351893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 t="str">
        <f>IF(BC29&gt;=BH$4,AD29,"")</f>
        <v/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9241.7346938775518</v>
      </c>
      <c r="AC30" s="71">
        <f t="shared" si="17"/>
        <v>758.26530612244824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2.1</v>
      </c>
      <c r="AG30" s="74">
        <f t="shared" si="38"/>
        <v>200</v>
      </c>
      <c r="AH30" s="60">
        <f t="shared" si="38"/>
        <v>50</v>
      </c>
      <c r="AI30" s="60">
        <f t="shared" si="38"/>
        <v>105</v>
      </c>
      <c r="AJ30" s="60">
        <f t="shared" si="38"/>
        <v>10105</v>
      </c>
      <c r="AK30" s="60">
        <f t="shared" si="38"/>
        <v>464.28571428571428</v>
      </c>
      <c r="AL30" s="60">
        <f t="shared" si="38"/>
        <v>9.2857142857142847</v>
      </c>
      <c r="AM30" s="60">
        <f t="shared" si="38"/>
        <v>-274.39285714285711</v>
      </c>
      <c r="AN30" s="60">
        <f t="shared" si="38"/>
        <v>-274.39285714285711</v>
      </c>
      <c r="AO30" s="60">
        <f t="shared" si="38"/>
        <v>274.39285714285711</v>
      </c>
      <c r="AP30" s="61" t="str">
        <f t="shared" si="19"/>
        <v/>
      </c>
      <c r="AQ30" s="62">
        <f t="shared" si="6"/>
        <v>35</v>
      </c>
      <c r="AR30" s="63">
        <f t="shared" si="20"/>
        <v>1.5609951845906911</v>
      </c>
      <c r="AS30" s="63">
        <f t="shared" si="21"/>
        <v>78.049759229534558</v>
      </c>
      <c r="AT30" s="63">
        <f t="shared" si="22"/>
        <v>156.09951845906912</v>
      </c>
      <c r="AU30" s="63">
        <f t="shared" si="7"/>
        <v>-78.049759229534558</v>
      </c>
      <c r="AV30" s="68">
        <f t="shared" si="23"/>
        <v>0.1</v>
      </c>
      <c r="AW30" s="63">
        <f t="shared" si="24"/>
        <v>390.24879614767281</v>
      </c>
      <c r="AX30" s="63">
        <f t="shared" si="25"/>
        <v>-156.09951845906912</v>
      </c>
      <c r="AY30" s="64">
        <f t="shared" si="26"/>
        <v>234.14927768860369</v>
      </c>
      <c r="AZ30" s="65">
        <f t="shared" si="27"/>
        <v>-524.11602843384458</v>
      </c>
      <c r="BA30" s="51">
        <f t="shared" si="28"/>
        <v>546.34831460674195</v>
      </c>
      <c r="BB30" s="55">
        <f t="shared" si="29"/>
        <v>5.9117506907949417E-2</v>
      </c>
      <c r="BC30" s="55">
        <f t="shared" si="30"/>
        <v>0.3087959791883082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9241.7346938775518</v>
      </c>
      <c r="AC31" s="71">
        <f t="shared" si="17"/>
        <v>758.26530612244824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2.1</v>
      </c>
      <c r="AG31" s="74">
        <f t="shared" si="38"/>
        <v>200</v>
      </c>
      <c r="AH31" s="60">
        <f t="shared" si="38"/>
        <v>50</v>
      </c>
      <c r="AI31" s="60">
        <f t="shared" si="38"/>
        <v>105</v>
      </c>
      <c r="AJ31" s="60">
        <f t="shared" si="38"/>
        <v>10105</v>
      </c>
      <c r="AK31" s="60">
        <f t="shared" si="38"/>
        <v>464.28571428571428</v>
      </c>
      <c r="AL31" s="60">
        <f t="shared" si="38"/>
        <v>9.2857142857142847</v>
      </c>
      <c r="AM31" s="60">
        <f t="shared" si="38"/>
        <v>-274.39285714285711</v>
      </c>
      <c r="AN31" s="60">
        <f t="shared" si="38"/>
        <v>-274.39285714285711</v>
      </c>
      <c r="AO31" s="60">
        <f t="shared" si="38"/>
        <v>274.39285714285711</v>
      </c>
      <c r="AP31" s="61" t="str">
        <f t="shared" si="19"/>
        <v/>
      </c>
      <c r="AQ31" s="62">
        <f t="shared" si="6"/>
        <v>35</v>
      </c>
      <c r="AR31" s="63">
        <f t="shared" si="20"/>
        <v>1.5641646489104124</v>
      </c>
      <c r="AS31" s="63">
        <f t="shared" si="21"/>
        <v>78.208232445520622</v>
      </c>
      <c r="AT31" s="63">
        <f t="shared" si="22"/>
        <v>156.41646489104124</v>
      </c>
      <c r="AU31" s="63">
        <f t="shared" si="7"/>
        <v>-78.208232445520622</v>
      </c>
      <c r="AV31" s="68">
        <f t="shared" si="23"/>
        <v>0.1</v>
      </c>
      <c r="AW31" s="63">
        <f t="shared" si="24"/>
        <v>391.04116222760308</v>
      </c>
      <c r="AX31" s="63">
        <f t="shared" si="25"/>
        <v>-156.41646489104124</v>
      </c>
      <c r="AY31" s="64">
        <f t="shared" si="26"/>
        <v>234.62469733656184</v>
      </c>
      <c r="AZ31" s="65">
        <f t="shared" si="27"/>
        <v>-523.64060878588634</v>
      </c>
      <c r="BA31" s="51">
        <f t="shared" si="28"/>
        <v>547.45762711864438</v>
      </c>
      <c r="BB31" s="55">
        <f t="shared" si="29"/>
        <v>5.923753983993104E-2</v>
      </c>
      <c r="BC31" s="55">
        <f t="shared" si="30"/>
        <v>0.30942296244089734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9241.7346938775518</v>
      </c>
      <c r="AC32" s="71">
        <f t="shared" si="17"/>
        <v>758.26530612244824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2.1</v>
      </c>
      <c r="AG32" s="74">
        <f t="shared" si="38"/>
        <v>200</v>
      </c>
      <c r="AH32" s="60">
        <f t="shared" si="38"/>
        <v>50</v>
      </c>
      <c r="AI32" s="60">
        <f t="shared" si="38"/>
        <v>105</v>
      </c>
      <c r="AJ32" s="60">
        <f t="shared" si="38"/>
        <v>10105</v>
      </c>
      <c r="AK32" s="60">
        <f t="shared" si="38"/>
        <v>464.28571428571428</v>
      </c>
      <c r="AL32" s="60">
        <f t="shared" si="38"/>
        <v>9.2857142857142847</v>
      </c>
      <c r="AM32" s="60">
        <f t="shared" si="38"/>
        <v>-274.39285714285711</v>
      </c>
      <c r="AN32" s="60">
        <f t="shared" si="38"/>
        <v>-274.39285714285711</v>
      </c>
      <c r="AO32" s="60">
        <f t="shared" si="38"/>
        <v>274.39285714285711</v>
      </c>
      <c r="AP32" s="61" t="str">
        <f t="shared" si="19"/>
        <v/>
      </c>
      <c r="AQ32" s="62">
        <f t="shared" si="6"/>
        <v>35</v>
      </c>
      <c r="AR32" s="63">
        <f t="shared" si="20"/>
        <v>1.567370129870131</v>
      </c>
      <c r="AS32" s="63">
        <f t="shared" si="21"/>
        <v>78.368506493506544</v>
      </c>
      <c r="AT32" s="63">
        <f t="shared" si="22"/>
        <v>156.73701298701309</v>
      </c>
      <c r="AU32" s="63">
        <f t="shared" si="7"/>
        <v>-78.368506493506544</v>
      </c>
      <c r="AV32" s="68">
        <f t="shared" si="23"/>
        <v>0.1</v>
      </c>
      <c r="AW32" s="63">
        <f t="shared" si="24"/>
        <v>391.84253246753269</v>
      </c>
      <c r="AX32" s="63">
        <f t="shared" si="25"/>
        <v>-156.73701298701309</v>
      </c>
      <c r="AY32" s="64">
        <f t="shared" si="26"/>
        <v>235.1055194805196</v>
      </c>
      <c r="AZ32" s="65">
        <f t="shared" si="27"/>
        <v>-523.15978664192858</v>
      </c>
      <c r="BA32" s="51">
        <f t="shared" si="28"/>
        <v>548.57954545454584</v>
      </c>
      <c r="BB32" s="55">
        <f t="shared" si="29"/>
        <v>5.9358936782503383E-2</v>
      </c>
      <c r="BC32" s="55">
        <f t="shared" si="30"/>
        <v>0.3100570705031751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9241.7346938775518</v>
      </c>
      <c r="AC33" s="71">
        <f t="shared" si="17"/>
        <v>758.26530612244824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2.1</v>
      </c>
      <c r="AG33" s="74">
        <f t="shared" si="38"/>
        <v>200</v>
      </c>
      <c r="AH33" s="60">
        <f t="shared" si="38"/>
        <v>50</v>
      </c>
      <c r="AI33" s="60">
        <f t="shared" si="38"/>
        <v>105</v>
      </c>
      <c r="AJ33" s="60">
        <f t="shared" si="38"/>
        <v>10105</v>
      </c>
      <c r="AK33" s="60">
        <f t="shared" si="38"/>
        <v>464.28571428571428</v>
      </c>
      <c r="AL33" s="60">
        <f t="shared" si="38"/>
        <v>9.2857142857142847</v>
      </c>
      <c r="AM33" s="60">
        <f t="shared" si="38"/>
        <v>-274.39285714285711</v>
      </c>
      <c r="AN33" s="60">
        <f t="shared" si="38"/>
        <v>-274.39285714285711</v>
      </c>
      <c r="AO33" s="60">
        <f t="shared" si="38"/>
        <v>274.39285714285711</v>
      </c>
      <c r="AP33" s="61" t="str">
        <f t="shared" si="19"/>
        <v/>
      </c>
      <c r="AQ33" s="62">
        <f t="shared" si="6"/>
        <v>35</v>
      </c>
      <c r="AR33" s="63">
        <f t="shared" si="20"/>
        <v>1.5706122448979603</v>
      </c>
      <c r="AS33" s="63">
        <f t="shared" si="21"/>
        <v>78.530612244898009</v>
      </c>
      <c r="AT33" s="63">
        <f t="shared" si="22"/>
        <v>157.06122448979602</v>
      </c>
      <c r="AU33" s="63">
        <f t="shared" si="7"/>
        <v>-78.530612244898009</v>
      </c>
      <c r="AV33" s="68">
        <f t="shared" si="23"/>
        <v>0.1</v>
      </c>
      <c r="AW33" s="63">
        <f t="shared" si="24"/>
        <v>392.65306122449005</v>
      </c>
      <c r="AX33" s="63">
        <f t="shared" si="25"/>
        <v>-157.06122448979602</v>
      </c>
      <c r="AY33" s="64">
        <f t="shared" si="26"/>
        <v>235.59183673469403</v>
      </c>
      <c r="AZ33" s="65">
        <f t="shared" si="27"/>
        <v>-522.67346938775427</v>
      </c>
      <c r="BA33" s="51">
        <f t="shared" si="28"/>
        <v>549.71428571428601</v>
      </c>
      <c r="BB33" s="55">
        <f t="shared" si="29"/>
        <v>5.9481721118705103E-2</v>
      </c>
      <c r="BC33" s="55">
        <f t="shared" si="30"/>
        <v>0.31069842551473609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9241.7346938775518</v>
      </c>
      <c r="AC34" s="71">
        <f t="shared" si="17"/>
        <v>758.26530612244824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2.1</v>
      </c>
      <c r="AG34" s="74">
        <f t="shared" si="38"/>
        <v>200</v>
      </c>
      <c r="AH34" s="60">
        <f t="shared" si="38"/>
        <v>50</v>
      </c>
      <c r="AI34" s="60">
        <f t="shared" si="38"/>
        <v>105</v>
      </c>
      <c r="AJ34" s="60">
        <f t="shared" si="38"/>
        <v>10105</v>
      </c>
      <c r="AK34" s="60">
        <f t="shared" si="38"/>
        <v>464.28571428571428</v>
      </c>
      <c r="AL34" s="60">
        <f t="shared" si="38"/>
        <v>9.2857142857142847</v>
      </c>
      <c r="AM34" s="60">
        <f t="shared" si="38"/>
        <v>-274.39285714285711</v>
      </c>
      <c r="AN34" s="60">
        <f t="shared" si="38"/>
        <v>-274.39285714285711</v>
      </c>
      <c r="AO34" s="60">
        <f t="shared" si="38"/>
        <v>274.39285714285711</v>
      </c>
      <c r="AP34" s="61" t="str">
        <f t="shared" si="19"/>
        <v/>
      </c>
      <c r="AQ34" s="62">
        <f t="shared" si="6"/>
        <v>35</v>
      </c>
      <c r="AR34" s="63">
        <f t="shared" si="20"/>
        <v>1.5738916256157647</v>
      </c>
      <c r="AS34" s="63">
        <f t="shared" si="21"/>
        <v>78.694581280788228</v>
      </c>
      <c r="AT34" s="63">
        <f t="shared" si="22"/>
        <v>157.38916256157646</v>
      </c>
      <c r="AU34" s="63">
        <f t="shared" si="7"/>
        <v>-78.694581280788228</v>
      </c>
      <c r="AV34" s="68">
        <f t="shared" si="23"/>
        <v>0.1</v>
      </c>
      <c r="AW34" s="63">
        <f t="shared" si="24"/>
        <v>393.47290640394112</v>
      </c>
      <c r="AX34" s="63">
        <f t="shared" si="25"/>
        <v>-157.38916256157646</v>
      </c>
      <c r="AY34" s="64">
        <f t="shared" si="26"/>
        <v>236.08374384236467</v>
      </c>
      <c r="AZ34" s="65">
        <f t="shared" si="27"/>
        <v>-522.18156228008354</v>
      </c>
      <c r="BA34" s="51">
        <f t="shared" si="28"/>
        <v>550.86206896551755</v>
      </c>
      <c r="BB34" s="55">
        <f t="shared" si="29"/>
        <v>5.960591676911605E-2</v>
      </c>
      <c r="BC34" s="55">
        <f t="shared" si="30"/>
        <v>0.31134715242298155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9241.7346938775518</v>
      </c>
      <c r="AC35" s="71">
        <f t="shared" si="17"/>
        <v>758.26530612244824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2.1</v>
      </c>
      <c r="AG35" s="74">
        <f t="shared" si="38"/>
        <v>200</v>
      </c>
      <c r="AH35" s="60">
        <f t="shared" si="38"/>
        <v>50</v>
      </c>
      <c r="AI35" s="60">
        <f t="shared" si="38"/>
        <v>105</v>
      </c>
      <c r="AJ35" s="60">
        <f t="shared" si="38"/>
        <v>10105</v>
      </c>
      <c r="AK35" s="60">
        <f t="shared" si="38"/>
        <v>464.28571428571428</v>
      </c>
      <c r="AL35" s="60">
        <f t="shared" si="38"/>
        <v>9.2857142857142847</v>
      </c>
      <c r="AM35" s="60">
        <f t="shared" si="38"/>
        <v>-274.39285714285711</v>
      </c>
      <c r="AN35" s="60">
        <f t="shared" si="38"/>
        <v>-274.39285714285711</v>
      </c>
      <c r="AO35" s="60">
        <f t="shared" si="38"/>
        <v>274.39285714285711</v>
      </c>
      <c r="AP35" s="61" t="str">
        <f t="shared" si="19"/>
        <v/>
      </c>
      <c r="AQ35" s="62">
        <f t="shared" si="6"/>
        <v>35</v>
      </c>
      <c r="AR35" s="63">
        <f t="shared" si="20"/>
        <v>1.5772089182493818</v>
      </c>
      <c r="AS35" s="63">
        <f t="shared" si="21"/>
        <v>78.860445912469089</v>
      </c>
      <c r="AT35" s="63">
        <f t="shared" si="22"/>
        <v>157.72089182493818</v>
      </c>
      <c r="AU35" s="63">
        <f t="shared" si="7"/>
        <v>-78.860445912469089</v>
      </c>
      <c r="AV35" s="68">
        <f t="shared" si="23"/>
        <v>0.1</v>
      </c>
      <c r="AW35" s="63">
        <f t="shared" si="24"/>
        <v>394.30222956234547</v>
      </c>
      <c r="AX35" s="63">
        <f t="shared" si="25"/>
        <v>-157.72089182493818</v>
      </c>
      <c r="AY35" s="64">
        <f t="shared" si="26"/>
        <v>236.5813377374073</v>
      </c>
      <c r="AZ35" s="65">
        <f t="shared" si="27"/>
        <v>-521.683968385041</v>
      </c>
      <c r="BA35" s="51">
        <f t="shared" si="28"/>
        <v>552.0231213872836</v>
      </c>
      <c r="BB35" s="55">
        <f t="shared" si="29"/>
        <v>5.9731548207393022E-2</v>
      </c>
      <c r="BC35" s="55">
        <f t="shared" si="30"/>
        <v>0.31200337906427045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9241.7346938775518</v>
      </c>
      <c r="AC36" s="71">
        <f t="shared" si="17"/>
        <v>758.26530612244824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2.1</v>
      </c>
      <c r="AG36" s="74">
        <f t="shared" si="38"/>
        <v>200</v>
      </c>
      <c r="AH36" s="60">
        <f t="shared" si="38"/>
        <v>50</v>
      </c>
      <c r="AI36" s="60">
        <f t="shared" si="38"/>
        <v>105</v>
      </c>
      <c r="AJ36" s="60">
        <f t="shared" si="38"/>
        <v>10105</v>
      </c>
      <c r="AK36" s="60">
        <f t="shared" si="38"/>
        <v>464.28571428571428</v>
      </c>
      <c r="AL36" s="60">
        <f t="shared" si="38"/>
        <v>9.2857142857142847</v>
      </c>
      <c r="AM36" s="60">
        <f t="shared" si="38"/>
        <v>-274.39285714285711</v>
      </c>
      <c r="AN36" s="60">
        <f t="shared" si="38"/>
        <v>-274.39285714285711</v>
      </c>
      <c r="AO36" s="60">
        <f t="shared" si="38"/>
        <v>274.39285714285711</v>
      </c>
      <c r="AP36" s="61" t="str">
        <f t="shared" si="19"/>
        <v/>
      </c>
      <c r="AQ36" s="62">
        <f t="shared" si="6"/>
        <v>35</v>
      </c>
      <c r="AR36" s="63">
        <f t="shared" si="20"/>
        <v>1.5805647840531574</v>
      </c>
      <c r="AS36" s="63">
        <f t="shared" si="21"/>
        <v>79.028239202657872</v>
      </c>
      <c r="AT36" s="63">
        <f t="shared" si="22"/>
        <v>158.05647840531574</v>
      </c>
      <c r="AU36" s="63">
        <f t="shared" si="7"/>
        <v>-79.028239202657872</v>
      </c>
      <c r="AV36" s="68">
        <f t="shared" si="23"/>
        <v>0.1</v>
      </c>
      <c r="AW36" s="63">
        <f t="shared" si="24"/>
        <v>395.14119601328935</v>
      </c>
      <c r="AX36" s="63">
        <f t="shared" si="25"/>
        <v>-158.05647840531574</v>
      </c>
      <c r="AY36" s="64">
        <f t="shared" si="26"/>
        <v>237.0847176079736</v>
      </c>
      <c r="AZ36" s="65">
        <f t="shared" si="27"/>
        <v>-521.18058851447461</v>
      </c>
      <c r="BA36" s="51">
        <f t="shared" si="28"/>
        <v>553.19767441860506</v>
      </c>
      <c r="BB36" s="55">
        <f t="shared" si="29"/>
        <v>5.985864047634764E-2</v>
      </c>
      <c r="BC36" s="55">
        <f t="shared" si="30"/>
        <v>0.31266723624789983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9241.7346938775518</v>
      </c>
      <c r="AC37" s="71">
        <f t="shared" si="17"/>
        <v>758.26530612244824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2.1</v>
      </c>
      <c r="AG37" s="74">
        <f t="shared" si="38"/>
        <v>200</v>
      </c>
      <c r="AH37" s="60">
        <f t="shared" si="38"/>
        <v>50</v>
      </c>
      <c r="AI37" s="60">
        <f t="shared" si="38"/>
        <v>105</v>
      </c>
      <c r="AJ37" s="60">
        <f t="shared" si="38"/>
        <v>10105</v>
      </c>
      <c r="AK37" s="60">
        <f t="shared" si="38"/>
        <v>464.28571428571428</v>
      </c>
      <c r="AL37" s="60">
        <f t="shared" si="38"/>
        <v>9.2857142857142847</v>
      </c>
      <c r="AM37" s="60">
        <f t="shared" si="38"/>
        <v>-274.39285714285711</v>
      </c>
      <c r="AN37" s="60">
        <f t="shared" si="38"/>
        <v>-274.39285714285711</v>
      </c>
      <c r="AO37" s="60">
        <f t="shared" si="38"/>
        <v>274.39285714285711</v>
      </c>
      <c r="AP37" s="61" t="str">
        <f t="shared" si="19"/>
        <v/>
      </c>
      <c r="AQ37" s="62">
        <f t="shared" si="6"/>
        <v>35</v>
      </c>
      <c r="AR37" s="63">
        <f t="shared" si="20"/>
        <v>1.5839598997493747</v>
      </c>
      <c r="AS37" s="63">
        <f t="shared" si="21"/>
        <v>79.197994987468732</v>
      </c>
      <c r="AT37" s="63">
        <f t="shared" si="22"/>
        <v>158.39598997493746</v>
      </c>
      <c r="AU37" s="63">
        <f t="shared" si="7"/>
        <v>-79.197994987468732</v>
      </c>
      <c r="AV37" s="68">
        <f t="shared" si="23"/>
        <v>0.1</v>
      </c>
      <c r="AW37" s="63">
        <f t="shared" si="24"/>
        <v>395.98997493734367</v>
      </c>
      <c r="AX37" s="63">
        <f t="shared" si="25"/>
        <v>-158.39598997493746</v>
      </c>
      <c r="AY37" s="64">
        <f t="shared" si="26"/>
        <v>237.59398496240621</v>
      </c>
      <c r="AZ37" s="65">
        <f t="shared" si="27"/>
        <v>-520.671321160042</v>
      </c>
      <c r="BA37" s="51">
        <f t="shared" si="28"/>
        <v>554.38596491228111</v>
      </c>
      <c r="BB37" s="55">
        <f t="shared" si="29"/>
        <v>5.9987219204588264E-2</v>
      </c>
      <c r="BC37" s="55">
        <f t="shared" si="30"/>
        <v>0.31333885784303367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9241.7346938775518</v>
      </c>
      <c r="AC38" s="71">
        <f t="shared" si="17"/>
        <v>758.26530612244824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2.1</v>
      </c>
      <c r="AG38" s="74">
        <f t="shared" si="38"/>
        <v>200</v>
      </c>
      <c r="AH38" s="60">
        <f t="shared" si="38"/>
        <v>50</v>
      </c>
      <c r="AI38" s="60">
        <f t="shared" si="38"/>
        <v>105</v>
      </c>
      <c r="AJ38" s="60">
        <f t="shared" si="38"/>
        <v>10105</v>
      </c>
      <c r="AK38" s="60">
        <f t="shared" si="38"/>
        <v>464.28571428571428</v>
      </c>
      <c r="AL38" s="60">
        <f t="shared" si="38"/>
        <v>9.2857142857142847</v>
      </c>
      <c r="AM38" s="60">
        <f t="shared" si="38"/>
        <v>-274.39285714285711</v>
      </c>
      <c r="AN38" s="60">
        <f t="shared" si="38"/>
        <v>-274.39285714285711</v>
      </c>
      <c r="AO38" s="60">
        <f t="shared" si="38"/>
        <v>274.39285714285711</v>
      </c>
      <c r="AP38" s="61" t="str">
        <f t="shared" si="19"/>
        <v/>
      </c>
      <c r="AQ38" s="62">
        <f t="shared" si="6"/>
        <v>35</v>
      </c>
      <c r="AR38" s="63">
        <f t="shared" si="20"/>
        <v>1.5873949579831947</v>
      </c>
      <c r="AS38" s="63">
        <f t="shared" si="21"/>
        <v>79.369747899159734</v>
      </c>
      <c r="AT38" s="63">
        <f t="shared" si="22"/>
        <v>158.73949579831947</v>
      </c>
      <c r="AU38" s="63">
        <f t="shared" si="7"/>
        <v>-79.369747899159734</v>
      </c>
      <c r="AV38" s="68">
        <f t="shared" si="23"/>
        <v>0.1</v>
      </c>
      <c r="AW38" s="63">
        <f t="shared" si="24"/>
        <v>396.84873949579867</v>
      </c>
      <c r="AX38" s="63">
        <f t="shared" si="25"/>
        <v>-158.73949579831947</v>
      </c>
      <c r="AY38" s="64">
        <f t="shared" si="26"/>
        <v>238.1092436974792</v>
      </c>
      <c r="AZ38" s="65">
        <f t="shared" si="27"/>
        <v>-520.15606242496904</v>
      </c>
      <c r="BA38" s="51">
        <f t="shared" si="28"/>
        <v>555.58823529411814</v>
      </c>
      <c r="BB38" s="55">
        <f t="shared" si="29"/>
        <v>6.0117310623749379E-2</v>
      </c>
      <c r="BC38" s="55">
        <f t="shared" si="30"/>
        <v>0.31401838086869849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9241.7346938775518</v>
      </c>
      <c r="AC39" s="71">
        <f t="shared" si="17"/>
        <v>758.26530612244824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2.1</v>
      </c>
      <c r="AG39" s="74">
        <f t="shared" si="38"/>
        <v>200</v>
      </c>
      <c r="AH39" s="60">
        <f t="shared" si="38"/>
        <v>50</v>
      </c>
      <c r="AI39" s="60">
        <f t="shared" si="38"/>
        <v>105</v>
      </c>
      <c r="AJ39" s="60">
        <f t="shared" si="38"/>
        <v>10105</v>
      </c>
      <c r="AK39" s="60">
        <f t="shared" si="38"/>
        <v>464.28571428571428</v>
      </c>
      <c r="AL39" s="60">
        <f t="shared" si="38"/>
        <v>9.2857142857142847</v>
      </c>
      <c r="AM39" s="60">
        <f t="shared" si="38"/>
        <v>-274.39285714285711</v>
      </c>
      <c r="AN39" s="60">
        <f t="shared" si="38"/>
        <v>-274.39285714285711</v>
      </c>
      <c r="AO39" s="60">
        <f t="shared" si="38"/>
        <v>274.39285714285711</v>
      </c>
      <c r="AP39" s="61" t="str">
        <f t="shared" si="19"/>
        <v/>
      </c>
      <c r="AQ39" s="62">
        <f t="shared" si="6"/>
        <v>35</v>
      </c>
      <c r="AR39" s="63">
        <f t="shared" si="20"/>
        <v>1.5908706677937463</v>
      </c>
      <c r="AS39" s="63">
        <f t="shared" si="21"/>
        <v>79.543533389687312</v>
      </c>
      <c r="AT39" s="63">
        <f t="shared" si="22"/>
        <v>159.08706677937462</v>
      </c>
      <c r="AU39" s="63">
        <f t="shared" si="7"/>
        <v>-79.543533389687312</v>
      </c>
      <c r="AV39" s="68">
        <f t="shared" si="23"/>
        <v>0.1</v>
      </c>
      <c r="AW39" s="63">
        <f t="shared" si="24"/>
        <v>397.71766694843654</v>
      </c>
      <c r="AX39" s="63">
        <f t="shared" si="25"/>
        <v>-159.08706677937462</v>
      </c>
      <c r="AY39" s="64">
        <f t="shared" si="26"/>
        <v>238.63060016906192</v>
      </c>
      <c r="AZ39" s="65">
        <f t="shared" si="27"/>
        <v>-519.63470595338629</v>
      </c>
      <c r="BA39" s="51">
        <f t="shared" si="28"/>
        <v>556.80473372781114</v>
      </c>
      <c r="BB39" s="55">
        <f t="shared" si="29"/>
        <v>6.0248941586332504E-2</v>
      </c>
      <c r="BC39" s="55">
        <f t="shared" si="30"/>
        <v>0.31470594558697473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9241.7346938775518</v>
      </c>
      <c r="AC40" s="71">
        <f t="shared" si="17"/>
        <v>758.26530612244824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2.1</v>
      </c>
      <c r="AG40" s="74">
        <f t="shared" si="38"/>
        <v>200</v>
      </c>
      <c r="AH40" s="60">
        <f t="shared" si="38"/>
        <v>50</v>
      </c>
      <c r="AI40" s="60">
        <f t="shared" si="38"/>
        <v>105</v>
      </c>
      <c r="AJ40" s="60">
        <f t="shared" si="38"/>
        <v>10105</v>
      </c>
      <c r="AK40" s="60">
        <f t="shared" si="38"/>
        <v>464.28571428571428</v>
      </c>
      <c r="AL40" s="60">
        <f t="shared" si="38"/>
        <v>9.2857142857142847</v>
      </c>
      <c r="AM40" s="60">
        <f t="shared" si="38"/>
        <v>-274.39285714285711</v>
      </c>
      <c r="AN40" s="60">
        <f t="shared" si="38"/>
        <v>-274.39285714285711</v>
      </c>
      <c r="AO40" s="60">
        <f t="shared" si="38"/>
        <v>274.39285714285711</v>
      </c>
      <c r="AP40" s="61" t="str">
        <f t="shared" si="19"/>
        <v/>
      </c>
      <c r="AQ40" s="62">
        <f t="shared" si="6"/>
        <v>35</v>
      </c>
      <c r="AR40" s="63">
        <f t="shared" si="20"/>
        <v>1.5943877551020424</v>
      </c>
      <c r="AS40" s="63">
        <f t="shared" si="21"/>
        <v>79.719387755102119</v>
      </c>
      <c r="AT40" s="63">
        <f t="shared" si="22"/>
        <v>159.43877551020424</v>
      </c>
      <c r="AU40" s="63">
        <f t="shared" si="7"/>
        <v>-79.719387755102119</v>
      </c>
      <c r="AV40" s="68">
        <f t="shared" si="23"/>
        <v>0.1</v>
      </c>
      <c r="AW40" s="63">
        <f t="shared" si="24"/>
        <v>398.59693877551058</v>
      </c>
      <c r="AX40" s="63">
        <f t="shared" si="25"/>
        <v>-159.43877551020424</v>
      </c>
      <c r="AY40" s="64">
        <f t="shared" si="26"/>
        <v>239.15816326530634</v>
      </c>
      <c r="AZ40" s="65">
        <f t="shared" si="27"/>
        <v>-519.10714285714187</v>
      </c>
      <c r="BA40" s="51">
        <f t="shared" si="28"/>
        <v>558.03571428571479</v>
      </c>
      <c r="BB40" s="55">
        <f t="shared" si="29"/>
        <v>6.0382139584184487E-2</v>
      </c>
      <c r="BC40" s="55">
        <f t="shared" si="30"/>
        <v>0.31540169559951614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9241.7346938775518</v>
      </c>
      <c r="AC41" s="71">
        <f t="shared" si="17"/>
        <v>758.26530612244824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2.1</v>
      </c>
      <c r="AG41" s="74">
        <f t="shared" si="38"/>
        <v>200</v>
      </c>
      <c r="AH41" s="60">
        <f t="shared" si="38"/>
        <v>50</v>
      </c>
      <c r="AI41" s="60">
        <f t="shared" si="38"/>
        <v>105</v>
      </c>
      <c r="AJ41" s="60">
        <f t="shared" si="38"/>
        <v>10105</v>
      </c>
      <c r="AK41" s="60">
        <f t="shared" si="38"/>
        <v>464.28571428571428</v>
      </c>
      <c r="AL41" s="60">
        <f t="shared" si="38"/>
        <v>9.2857142857142847</v>
      </c>
      <c r="AM41" s="60">
        <f t="shared" si="38"/>
        <v>-274.39285714285711</v>
      </c>
      <c r="AN41" s="60">
        <f t="shared" si="38"/>
        <v>-274.39285714285711</v>
      </c>
      <c r="AO41" s="60">
        <f t="shared" si="38"/>
        <v>274.39285714285711</v>
      </c>
      <c r="AP41" s="61" t="str">
        <f t="shared" si="19"/>
        <v/>
      </c>
      <c r="AQ41" s="62">
        <f t="shared" si="6"/>
        <v>35</v>
      </c>
      <c r="AR41" s="63">
        <f t="shared" si="20"/>
        <v>1.5979469632164258</v>
      </c>
      <c r="AS41" s="63">
        <f t="shared" si="21"/>
        <v>79.897348160821295</v>
      </c>
      <c r="AT41" s="63">
        <f t="shared" si="22"/>
        <v>159.79469632164259</v>
      </c>
      <c r="AU41" s="63">
        <f t="shared" si="7"/>
        <v>-79.897348160821295</v>
      </c>
      <c r="AV41" s="68">
        <f t="shared" si="23"/>
        <v>0.1</v>
      </c>
      <c r="AW41" s="63">
        <f t="shared" si="24"/>
        <v>399.48674080410649</v>
      </c>
      <c r="AX41" s="63">
        <f t="shared" si="25"/>
        <v>-159.79469632164259</v>
      </c>
      <c r="AY41" s="64">
        <f t="shared" si="26"/>
        <v>239.6920444824639</v>
      </c>
      <c r="AZ41" s="65">
        <f t="shared" si="27"/>
        <v>-518.57326163998437</v>
      </c>
      <c r="BA41" s="51">
        <f t="shared" si="28"/>
        <v>559.28143712574911</v>
      </c>
      <c r="BB41" s="55">
        <f t="shared" si="29"/>
        <v>6.0516932767639489E-2</v>
      </c>
      <c r="BC41" s="55">
        <f t="shared" si="30"/>
        <v>0.31610577794753714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9241.7346938775518</v>
      </c>
      <c r="AC42" s="71">
        <f t="shared" si="17"/>
        <v>758.26530612244824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2.1</v>
      </c>
      <c r="AG42" s="74">
        <f t="shared" si="41"/>
        <v>200</v>
      </c>
      <c r="AH42" s="60">
        <f t="shared" si="41"/>
        <v>50</v>
      </c>
      <c r="AI42" s="60">
        <f t="shared" si="41"/>
        <v>105</v>
      </c>
      <c r="AJ42" s="60">
        <f t="shared" si="41"/>
        <v>10105</v>
      </c>
      <c r="AK42" s="60">
        <f t="shared" si="41"/>
        <v>464.28571428571428</v>
      </c>
      <c r="AL42" s="60">
        <f t="shared" si="41"/>
        <v>9.2857142857142847</v>
      </c>
      <c r="AM42" s="60">
        <f t="shared" si="41"/>
        <v>-274.39285714285711</v>
      </c>
      <c r="AN42" s="60">
        <f t="shared" si="41"/>
        <v>-274.39285714285711</v>
      </c>
      <c r="AO42" s="60">
        <f t="shared" si="41"/>
        <v>274.39285714285711</v>
      </c>
      <c r="AP42" s="61" t="str">
        <f t="shared" si="19"/>
        <v/>
      </c>
      <c r="AQ42" s="62">
        <f t="shared" si="6"/>
        <v>35</v>
      </c>
      <c r="AR42" s="63">
        <f t="shared" si="20"/>
        <v>1.6015490533562839</v>
      </c>
      <c r="AS42" s="63">
        <f t="shared" si="21"/>
        <v>80.0774526678142</v>
      </c>
      <c r="AT42" s="63">
        <f t="shared" si="22"/>
        <v>160.1549053356284</v>
      </c>
      <c r="AU42" s="63">
        <f t="shared" si="7"/>
        <v>-80.0774526678142</v>
      </c>
      <c r="AV42" s="68">
        <f t="shared" si="23"/>
        <v>0.1</v>
      </c>
      <c r="AW42" s="63">
        <f t="shared" si="24"/>
        <v>400.38726333907101</v>
      </c>
      <c r="AX42" s="63">
        <f t="shared" si="25"/>
        <v>-160.1549053356284</v>
      </c>
      <c r="AY42" s="64">
        <f t="shared" si="26"/>
        <v>240.23235800344261</v>
      </c>
      <c r="AZ42" s="65">
        <f t="shared" si="27"/>
        <v>-518.0329481190056</v>
      </c>
      <c r="BA42" s="51">
        <f t="shared" si="28"/>
        <v>560.54216867469938</v>
      </c>
      <c r="BB42" s="55">
        <f t="shared" si="29"/>
        <v>6.0653349965352973E-2</v>
      </c>
      <c r="BC42" s="55">
        <f t="shared" si="30"/>
        <v>0.3168183432154138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9241.7346938775518</v>
      </c>
      <c r="AC43" s="71">
        <f t="shared" si="17"/>
        <v>758.26530612244824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2.1</v>
      </c>
      <c r="AG43" s="74">
        <f t="shared" si="41"/>
        <v>200</v>
      </c>
      <c r="AH43" s="60">
        <f t="shared" si="41"/>
        <v>50</v>
      </c>
      <c r="AI43" s="60">
        <f t="shared" si="41"/>
        <v>105</v>
      </c>
      <c r="AJ43" s="60">
        <f t="shared" si="41"/>
        <v>10105</v>
      </c>
      <c r="AK43" s="60">
        <f t="shared" si="41"/>
        <v>464.28571428571428</v>
      </c>
      <c r="AL43" s="60">
        <f t="shared" si="41"/>
        <v>9.2857142857142847</v>
      </c>
      <c r="AM43" s="60">
        <f t="shared" si="41"/>
        <v>-274.39285714285711</v>
      </c>
      <c r="AN43" s="60">
        <f t="shared" si="41"/>
        <v>-274.39285714285711</v>
      </c>
      <c r="AO43" s="60">
        <f t="shared" si="41"/>
        <v>274.39285714285711</v>
      </c>
      <c r="AP43" s="61" t="str">
        <f t="shared" si="19"/>
        <v/>
      </c>
      <c r="AQ43" s="62">
        <f t="shared" si="6"/>
        <v>35</v>
      </c>
      <c r="AR43" s="63">
        <f t="shared" si="20"/>
        <v>1.6051948051948068</v>
      </c>
      <c r="AS43" s="63">
        <f t="shared" si="21"/>
        <v>80.25974025974034</v>
      </c>
      <c r="AT43" s="63">
        <f t="shared" si="22"/>
        <v>160.51948051948068</v>
      </c>
      <c r="AU43" s="63">
        <f t="shared" si="7"/>
        <v>-80.25974025974034</v>
      </c>
      <c r="AV43" s="68">
        <f t="shared" si="23"/>
        <v>0.1</v>
      </c>
      <c r="AW43" s="63">
        <f t="shared" si="24"/>
        <v>401.2987012987017</v>
      </c>
      <c r="AX43" s="63">
        <f t="shared" si="25"/>
        <v>-160.51948051948068</v>
      </c>
      <c r="AY43" s="64">
        <f t="shared" si="26"/>
        <v>240.77922077922102</v>
      </c>
      <c r="AZ43" s="65">
        <f t="shared" si="27"/>
        <v>-517.48608534322716</v>
      </c>
      <c r="BA43" s="51">
        <f t="shared" si="28"/>
        <v>561.81818181818244</v>
      </c>
      <c r="BB43" s="55">
        <f t="shared" si="29"/>
        <v>6.0791420704856929E-2</v>
      </c>
      <c r="BC43" s="55">
        <f t="shared" si="30"/>
        <v>0.31753954563805253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9241.7346938775518</v>
      </c>
      <c r="AC44" s="71">
        <f t="shared" si="17"/>
        <v>758.26530612244824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2.1</v>
      </c>
      <c r="AG44" s="74">
        <f t="shared" si="41"/>
        <v>200</v>
      </c>
      <c r="AH44" s="60">
        <f t="shared" si="41"/>
        <v>50</v>
      </c>
      <c r="AI44" s="60">
        <f t="shared" si="41"/>
        <v>105</v>
      </c>
      <c r="AJ44" s="60">
        <f t="shared" si="41"/>
        <v>10105</v>
      </c>
      <c r="AK44" s="60">
        <f t="shared" si="41"/>
        <v>464.28571428571428</v>
      </c>
      <c r="AL44" s="60">
        <f t="shared" si="41"/>
        <v>9.2857142857142847</v>
      </c>
      <c r="AM44" s="60">
        <f t="shared" si="41"/>
        <v>-274.39285714285711</v>
      </c>
      <c r="AN44" s="60">
        <f t="shared" si="41"/>
        <v>-274.39285714285711</v>
      </c>
      <c r="AO44" s="60">
        <f t="shared" si="41"/>
        <v>274.39285714285711</v>
      </c>
      <c r="AP44" s="61" t="str">
        <f t="shared" si="19"/>
        <v/>
      </c>
      <c r="AQ44" s="62">
        <f t="shared" si="6"/>
        <v>35</v>
      </c>
      <c r="AR44" s="63">
        <f t="shared" si="20"/>
        <v>1.6088850174216045</v>
      </c>
      <c r="AS44" s="63">
        <f t="shared" si="21"/>
        <v>80.444250871080229</v>
      </c>
      <c r="AT44" s="63">
        <f t="shared" si="22"/>
        <v>160.88850174216046</v>
      </c>
      <c r="AU44" s="63">
        <f t="shared" si="7"/>
        <v>-80.444250871080229</v>
      </c>
      <c r="AV44" s="68">
        <f t="shared" si="23"/>
        <v>0.1</v>
      </c>
      <c r="AW44" s="63">
        <f t="shared" si="24"/>
        <v>402.22125435540113</v>
      </c>
      <c r="AX44" s="63">
        <f t="shared" si="25"/>
        <v>-160.88850174216046</v>
      </c>
      <c r="AY44" s="64">
        <f t="shared" si="26"/>
        <v>241.33275261324067</v>
      </c>
      <c r="AZ44" s="65">
        <f t="shared" si="27"/>
        <v>-516.93255350920754</v>
      </c>
      <c r="BA44" s="51">
        <f t="shared" si="28"/>
        <v>563.10975609756156</v>
      </c>
      <c r="BB44" s="55">
        <f t="shared" si="29"/>
        <v>6.0931175233867027E-2</v>
      </c>
      <c r="BC44" s="55">
        <f t="shared" si="30"/>
        <v>0.31826954321218692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9241.7346938775518</v>
      </c>
      <c r="AC45" s="71">
        <f t="shared" si="17"/>
        <v>758.26530612244824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2.1</v>
      </c>
      <c r="AG45" s="74">
        <f t="shared" si="41"/>
        <v>200</v>
      </c>
      <c r="AH45" s="60">
        <f t="shared" si="41"/>
        <v>50</v>
      </c>
      <c r="AI45" s="60">
        <f t="shared" si="41"/>
        <v>105</v>
      </c>
      <c r="AJ45" s="60">
        <f t="shared" si="41"/>
        <v>10105</v>
      </c>
      <c r="AK45" s="60">
        <f t="shared" si="41"/>
        <v>464.28571428571428</v>
      </c>
      <c r="AL45" s="60">
        <f t="shared" si="41"/>
        <v>9.2857142857142847</v>
      </c>
      <c r="AM45" s="60">
        <f t="shared" si="41"/>
        <v>-274.39285714285711</v>
      </c>
      <c r="AN45" s="60">
        <f t="shared" si="41"/>
        <v>-274.39285714285711</v>
      </c>
      <c r="AO45" s="60">
        <f t="shared" si="41"/>
        <v>274.39285714285711</v>
      </c>
      <c r="AP45" s="61" t="str">
        <f t="shared" si="19"/>
        <v/>
      </c>
      <c r="AQ45" s="62">
        <f t="shared" si="6"/>
        <v>35</v>
      </c>
      <c r="AR45" s="63">
        <f t="shared" si="20"/>
        <v>1.6126205083260317</v>
      </c>
      <c r="AS45" s="63">
        <f t="shared" si="21"/>
        <v>80.631025416301583</v>
      </c>
      <c r="AT45" s="63">
        <f t="shared" si="22"/>
        <v>161.26205083260317</v>
      </c>
      <c r="AU45" s="63">
        <f t="shared" si="7"/>
        <v>-80.631025416301583</v>
      </c>
      <c r="AV45" s="68">
        <f t="shared" si="23"/>
        <v>0.1</v>
      </c>
      <c r="AW45" s="63">
        <f t="shared" si="24"/>
        <v>403.15512708150789</v>
      </c>
      <c r="AX45" s="63">
        <f t="shared" si="25"/>
        <v>-161.26205083260317</v>
      </c>
      <c r="AY45" s="64">
        <f t="shared" si="26"/>
        <v>241.89307624890472</v>
      </c>
      <c r="AZ45" s="65">
        <f t="shared" si="27"/>
        <v>-516.37222987354357</v>
      </c>
      <c r="BA45" s="51">
        <f t="shared" si="28"/>
        <v>564.41717791411111</v>
      </c>
      <c r="BB45" s="55">
        <f t="shared" si="29"/>
        <v>6.1072644542374196E-2</v>
      </c>
      <c r="BC45" s="55">
        <f t="shared" si="30"/>
        <v>0.31900849781177076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9241.7346938775518</v>
      </c>
      <c r="AC46" s="71">
        <f t="shared" si="17"/>
        <v>758.26530612244824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2.1</v>
      </c>
      <c r="AG46" s="74">
        <f t="shared" si="41"/>
        <v>200</v>
      </c>
      <c r="AH46" s="60">
        <f t="shared" si="41"/>
        <v>50</v>
      </c>
      <c r="AI46" s="60">
        <f t="shared" si="41"/>
        <v>105</v>
      </c>
      <c r="AJ46" s="60">
        <f t="shared" si="41"/>
        <v>10105</v>
      </c>
      <c r="AK46" s="60">
        <f t="shared" si="41"/>
        <v>464.28571428571428</v>
      </c>
      <c r="AL46" s="60">
        <f t="shared" si="41"/>
        <v>9.2857142857142847</v>
      </c>
      <c r="AM46" s="60">
        <f t="shared" si="41"/>
        <v>-274.39285714285711</v>
      </c>
      <c r="AN46" s="60">
        <f t="shared" si="41"/>
        <v>-274.39285714285711</v>
      </c>
      <c r="AO46" s="60">
        <f t="shared" si="41"/>
        <v>274.39285714285711</v>
      </c>
      <c r="AP46" s="61" t="str">
        <f t="shared" si="19"/>
        <v/>
      </c>
      <c r="AQ46" s="62">
        <f t="shared" si="6"/>
        <v>35</v>
      </c>
      <c r="AR46" s="63">
        <f t="shared" si="20"/>
        <v>1.6164021164021185</v>
      </c>
      <c r="AS46" s="63">
        <f t="shared" si="21"/>
        <v>80.820105820105923</v>
      </c>
      <c r="AT46" s="63">
        <f t="shared" si="22"/>
        <v>161.64021164021185</v>
      </c>
      <c r="AU46" s="63">
        <f t="shared" si="7"/>
        <v>-80.820105820105923</v>
      </c>
      <c r="AV46" s="68">
        <f t="shared" si="23"/>
        <v>0.1</v>
      </c>
      <c r="AW46" s="63">
        <f t="shared" si="24"/>
        <v>404.10052910052963</v>
      </c>
      <c r="AX46" s="63">
        <f t="shared" si="25"/>
        <v>-161.64021164021185</v>
      </c>
      <c r="AY46" s="64">
        <f t="shared" si="26"/>
        <v>242.46031746031778</v>
      </c>
      <c r="AZ46" s="65">
        <f t="shared" si="27"/>
        <v>-515.80498866213043</v>
      </c>
      <c r="BA46" s="51">
        <f t="shared" si="28"/>
        <v>565.74074074074144</v>
      </c>
      <c r="BB46" s="55">
        <f t="shared" si="29"/>
        <v>6.121586038555428E-2</v>
      </c>
      <c r="BC46" s="55">
        <f t="shared" si="30"/>
        <v>0.3197565753076459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9241.7346938775518</v>
      </c>
      <c r="AC47" s="71">
        <f t="shared" si="17"/>
        <v>758.26530612244824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2.1</v>
      </c>
      <c r="AG47" s="74">
        <f t="shared" si="41"/>
        <v>200</v>
      </c>
      <c r="AH47" s="60">
        <f t="shared" si="41"/>
        <v>50</v>
      </c>
      <c r="AI47" s="60">
        <f t="shared" si="41"/>
        <v>105</v>
      </c>
      <c r="AJ47" s="60">
        <f t="shared" si="41"/>
        <v>10105</v>
      </c>
      <c r="AK47" s="60">
        <f t="shared" si="41"/>
        <v>464.28571428571428</v>
      </c>
      <c r="AL47" s="60">
        <f t="shared" si="41"/>
        <v>9.2857142857142847</v>
      </c>
      <c r="AM47" s="60">
        <f t="shared" si="41"/>
        <v>-274.39285714285711</v>
      </c>
      <c r="AN47" s="60">
        <f t="shared" si="41"/>
        <v>-274.39285714285711</v>
      </c>
      <c r="AO47" s="60">
        <f t="shared" si="41"/>
        <v>274.39285714285711</v>
      </c>
      <c r="AP47" s="61" t="str">
        <f t="shared" si="19"/>
        <v/>
      </c>
      <c r="AQ47" s="62">
        <f t="shared" si="6"/>
        <v>35</v>
      </c>
      <c r="AR47" s="63">
        <f t="shared" si="20"/>
        <v>1.6202307009760446</v>
      </c>
      <c r="AS47" s="63">
        <f t="shared" si="21"/>
        <v>81.01153504880223</v>
      </c>
      <c r="AT47" s="63">
        <f t="shared" si="22"/>
        <v>162.02307009760446</v>
      </c>
      <c r="AU47" s="63">
        <f t="shared" si="7"/>
        <v>-81.01153504880223</v>
      </c>
      <c r="AV47" s="68">
        <f t="shared" si="23"/>
        <v>0.1</v>
      </c>
      <c r="AW47" s="63">
        <f t="shared" si="24"/>
        <v>405.05767524401114</v>
      </c>
      <c r="AX47" s="63">
        <f t="shared" si="25"/>
        <v>-162.02307009760446</v>
      </c>
      <c r="AY47" s="64">
        <f t="shared" si="26"/>
        <v>243.03460514640668</v>
      </c>
      <c r="AZ47" s="65">
        <f t="shared" si="27"/>
        <v>-515.23070097604159</v>
      </c>
      <c r="BA47" s="51">
        <f t="shared" si="28"/>
        <v>567.08074534161562</v>
      </c>
      <c r="BB47" s="55">
        <f t="shared" si="29"/>
        <v>6.1360855307531638E-2</v>
      </c>
      <c r="BC47" s="55">
        <f t="shared" si="30"/>
        <v>0.32051394569166836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9241.7346938775518</v>
      </c>
      <c r="AC48" s="71">
        <f t="shared" si="17"/>
        <v>758.26530612244824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2.1</v>
      </c>
      <c r="AG48" s="74">
        <f t="shared" si="41"/>
        <v>200</v>
      </c>
      <c r="AH48" s="60">
        <f t="shared" si="41"/>
        <v>50</v>
      </c>
      <c r="AI48" s="60">
        <f t="shared" si="41"/>
        <v>105</v>
      </c>
      <c r="AJ48" s="60">
        <f t="shared" si="41"/>
        <v>10105</v>
      </c>
      <c r="AK48" s="60">
        <f t="shared" si="41"/>
        <v>464.28571428571428</v>
      </c>
      <c r="AL48" s="60">
        <f t="shared" si="41"/>
        <v>9.2857142857142847</v>
      </c>
      <c r="AM48" s="60">
        <f t="shared" si="41"/>
        <v>-274.39285714285711</v>
      </c>
      <c r="AN48" s="60">
        <f t="shared" si="41"/>
        <v>-274.39285714285711</v>
      </c>
      <c r="AO48" s="60">
        <f t="shared" si="41"/>
        <v>274.39285714285711</v>
      </c>
      <c r="AP48" s="61" t="str">
        <f t="shared" si="19"/>
        <v/>
      </c>
      <c r="AQ48" s="62">
        <f t="shared" si="6"/>
        <v>35</v>
      </c>
      <c r="AR48" s="63">
        <f t="shared" si="20"/>
        <v>1.6241071428571447</v>
      </c>
      <c r="AS48" s="63">
        <f t="shared" si="21"/>
        <v>81.205357142857238</v>
      </c>
      <c r="AT48" s="63">
        <f t="shared" si="22"/>
        <v>162.41071428571448</v>
      </c>
      <c r="AU48" s="63">
        <f t="shared" si="7"/>
        <v>-81.205357142857238</v>
      </c>
      <c r="AV48" s="68">
        <f t="shared" si="23"/>
        <v>0.1</v>
      </c>
      <c r="AW48" s="63">
        <f t="shared" si="24"/>
        <v>406.02678571428618</v>
      </c>
      <c r="AX48" s="63">
        <f t="shared" si="25"/>
        <v>-162.41071428571448</v>
      </c>
      <c r="AY48" s="64">
        <f t="shared" si="26"/>
        <v>243.6160714285717</v>
      </c>
      <c r="AZ48" s="65">
        <f t="shared" si="27"/>
        <v>-514.64923469387656</v>
      </c>
      <c r="BA48" s="51">
        <f t="shared" si="28"/>
        <v>568.43750000000068</v>
      </c>
      <c r="BB48" s="55">
        <f t="shared" si="29"/>
        <v>6.1507662666033698E-2</v>
      </c>
      <c r="BC48" s="55">
        <f t="shared" si="30"/>
        <v>0.32128078320549119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9241.7346938775518</v>
      </c>
      <c r="AC49" s="71">
        <f t="shared" si="17"/>
        <v>758.26530612244824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2.1</v>
      </c>
      <c r="AG49" s="74">
        <f t="shared" si="41"/>
        <v>200</v>
      </c>
      <c r="AH49" s="60">
        <f t="shared" si="41"/>
        <v>50</v>
      </c>
      <c r="AI49" s="60">
        <f t="shared" si="41"/>
        <v>105</v>
      </c>
      <c r="AJ49" s="60">
        <f t="shared" si="41"/>
        <v>10105</v>
      </c>
      <c r="AK49" s="60">
        <f t="shared" si="41"/>
        <v>464.28571428571428</v>
      </c>
      <c r="AL49" s="60">
        <f t="shared" si="41"/>
        <v>9.2857142857142847</v>
      </c>
      <c r="AM49" s="60">
        <f t="shared" si="41"/>
        <v>-274.39285714285711</v>
      </c>
      <c r="AN49" s="60">
        <f t="shared" si="41"/>
        <v>-274.39285714285711</v>
      </c>
      <c r="AO49" s="60">
        <f t="shared" si="41"/>
        <v>274.39285714285711</v>
      </c>
      <c r="AP49" s="61" t="str">
        <f t="shared" si="19"/>
        <v/>
      </c>
      <c r="AQ49" s="62">
        <f t="shared" si="6"/>
        <v>35</v>
      </c>
      <c r="AR49" s="63">
        <f t="shared" si="20"/>
        <v>1.6280323450134793</v>
      </c>
      <c r="AS49" s="63">
        <f t="shared" si="21"/>
        <v>81.401617250673965</v>
      </c>
      <c r="AT49" s="63">
        <f t="shared" si="22"/>
        <v>162.80323450134793</v>
      </c>
      <c r="AU49" s="63">
        <f t="shared" si="7"/>
        <v>-81.401617250673965</v>
      </c>
      <c r="AV49" s="68">
        <f t="shared" si="23"/>
        <v>0.1</v>
      </c>
      <c r="AW49" s="63">
        <f t="shared" si="24"/>
        <v>407.00808625336981</v>
      </c>
      <c r="AX49" s="63">
        <f t="shared" si="25"/>
        <v>-162.80323450134793</v>
      </c>
      <c r="AY49" s="64">
        <f t="shared" si="26"/>
        <v>244.20485175202188</v>
      </c>
      <c r="AZ49" s="65">
        <f t="shared" si="27"/>
        <v>-514.06045437042633</v>
      </c>
      <c r="BA49" s="51">
        <f t="shared" si="28"/>
        <v>569.81132075471771</v>
      </c>
      <c r="BB49" s="55">
        <f t="shared" si="29"/>
        <v>6.1656316657976051E-2</v>
      </c>
      <c r="BC49" s="55">
        <f t="shared" si="30"/>
        <v>0.32205726647420491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9241.7346938775518</v>
      </c>
      <c r="AC50" s="71">
        <f t="shared" si="17"/>
        <v>758.26530612244824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2.1</v>
      </c>
      <c r="AG50" s="74">
        <f t="shared" si="41"/>
        <v>200</v>
      </c>
      <c r="AH50" s="60">
        <f t="shared" si="41"/>
        <v>50</v>
      </c>
      <c r="AI50" s="60">
        <f t="shared" si="41"/>
        <v>105</v>
      </c>
      <c r="AJ50" s="60">
        <f t="shared" si="41"/>
        <v>10105</v>
      </c>
      <c r="AK50" s="60">
        <f t="shared" si="41"/>
        <v>464.28571428571428</v>
      </c>
      <c r="AL50" s="60">
        <f t="shared" si="41"/>
        <v>9.2857142857142847</v>
      </c>
      <c r="AM50" s="60">
        <f t="shared" si="41"/>
        <v>-274.39285714285711</v>
      </c>
      <c r="AN50" s="60">
        <f t="shared" si="41"/>
        <v>-274.39285714285711</v>
      </c>
      <c r="AO50" s="60">
        <f t="shared" si="41"/>
        <v>274.39285714285711</v>
      </c>
      <c r="AP50" s="61" t="str">
        <f t="shared" si="19"/>
        <v/>
      </c>
      <c r="AQ50" s="62">
        <f t="shared" si="6"/>
        <v>35</v>
      </c>
      <c r="AR50" s="63">
        <f t="shared" si="20"/>
        <v>1.632007233273058</v>
      </c>
      <c r="AS50" s="63">
        <f t="shared" si="21"/>
        <v>81.600361663652905</v>
      </c>
      <c r="AT50" s="63">
        <f t="shared" si="22"/>
        <v>163.20072332730581</v>
      </c>
      <c r="AU50" s="63">
        <f t="shared" si="7"/>
        <v>-81.600361663652905</v>
      </c>
      <c r="AV50" s="68">
        <f t="shared" si="23"/>
        <v>0.1</v>
      </c>
      <c r="AW50" s="63">
        <f t="shared" si="24"/>
        <v>408.00180831826452</v>
      </c>
      <c r="AX50" s="63">
        <f t="shared" si="25"/>
        <v>-163.20072332730581</v>
      </c>
      <c r="AY50" s="64">
        <f t="shared" si="26"/>
        <v>244.80108499095871</v>
      </c>
      <c r="AZ50" s="65">
        <f t="shared" si="27"/>
        <v>-513.46422113148947</v>
      </c>
      <c r="BA50" s="51">
        <f t="shared" si="28"/>
        <v>571.20253164557039</v>
      </c>
      <c r="BB50" s="55">
        <f t="shared" si="29"/>
        <v>6.1806852346018938E-2</v>
      </c>
      <c r="BC50" s="55">
        <f t="shared" si="30"/>
        <v>0.3228435786450542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9241.7346938775518</v>
      </c>
      <c r="AC51" s="71">
        <f t="shared" si="17"/>
        <v>758.26530612244824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2.1</v>
      </c>
      <c r="AG51" s="74">
        <f t="shared" si="41"/>
        <v>200</v>
      </c>
      <c r="AH51" s="60">
        <f t="shared" si="41"/>
        <v>50</v>
      </c>
      <c r="AI51" s="60">
        <f t="shared" si="41"/>
        <v>105</v>
      </c>
      <c r="AJ51" s="60">
        <f t="shared" si="41"/>
        <v>10105</v>
      </c>
      <c r="AK51" s="60">
        <f t="shared" si="41"/>
        <v>464.28571428571428</v>
      </c>
      <c r="AL51" s="60">
        <f t="shared" si="41"/>
        <v>9.2857142857142847</v>
      </c>
      <c r="AM51" s="60">
        <f t="shared" si="41"/>
        <v>-274.39285714285711</v>
      </c>
      <c r="AN51" s="60">
        <f t="shared" si="41"/>
        <v>-274.39285714285711</v>
      </c>
      <c r="AO51" s="60">
        <f t="shared" si="41"/>
        <v>274.39285714285711</v>
      </c>
      <c r="AP51" s="61" t="str">
        <f t="shared" si="19"/>
        <v/>
      </c>
      <c r="AQ51" s="62">
        <f t="shared" si="6"/>
        <v>35</v>
      </c>
      <c r="AR51" s="63">
        <f t="shared" si="20"/>
        <v>1.6360327570518676</v>
      </c>
      <c r="AS51" s="63">
        <f t="shared" si="21"/>
        <v>81.801637852593373</v>
      </c>
      <c r="AT51" s="63">
        <f t="shared" si="22"/>
        <v>163.60327570518675</v>
      </c>
      <c r="AU51" s="63">
        <f t="shared" si="7"/>
        <v>-81.801637852593373</v>
      </c>
      <c r="AV51" s="68">
        <f t="shared" si="23"/>
        <v>0.1</v>
      </c>
      <c r="AW51" s="63">
        <f t="shared" si="24"/>
        <v>409.00818926296688</v>
      </c>
      <c r="AX51" s="63">
        <f t="shared" si="25"/>
        <v>-163.60327570518675</v>
      </c>
      <c r="AY51" s="64">
        <f t="shared" si="26"/>
        <v>245.40491355778013</v>
      </c>
      <c r="AZ51" s="65">
        <f t="shared" si="27"/>
        <v>-512.86039256466813</v>
      </c>
      <c r="BA51" s="51">
        <f t="shared" si="28"/>
        <v>572.61146496815365</v>
      </c>
      <c r="BB51" s="55">
        <f t="shared" si="29"/>
        <v>6.1959305686138805E-2</v>
      </c>
      <c r="BC51" s="55">
        <f t="shared" si="30"/>
        <v>0.32363990753145577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9241.7346938775518</v>
      </c>
      <c r="AC52" s="71">
        <f t="shared" si="17"/>
        <v>758.26530612244824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2.1</v>
      </c>
      <c r="AG52" s="74">
        <f t="shared" si="41"/>
        <v>200</v>
      </c>
      <c r="AH52" s="60">
        <f t="shared" si="41"/>
        <v>50</v>
      </c>
      <c r="AI52" s="60">
        <f t="shared" si="41"/>
        <v>105</v>
      </c>
      <c r="AJ52" s="60">
        <f t="shared" si="41"/>
        <v>10105</v>
      </c>
      <c r="AK52" s="60">
        <f t="shared" si="41"/>
        <v>464.28571428571428</v>
      </c>
      <c r="AL52" s="60">
        <f t="shared" si="41"/>
        <v>9.2857142857142847</v>
      </c>
      <c r="AM52" s="60">
        <f t="shared" si="41"/>
        <v>-274.39285714285711</v>
      </c>
      <c r="AN52" s="60">
        <f t="shared" si="41"/>
        <v>-274.39285714285711</v>
      </c>
      <c r="AO52" s="60">
        <f t="shared" si="41"/>
        <v>274.39285714285711</v>
      </c>
      <c r="AP52" s="61" t="str">
        <f t="shared" si="19"/>
        <v/>
      </c>
      <c r="AQ52" s="62">
        <f t="shared" si="6"/>
        <v>35</v>
      </c>
      <c r="AR52" s="63">
        <f t="shared" si="20"/>
        <v>1.6401098901098923</v>
      </c>
      <c r="AS52" s="63">
        <f t="shared" si="21"/>
        <v>82.00549450549461</v>
      </c>
      <c r="AT52" s="63">
        <f t="shared" si="22"/>
        <v>164.01098901098922</v>
      </c>
      <c r="AU52" s="63">
        <f t="shared" si="7"/>
        <v>-82.00549450549461</v>
      </c>
      <c r="AV52" s="68">
        <f t="shared" si="23"/>
        <v>0.1</v>
      </c>
      <c r="AW52" s="63">
        <f t="shared" si="24"/>
        <v>410.02747252747304</v>
      </c>
      <c r="AX52" s="63">
        <f t="shared" si="25"/>
        <v>-164.01098901098922</v>
      </c>
      <c r="AY52" s="64">
        <f t="shared" si="26"/>
        <v>246.01648351648382</v>
      </c>
      <c r="AZ52" s="65">
        <f t="shared" si="27"/>
        <v>-512.24882260596439</v>
      </c>
      <c r="BA52" s="51">
        <f t="shared" si="28"/>
        <v>574.03846153846223</v>
      </c>
      <c r="BB52" s="55">
        <f t="shared" si="29"/>
        <v>6.2113713556260192E-2</v>
      </c>
      <c r="BC52" s="55">
        <f t="shared" si="30"/>
        <v>0.32444644576255466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9241.7346938775518</v>
      </c>
      <c r="AC53" s="71">
        <f t="shared" si="17"/>
        <v>758.26530612244824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2.1</v>
      </c>
      <c r="AG53" s="74">
        <f t="shared" si="41"/>
        <v>200</v>
      </c>
      <c r="AH53" s="60">
        <f t="shared" si="41"/>
        <v>50</v>
      </c>
      <c r="AI53" s="60">
        <f t="shared" si="41"/>
        <v>105</v>
      </c>
      <c r="AJ53" s="60">
        <f t="shared" si="41"/>
        <v>10105</v>
      </c>
      <c r="AK53" s="60">
        <f t="shared" si="41"/>
        <v>464.28571428571428</v>
      </c>
      <c r="AL53" s="60">
        <f t="shared" si="41"/>
        <v>9.2857142857142847</v>
      </c>
      <c r="AM53" s="60">
        <f t="shared" si="41"/>
        <v>-274.39285714285711</v>
      </c>
      <c r="AN53" s="60">
        <f t="shared" si="41"/>
        <v>-274.39285714285711</v>
      </c>
      <c r="AO53" s="60">
        <f t="shared" si="41"/>
        <v>274.39285714285711</v>
      </c>
      <c r="AP53" s="61" t="str">
        <f t="shared" si="19"/>
        <v/>
      </c>
      <c r="AQ53" s="62">
        <f t="shared" si="6"/>
        <v>35</v>
      </c>
      <c r="AR53" s="63">
        <f t="shared" si="20"/>
        <v>1.6442396313364076</v>
      </c>
      <c r="AS53" s="63">
        <f t="shared" si="21"/>
        <v>82.211981566820384</v>
      </c>
      <c r="AT53" s="63">
        <f t="shared" si="22"/>
        <v>164.42396313364077</v>
      </c>
      <c r="AU53" s="63">
        <f t="shared" si="7"/>
        <v>-82.211981566820384</v>
      </c>
      <c r="AV53" s="68">
        <f t="shared" si="23"/>
        <v>0.1</v>
      </c>
      <c r="AW53" s="63">
        <f t="shared" si="24"/>
        <v>411.05990783410192</v>
      </c>
      <c r="AX53" s="63">
        <f t="shared" si="25"/>
        <v>-164.42396313364077</v>
      </c>
      <c r="AY53" s="64">
        <f t="shared" si="26"/>
        <v>246.63594470046115</v>
      </c>
      <c r="AZ53" s="65">
        <f t="shared" si="27"/>
        <v>-511.62936142198708</v>
      </c>
      <c r="BA53" s="51">
        <f t="shared" si="28"/>
        <v>575.48387096774263</v>
      </c>
      <c r="BB53" s="55">
        <f t="shared" si="29"/>
        <v>6.2270113785996062E-2</v>
      </c>
      <c r="BC53" s="55">
        <f t="shared" si="30"/>
        <v>0.3252633909385711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9241.7346938775518</v>
      </c>
      <c r="AC54" s="71">
        <f t="shared" si="17"/>
        <v>758.26530612244824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2.1</v>
      </c>
      <c r="AG54" s="74">
        <f t="shared" si="41"/>
        <v>200</v>
      </c>
      <c r="AH54" s="60">
        <f t="shared" si="41"/>
        <v>50</v>
      </c>
      <c r="AI54" s="60">
        <f t="shared" si="41"/>
        <v>105</v>
      </c>
      <c r="AJ54" s="60">
        <f t="shared" si="41"/>
        <v>10105</v>
      </c>
      <c r="AK54" s="60">
        <f t="shared" si="41"/>
        <v>464.28571428571428</v>
      </c>
      <c r="AL54" s="60">
        <f t="shared" si="41"/>
        <v>9.2857142857142847</v>
      </c>
      <c r="AM54" s="60">
        <f t="shared" si="41"/>
        <v>-274.39285714285711</v>
      </c>
      <c r="AN54" s="60">
        <f t="shared" si="41"/>
        <v>-274.39285714285711</v>
      </c>
      <c r="AO54" s="60">
        <f t="shared" si="41"/>
        <v>274.39285714285711</v>
      </c>
      <c r="AP54" s="61" t="str">
        <f t="shared" si="19"/>
        <v/>
      </c>
      <c r="AQ54" s="62">
        <f t="shared" si="6"/>
        <v>35</v>
      </c>
      <c r="AR54" s="63">
        <f t="shared" si="20"/>
        <v>1.6484230055658649</v>
      </c>
      <c r="AS54" s="63">
        <f t="shared" si="21"/>
        <v>82.42115027829324</v>
      </c>
      <c r="AT54" s="63">
        <f t="shared" si="22"/>
        <v>164.84230055658648</v>
      </c>
      <c r="AU54" s="63">
        <f t="shared" si="7"/>
        <v>-82.42115027829324</v>
      </c>
      <c r="AV54" s="68">
        <f t="shared" si="23"/>
        <v>0.1</v>
      </c>
      <c r="AW54" s="63">
        <f t="shared" si="24"/>
        <v>412.10575139146619</v>
      </c>
      <c r="AX54" s="63">
        <f t="shared" si="25"/>
        <v>-164.84230055658648</v>
      </c>
      <c r="AY54" s="64">
        <f t="shared" si="26"/>
        <v>247.26345083487971</v>
      </c>
      <c r="AZ54" s="65">
        <f t="shared" si="27"/>
        <v>-511.00185528756856</v>
      </c>
      <c r="BA54" s="51">
        <f t="shared" si="28"/>
        <v>576.94805194805269</v>
      </c>
      <c r="BB54" s="55">
        <f t="shared" si="29"/>
        <v>6.2428545187546688E-2</v>
      </c>
      <c r="BC54" s="55">
        <f t="shared" si="30"/>
        <v>0.32609094579219799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9241.7346938775518</v>
      </c>
      <c r="AC55" s="71">
        <f t="shared" si="17"/>
        <v>758.26530612244824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2.1</v>
      </c>
      <c r="AG55" s="74">
        <f t="shared" si="41"/>
        <v>200</v>
      </c>
      <c r="AH55" s="60">
        <f t="shared" si="41"/>
        <v>50</v>
      </c>
      <c r="AI55" s="60">
        <f t="shared" si="41"/>
        <v>105</v>
      </c>
      <c r="AJ55" s="60">
        <f t="shared" si="41"/>
        <v>10105</v>
      </c>
      <c r="AK55" s="60">
        <f t="shared" si="41"/>
        <v>464.28571428571428</v>
      </c>
      <c r="AL55" s="60">
        <f t="shared" si="41"/>
        <v>9.2857142857142847</v>
      </c>
      <c r="AM55" s="60">
        <f t="shared" si="41"/>
        <v>-274.39285714285711</v>
      </c>
      <c r="AN55" s="60">
        <f t="shared" si="41"/>
        <v>-274.39285714285711</v>
      </c>
      <c r="AO55" s="60">
        <f t="shared" si="41"/>
        <v>274.39285714285711</v>
      </c>
      <c r="AP55" s="61" t="str">
        <f t="shared" si="19"/>
        <v/>
      </c>
      <c r="AQ55" s="62">
        <f t="shared" si="6"/>
        <v>35</v>
      </c>
      <c r="AR55" s="63">
        <f t="shared" si="20"/>
        <v>1.6526610644257724</v>
      </c>
      <c r="AS55" s="63">
        <f t="shared" si="21"/>
        <v>82.63305322128862</v>
      </c>
      <c r="AT55" s="63">
        <f t="shared" si="22"/>
        <v>165.26610644257724</v>
      </c>
      <c r="AU55" s="63">
        <f t="shared" si="7"/>
        <v>-82.63305322128862</v>
      </c>
      <c r="AV55" s="68">
        <f t="shared" si="23"/>
        <v>0.1</v>
      </c>
      <c r="AW55" s="63">
        <f t="shared" si="24"/>
        <v>413.16526610644308</v>
      </c>
      <c r="AX55" s="63">
        <f t="shared" si="25"/>
        <v>-165.26610644257724</v>
      </c>
      <c r="AY55" s="64">
        <f t="shared" si="26"/>
        <v>247.89915966386585</v>
      </c>
      <c r="AZ55" s="65">
        <f t="shared" si="27"/>
        <v>-510.36614645858242</v>
      </c>
      <c r="BA55" s="51">
        <f t="shared" si="28"/>
        <v>578.43137254902035</v>
      </c>
      <c r="BB55" s="55">
        <f t="shared" si="29"/>
        <v>6.2589047587810392E-2</v>
      </c>
      <c r="BC55" s="55">
        <f t="shared" si="30"/>
        <v>0.32692931835632993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9241.7346938775518</v>
      </c>
      <c r="AC56" s="71">
        <f t="shared" si="17"/>
        <v>758.26530612244824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2.1</v>
      </c>
      <c r="AG56" s="74">
        <f t="shared" si="41"/>
        <v>200</v>
      </c>
      <c r="AH56" s="60">
        <f t="shared" si="41"/>
        <v>50</v>
      </c>
      <c r="AI56" s="60">
        <f t="shared" si="41"/>
        <v>105</v>
      </c>
      <c r="AJ56" s="60">
        <f t="shared" si="41"/>
        <v>10105</v>
      </c>
      <c r="AK56" s="60">
        <f t="shared" si="41"/>
        <v>464.28571428571428</v>
      </c>
      <c r="AL56" s="60">
        <f t="shared" si="41"/>
        <v>9.2857142857142847</v>
      </c>
      <c r="AM56" s="60">
        <f t="shared" si="41"/>
        <v>-274.39285714285711</v>
      </c>
      <c r="AN56" s="60">
        <f t="shared" si="41"/>
        <v>-274.39285714285711</v>
      </c>
      <c r="AO56" s="60">
        <f t="shared" si="41"/>
        <v>274.39285714285711</v>
      </c>
      <c r="AP56" s="61" t="str">
        <f t="shared" si="19"/>
        <v/>
      </c>
      <c r="AQ56" s="62">
        <f t="shared" si="6"/>
        <v>35</v>
      </c>
      <c r="AR56" s="63">
        <f t="shared" si="20"/>
        <v>1.6569548872180473</v>
      </c>
      <c r="AS56" s="63">
        <f t="shared" si="21"/>
        <v>82.847744360902368</v>
      </c>
      <c r="AT56" s="63">
        <f t="shared" si="22"/>
        <v>165.69548872180474</v>
      </c>
      <c r="AU56" s="63">
        <f t="shared" si="7"/>
        <v>-82.847744360902368</v>
      </c>
      <c r="AV56" s="68">
        <f t="shared" si="23"/>
        <v>0.1</v>
      </c>
      <c r="AW56" s="63">
        <f t="shared" si="24"/>
        <v>414.23872180451184</v>
      </c>
      <c r="AX56" s="63">
        <f t="shared" si="25"/>
        <v>-165.69548872180474</v>
      </c>
      <c r="AY56" s="64">
        <f t="shared" si="26"/>
        <v>248.5432330827071</v>
      </c>
      <c r="AZ56" s="65">
        <f t="shared" si="27"/>
        <v>-509.72207303974113</v>
      </c>
      <c r="BA56" s="51">
        <f t="shared" si="28"/>
        <v>579.93421052631652</v>
      </c>
      <c r="BB56" s="55">
        <f t="shared" si="29"/>
        <v>6.2751661861761773E-2</v>
      </c>
      <c r="BC56" s="55">
        <f t="shared" si="30"/>
        <v>0.32777872213841097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9241.7346938775518</v>
      </c>
      <c r="AC57" s="71">
        <f t="shared" si="17"/>
        <v>758.26530612244824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2.1</v>
      </c>
      <c r="AG57" s="74">
        <f t="shared" si="41"/>
        <v>200</v>
      </c>
      <c r="AH57" s="60">
        <f t="shared" si="41"/>
        <v>50</v>
      </c>
      <c r="AI57" s="60">
        <f t="shared" si="41"/>
        <v>105</v>
      </c>
      <c r="AJ57" s="60">
        <f t="shared" si="41"/>
        <v>10105</v>
      </c>
      <c r="AK57" s="60">
        <f t="shared" si="41"/>
        <v>464.28571428571428</v>
      </c>
      <c r="AL57" s="60">
        <f t="shared" si="41"/>
        <v>9.2857142857142847</v>
      </c>
      <c r="AM57" s="60">
        <f t="shared" si="41"/>
        <v>-274.39285714285711</v>
      </c>
      <c r="AN57" s="60">
        <f t="shared" si="41"/>
        <v>-274.39285714285711</v>
      </c>
      <c r="AO57" s="60">
        <f t="shared" si="41"/>
        <v>274.39285714285711</v>
      </c>
      <c r="AP57" s="61" t="str">
        <f t="shared" si="19"/>
        <v/>
      </c>
      <c r="AQ57" s="62">
        <f t="shared" si="6"/>
        <v>35</v>
      </c>
      <c r="AR57" s="63">
        <f t="shared" si="20"/>
        <v>1.6613055818353852</v>
      </c>
      <c r="AS57" s="63">
        <f t="shared" si="21"/>
        <v>83.065279091769256</v>
      </c>
      <c r="AT57" s="63">
        <f t="shared" si="22"/>
        <v>166.13055818353851</v>
      </c>
      <c r="AU57" s="63">
        <f t="shared" si="7"/>
        <v>-83.065279091769256</v>
      </c>
      <c r="AV57" s="68">
        <f t="shared" si="23"/>
        <v>0.1</v>
      </c>
      <c r="AW57" s="63">
        <f t="shared" si="24"/>
        <v>415.32639545884626</v>
      </c>
      <c r="AX57" s="63">
        <f t="shared" si="25"/>
        <v>-166.13055818353851</v>
      </c>
      <c r="AY57" s="64">
        <f t="shared" si="26"/>
        <v>249.19583727530775</v>
      </c>
      <c r="AZ57" s="65">
        <f t="shared" si="27"/>
        <v>-509.06946884714046</v>
      </c>
      <c r="BA57" s="51">
        <f t="shared" si="28"/>
        <v>581.45695364238475</v>
      </c>
      <c r="BB57" s="55">
        <f t="shared" si="29"/>
        <v>6.2916429967156198E-2</v>
      </c>
      <c r="BC57" s="55">
        <f t="shared" si="30"/>
        <v>0.32863937630171153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9241.7346938775518</v>
      </c>
      <c r="AC58" s="71">
        <f t="shared" si="17"/>
        <v>758.26530612244824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2.1</v>
      </c>
      <c r="AG58" s="74">
        <f t="shared" si="44"/>
        <v>200</v>
      </c>
      <c r="AH58" s="60">
        <f t="shared" si="44"/>
        <v>50</v>
      </c>
      <c r="AI58" s="60">
        <f t="shared" si="44"/>
        <v>105</v>
      </c>
      <c r="AJ58" s="60">
        <f t="shared" si="44"/>
        <v>10105</v>
      </c>
      <c r="AK58" s="60">
        <f t="shared" si="44"/>
        <v>464.28571428571428</v>
      </c>
      <c r="AL58" s="60">
        <f t="shared" si="44"/>
        <v>9.2857142857142847</v>
      </c>
      <c r="AM58" s="60">
        <f t="shared" si="44"/>
        <v>-274.39285714285711</v>
      </c>
      <c r="AN58" s="60">
        <f t="shared" si="44"/>
        <v>-274.39285714285711</v>
      </c>
      <c r="AO58" s="60">
        <f t="shared" si="44"/>
        <v>274.39285714285711</v>
      </c>
      <c r="AP58" s="61" t="str">
        <f t="shared" si="19"/>
        <v/>
      </c>
      <c r="AQ58" s="62">
        <f t="shared" si="6"/>
        <v>35</v>
      </c>
      <c r="AR58" s="63">
        <f t="shared" si="20"/>
        <v>1.6657142857142879</v>
      </c>
      <c r="AS58" s="63">
        <f t="shared" si="21"/>
        <v>83.285714285714391</v>
      </c>
      <c r="AT58" s="63">
        <f t="shared" si="22"/>
        <v>166.57142857142878</v>
      </c>
      <c r="AU58" s="63">
        <f t="shared" si="7"/>
        <v>-83.285714285714391</v>
      </c>
      <c r="AV58" s="68">
        <f t="shared" si="23"/>
        <v>0.1</v>
      </c>
      <c r="AW58" s="63">
        <f t="shared" si="24"/>
        <v>416.42857142857196</v>
      </c>
      <c r="AX58" s="63">
        <f t="shared" si="25"/>
        <v>-166.57142857142878</v>
      </c>
      <c r="AY58" s="64">
        <f t="shared" si="26"/>
        <v>249.85714285714317</v>
      </c>
      <c r="AZ58" s="65">
        <f t="shared" si="27"/>
        <v>-508.40816326530506</v>
      </c>
      <c r="BA58" s="51">
        <f t="shared" si="28"/>
        <v>583.00000000000068</v>
      </c>
      <c r="BB58" s="55">
        <f t="shared" si="29"/>
        <v>6.3083394980622584E-2</v>
      </c>
      <c r="BC58" s="55">
        <f t="shared" si="30"/>
        <v>0.32951150585385619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9241.7346938775518</v>
      </c>
      <c r="AC59" s="71">
        <f t="shared" si="17"/>
        <v>758.26530612244824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2.1</v>
      </c>
      <c r="AG59" s="74">
        <f t="shared" si="44"/>
        <v>200</v>
      </c>
      <c r="AH59" s="60">
        <f t="shared" si="44"/>
        <v>50</v>
      </c>
      <c r="AI59" s="60">
        <f t="shared" si="44"/>
        <v>105</v>
      </c>
      <c r="AJ59" s="60">
        <f t="shared" si="44"/>
        <v>10105</v>
      </c>
      <c r="AK59" s="60">
        <f t="shared" si="44"/>
        <v>464.28571428571428</v>
      </c>
      <c r="AL59" s="60">
        <f t="shared" si="44"/>
        <v>9.2857142857142847</v>
      </c>
      <c r="AM59" s="60">
        <f t="shared" si="44"/>
        <v>-274.39285714285711</v>
      </c>
      <c r="AN59" s="60">
        <f t="shared" si="44"/>
        <v>-274.39285714285711</v>
      </c>
      <c r="AO59" s="60">
        <f t="shared" si="44"/>
        <v>274.39285714285711</v>
      </c>
      <c r="AP59" s="61" t="str">
        <f t="shared" si="19"/>
        <v/>
      </c>
      <c r="AQ59" s="62">
        <f t="shared" si="6"/>
        <v>35</v>
      </c>
      <c r="AR59" s="63">
        <f t="shared" si="20"/>
        <v>1.6701821668264643</v>
      </c>
      <c r="AS59" s="63">
        <f t="shared" si="21"/>
        <v>83.509108341323213</v>
      </c>
      <c r="AT59" s="63">
        <f t="shared" si="22"/>
        <v>167.01821668264643</v>
      </c>
      <c r="AU59" s="63">
        <f t="shared" si="7"/>
        <v>-83.509108341323213</v>
      </c>
      <c r="AV59" s="68">
        <f t="shared" si="23"/>
        <v>0.1</v>
      </c>
      <c r="AW59" s="63">
        <f t="shared" si="24"/>
        <v>417.54554170661606</v>
      </c>
      <c r="AX59" s="63">
        <f t="shared" si="25"/>
        <v>-167.01821668264643</v>
      </c>
      <c r="AY59" s="64">
        <f t="shared" si="26"/>
        <v>250.52732502396964</v>
      </c>
      <c r="AZ59" s="65">
        <f t="shared" si="27"/>
        <v>-507.7379810984786</v>
      </c>
      <c r="BA59" s="51">
        <f t="shared" si="28"/>
        <v>584.56375838926249</v>
      </c>
      <c r="BB59" s="55">
        <f t="shared" si="29"/>
        <v>6.3252601135209308E-2</v>
      </c>
      <c r="BC59" s="55">
        <f t="shared" si="30"/>
        <v>0.33039534184294239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9241.7346938775518</v>
      </c>
      <c r="AC60" s="71">
        <f t="shared" si="17"/>
        <v>758.26530612244824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2.1</v>
      </c>
      <c r="AG60" s="74">
        <f t="shared" si="44"/>
        <v>200</v>
      </c>
      <c r="AH60" s="60">
        <f t="shared" si="44"/>
        <v>50</v>
      </c>
      <c r="AI60" s="60">
        <f t="shared" si="44"/>
        <v>105</v>
      </c>
      <c r="AJ60" s="60">
        <f t="shared" si="44"/>
        <v>10105</v>
      </c>
      <c r="AK60" s="60">
        <f t="shared" si="44"/>
        <v>464.28571428571428</v>
      </c>
      <c r="AL60" s="60">
        <f t="shared" si="44"/>
        <v>9.2857142857142847</v>
      </c>
      <c r="AM60" s="60">
        <f t="shared" si="44"/>
        <v>-274.39285714285711</v>
      </c>
      <c r="AN60" s="60">
        <f t="shared" si="44"/>
        <v>-274.39285714285711</v>
      </c>
      <c r="AO60" s="60">
        <f t="shared" si="44"/>
        <v>274.39285714285711</v>
      </c>
      <c r="AP60" s="61" t="str">
        <f t="shared" si="19"/>
        <v/>
      </c>
      <c r="AQ60" s="62">
        <f t="shared" si="6"/>
        <v>35</v>
      </c>
      <c r="AR60" s="63">
        <f t="shared" si="20"/>
        <v>1.674710424710427</v>
      </c>
      <c r="AS60" s="63">
        <f t="shared" si="21"/>
        <v>83.735521235521347</v>
      </c>
      <c r="AT60" s="63">
        <f t="shared" si="22"/>
        <v>167.47104247104269</v>
      </c>
      <c r="AU60" s="63">
        <f t="shared" si="7"/>
        <v>-83.735521235521347</v>
      </c>
      <c r="AV60" s="68">
        <f t="shared" si="23"/>
        <v>0.1</v>
      </c>
      <c r="AW60" s="63">
        <f t="shared" si="24"/>
        <v>418.67760617760672</v>
      </c>
      <c r="AX60" s="63">
        <f t="shared" si="25"/>
        <v>-167.47104247104269</v>
      </c>
      <c r="AY60" s="64">
        <f t="shared" si="26"/>
        <v>251.20656370656403</v>
      </c>
      <c r="AZ60" s="65">
        <f t="shared" si="27"/>
        <v>-507.05874241588424</v>
      </c>
      <c r="BA60" s="51">
        <f t="shared" si="28"/>
        <v>586.14864864864944</v>
      </c>
      <c r="BB60" s="55">
        <f t="shared" si="29"/>
        <v>6.3424093859452621E-2</v>
      </c>
      <c r="BC60" s="55">
        <f t="shared" si="30"/>
        <v>0.33129112156161078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9241.7346938775518</v>
      </c>
      <c r="AC61" s="71">
        <f t="shared" si="17"/>
        <v>758.26530612244824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2.1</v>
      </c>
      <c r="AG61" s="74">
        <f t="shared" si="44"/>
        <v>200</v>
      </c>
      <c r="AH61" s="60">
        <f t="shared" si="44"/>
        <v>50</v>
      </c>
      <c r="AI61" s="60">
        <f t="shared" si="44"/>
        <v>105</v>
      </c>
      <c r="AJ61" s="60">
        <f t="shared" si="44"/>
        <v>10105</v>
      </c>
      <c r="AK61" s="60">
        <f t="shared" si="44"/>
        <v>464.28571428571428</v>
      </c>
      <c r="AL61" s="60">
        <f t="shared" si="44"/>
        <v>9.2857142857142847</v>
      </c>
      <c r="AM61" s="60">
        <f t="shared" si="44"/>
        <v>-274.39285714285711</v>
      </c>
      <c r="AN61" s="60">
        <f t="shared" si="44"/>
        <v>-274.39285714285711</v>
      </c>
      <c r="AO61" s="60">
        <f t="shared" si="44"/>
        <v>274.39285714285711</v>
      </c>
      <c r="AP61" s="61" t="str">
        <f t="shared" si="19"/>
        <v/>
      </c>
      <c r="AQ61" s="62">
        <f t="shared" si="6"/>
        <v>35</v>
      </c>
      <c r="AR61" s="63">
        <f t="shared" si="20"/>
        <v>1.6793002915451916</v>
      </c>
      <c r="AS61" s="63">
        <f t="shared" si="21"/>
        <v>83.965014577259581</v>
      </c>
      <c r="AT61" s="63">
        <f t="shared" si="22"/>
        <v>167.93002915451916</v>
      </c>
      <c r="AU61" s="63">
        <f t="shared" si="7"/>
        <v>-83.965014577259581</v>
      </c>
      <c r="AV61" s="68">
        <f t="shared" si="23"/>
        <v>0.1</v>
      </c>
      <c r="AW61" s="63">
        <f t="shared" si="24"/>
        <v>419.8250728862979</v>
      </c>
      <c r="AX61" s="63">
        <f t="shared" si="25"/>
        <v>-167.93002915451916</v>
      </c>
      <c r="AY61" s="64">
        <f t="shared" si="26"/>
        <v>251.89504373177874</v>
      </c>
      <c r="AZ61" s="65">
        <f t="shared" si="27"/>
        <v>-506.3702623906695</v>
      </c>
      <c r="BA61" s="51">
        <f t="shared" si="28"/>
        <v>587.75510204081706</v>
      </c>
      <c r="BB61" s="55">
        <f t="shared" si="29"/>
        <v>6.3597919818039361E-2</v>
      </c>
      <c r="BC61" s="55">
        <f t="shared" si="30"/>
        <v>0.33219908875944476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9241.7346938775518</v>
      </c>
      <c r="AC62" s="71">
        <f t="shared" si="17"/>
        <v>758.26530612244824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2.1</v>
      </c>
      <c r="AG62" s="74">
        <f t="shared" si="44"/>
        <v>200</v>
      </c>
      <c r="AH62" s="60">
        <f t="shared" si="44"/>
        <v>50</v>
      </c>
      <c r="AI62" s="60">
        <f t="shared" si="44"/>
        <v>105</v>
      </c>
      <c r="AJ62" s="60">
        <f t="shared" si="44"/>
        <v>10105</v>
      </c>
      <c r="AK62" s="60">
        <f t="shared" si="44"/>
        <v>464.28571428571428</v>
      </c>
      <c r="AL62" s="60">
        <f t="shared" si="44"/>
        <v>9.2857142857142847</v>
      </c>
      <c r="AM62" s="60">
        <f t="shared" si="44"/>
        <v>-274.39285714285711</v>
      </c>
      <c r="AN62" s="60">
        <f t="shared" si="44"/>
        <v>-274.39285714285711</v>
      </c>
      <c r="AO62" s="60">
        <f t="shared" si="44"/>
        <v>274.39285714285711</v>
      </c>
      <c r="AP62" s="61" t="str">
        <f t="shared" si="19"/>
        <v/>
      </c>
      <c r="AQ62" s="62">
        <f t="shared" si="6"/>
        <v>35</v>
      </c>
      <c r="AR62" s="63">
        <f t="shared" si="20"/>
        <v>1.6839530332681041</v>
      </c>
      <c r="AS62" s="63">
        <f t="shared" si="21"/>
        <v>84.19765166340521</v>
      </c>
      <c r="AT62" s="63">
        <f t="shared" si="22"/>
        <v>168.39530332681042</v>
      </c>
      <c r="AU62" s="63">
        <f t="shared" si="7"/>
        <v>-84.19765166340521</v>
      </c>
      <c r="AV62" s="68">
        <f t="shared" si="23"/>
        <v>0.1</v>
      </c>
      <c r="AW62" s="63">
        <f t="shared" si="24"/>
        <v>420.98825831702607</v>
      </c>
      <c r="AX62" s="63">
        <f t="shared" si="25"/>
        <v>-168.39530332681042</v>
      </c>
      <c r="AY62" s="64">
        <f t="shared" si="26"/>
        <v>252.59295499021565</v>
      </c>
      <c r="AZ62" s="65">
        <f t="shared" si="27"/>
        <v>-505.67235113223262</v>
      </c>
      <c r="BA62" s="51">
        <f t="shared" si="28"/>
        <v>589.38356164383652</v>
      </c>
      <c r="BB62" s="55">
        <f t="shared" si="29"/>
        <v>6.3774126954141017E-2</v>
      </c>
      <c r="BC62" s="55">
        <f t="shared" si="30"/>
        <v>0.33311949386409845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9241.7346938775518</v>
      </c>
      <c r="AC63" s="71">
        <f t="shared" si="17"/>
        <v>758.26530612244824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2.1</v>
      </c>
      <c r="AG63" s="74">
        <f t="shared" si="44"/>
        <v>200</v>
      </c>
      <c r="AH63" s="60">
        <f t="shared" si="44"/>
        <v>50</v>
      </c>
      <c r="AI63" s="60">
        <f t="shared" si="44"/>
        <v>105</v>
      </c>
      <c r="AJ63" s="60">
        <f t="shared" si="44"/>
        <v>10105</v>
      </c>
      <c r="AK63" s="60">
        <f t="shared" si="44"/>
        <v>464.28571428571428</v>
      </c>
      <c r="AL63" s="60">
        <f t="shared" si="44"/>
        <v>9.2857142857142847</v>
      </c>
      <c r="AM63" s="60">
        <f t="shared" si="44"/>
        <v>-274.39285714285711</v>
      </c>
      <c r="AN63" s="60">
        <f t="shared" si="44"/>
        <v>-274.39285714285711</v>
      </c>
      <c r="AO63" s="60">
        <f t="shared" si="44"/>
        <v>274.39285714285711</v>
      </c>
      <c r="AP63" s="61" t="str">
        <f t="shared" si="19"/>
        <v/>
      </c>
      <c r="AQ63" s="62">
        <f t="shared" si="6"/>
        <v>35</v>
      </c>
      <c r="AR63" s="63">
        <f t="shared" si="20"/>
        <v>1.6886699507389185</v>
      </c>
      <c r="AS63" s="63">
        <f t="shared" si="21"/>
        <v>84.433497536945922</v>
      </c>
      <c r="AT63" s="63">
        <f t="shared" si="22"/>
        <v>168.86699507389184</v>
      </c>
      <c r="AU63" s="63">
        <f t="shared" si="7"/>
        <v>-84.433497536945922</v>
      </c>
      <c r="AV63" s="68">
        <f t="shared" si="23"/>
        <v>0.1</v>
      </c>
      <c r="AW63" s="63">
        <f t="shared" si="24"/>
        <v>422.16748768472962</v>
      </c>
      <c r="AX63" s="63">
        <f t="shared" si="25"/>
        <v>-168.86699507389184</v>
      </c>
      <c r="AY63" s="64">
        <f t="shared" si="26"/>
        <v>253.30049261083778</v>
      </c>
      <c r="AZ63" s="65">
        <f t="shared" si="27"/>
        <v>-504.96481351161049</v>
      </c>
      <c r="BA63" s="51">
        <f t="shared" si="28"/>
        <v>591.03448275862149</v>
      </c>
      <c r="BB63" s="55">
        <f t="shared" si="29"/>
        <v>6.3952764533499212E-2</v>
      </c>
      <c r="BC63" s="55">
        <f t="shared" si="30"/>
        <v>0.33405259421157485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9241.7346938775518</v>
      </c>
      <c r="AC64" s="71">
        <f t="shared" si="17"/>
        <v>758.26530612244824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2.1</v>
      </c>
      <c r="AG64" s="74">
        <f t="shared" si="44"/>
        <v>200</v>
      </c>
      <c r="AH64" s="60">
        <f t="shared" si="44"/>
        <v>50</v>
      </c>
      <c r="AI64" s="60">
        <f t="shared" si="44"/>
        <v>105</v>
      </c>
      <c r="AJ64" s="60">
        <f t="shared" si="44"/>
        <v>10105</v>
      </c>
      <c r="AK64" s="60">
        <f t="shared" si="44"/>
        <v>464.28571428571428</v>
      </c>
      <c r="AL64" s="60">
        <f t="shared" si="44"/>
        <v>9.2857142857142847</v>
      </c>
      <c r="AM64" s="60">
        <f t="shared" si="44"/>
        <v>-274.39285714285711</v>
      </c>
      <c r="AN64" s="60">
        <f t="shared" si="44"/>
        <v>-274.39285714285711</v>
      </c>
      <c r="AO64" s="60">
        <f t="shared" si="44"/>
        <v>274.39285714285711</v>
      </c>
      <c r="AP64" s="61" t="str">
        <f t="shared" si="19"/>
        <v/>
      </c>
      <c r="AQ64" s="62">
        <f t="shared" si="6"/>
        <v>35</v>
      </c>
      <c r="AR64" s="63">
        <f t="shared" si="20"/>
        <v>1.6934523809523832</v>
      </c>
      <c r="AS64" s="63">
        <f t="shared" si="21"/>
        <v>84.67261904761915</v>
      </c>
      <c r="AT64" s="63">
        <f t="shared" si="22"/>
        <v>169.3452380952383</v>
      </c>
      <c r="AU64" s="63">
        <f t="shared" si="7"/>
        <v>-84.67261904761915</v>
      </c>
      <c r="AV64" s="68">
        <f t="shared" si="23"/>
        <v>0.1</v>
      </c>
      <c r="AW64" s="63">
        <f t="shared" si="24"/>
        <v>423.36309523809575</v>
      </c>
      <c r="AX64" s="63">
        <f t="shared" si="25"/>
        <v>-169.3452380952383</v>
      </c>
      <c r="AY64" s="64">
        <f t="shared" si="26"/>
        <v>254.01785714285745</v>
      </c>
      <c r="AZ64" s="65">
        <f t="shared" si="27"/>
        <v>-504.24744897959079</v>
      </c>
      <c r="BA64" s="51">
        <f t="shared" si="28"/>
        <v>592.70833333333405</v>
      </c>
      <c r="BB64" s="55">
        <f t="shared" si="29"/>
        <v>6.4133883190348503E-2</v>
      </c>
      <c r="BC64" s="55">
        <f t="shared" si="30"/>
        <v>0.33499865428609948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9241.7346938775518</v>
      </c>
      <c r="AC65" s="71">
        <f t="shared" si="17"/>
        <v>758.26530612244824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2.1</v>
      </c>
      <c r="AG65" s="74">
        <f t="shared" si="44"/>
        <v>200</v>
      </c>
      <c r="AH65" s="60">
        <f t="shared" si="44"/>
        <v>50</v>
      </c>
      <c r="AI65" s="60">
        <f t="shared" si="44"/>
        <v>105</v>
      </c>
      <c r="AJ65" s="60">
        <f t="shared" si="44"/>
        <v>10105</v>
      </c>
      <c r="AK65" s="60">
        <f t="shared" si="44"/>
        <v>464.28571428571428</v>
      </c>
      <c r="AL65" s="60">
        <f t="shared" si="44"/>
        <v>9.2857142857142847</v>
      </c>
      <c r="AM65" s="60">
        <f t="shared" si="44"/>
        <v>-274.39285714285711</v>
      </c>
      <c r="AN65" s="60">
        <f t="shared" si="44"/>
        <v>-274.39285714285711</v>
      </c>
      <c r="AO65" s="60">
        <f t="shared" si="44"/>
        <v>274.39285714285711</v>
      </c>
      <c r="AP65" s="61" t="str">
        <f t="shared" si="19"/>
        <v/>
      </c>
      <c r="AQ65" s="62">
        <f t="shared" si="6"/>
        <v>35</v>
      </c>
      <c r="AR65" s="63">
        <f t="shared" si="20"/>
        <v>1.6983016983017005</v>
      </c>
      <c r="AS65" s="63">
        <f t="shared" si="21"/>
        <v>84.915084915085032</v>
      </c>
      <c r="AT65" s="63">
        <f t="shared" si="22"/>
        <v>169.83016983017006</v>
      </c>
      <c r="AU65" s="63">
        <f t="shared" si="7"/>
        <v>-84.915084915085032</v>
      </c>
      <c r="AV65" s="68">
        <f t="shared" si="23"/>
        <v>0.1</v>
      </c>
      <c r="AW65" s="63">
        <f t="shared" si="24"/>
        <v>424.57542457542513</v>
      </c>
      <c r="AX65" s="63">
        <f t="shared" si="25"/>
        <v>-169.83016983017006</v>
      </c>
      <c r="AY65" s="64">
        <f t="shared" si="26"/>
        <v>254.74525474525507</v>
      </c>
      <c r="AZ65" s="65">
        <f t="shared" si="27"/>
        <v>-503.52005137719317</v>
      </c>
      <c r="BA65" s="51">
        <f t="shared" si="28"/>
        <v>594.40559440559525</v>
      </c>
      <c r="BB65" s="55">
        <f t="shared" si="29"/>
        <v>6.4317534975265628E-2</v>
      </c>
      <c r="BC65" s="55">
        <f t="shared" si="30"/>
        <v>0.33595794597005812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9241.7346938775518</v>
      </c>
      <c r="AC66" s="71">
        <f t="shared" si="17"/>
        <v>758.26530612244824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2.1</v>
      </c>
      <c r="AG66" s="74">
        <f t="shared" si="44"/>
        <v>200</v>
      </c>
      <c r="AH66" s="60">
        <f t="shared" si="44"/>
        <v>50</v>
      </c>
      <c r="AI66" s="60">
        <f t="shared" si="44"/>
        <v>105</v>
      </c>
      <c r="AJ66" s="60">
        <f t="shared" si="44"/>
        <v>10105</v>
      </c>
      <c r="AK66" s="60">
        <f t="shared" si="44"/>
        <v>464.28571428571428</v>
      </c>
      <c r="AL66" s="60">
        <f t="shared" si="44"/>
        <v>9.2857142857142847</v>
      </c>
      <c r="AM66" s="60">
        <f t="shared" si="44"/>
        <v>-274.39285714285711</v>
      </c>
      <c r="AN66" s="60">
        <f t="shared" si="44"/>
        <v>-274.39285714285711</v>
      </c>
      <c r="AO66" s="60">
        <f t="shared" si="44"/>
        <v>274.39285714285711</v>
      </c>
      <c r="AP66" s="61" t="str">
        <f t="shared" si="19"/>
        <v/>
      </c>
      <c r="AQ66" s="62">
        <f t="shared" si="6"/>
        <v>35</v>
      </c>
      <c r="AR66" s="63">
        <f t="shared" si="20"/>
        <v>1.7032193158953746</v>
      </c>
      <c r="AS66" s="63">
        <f t="shared" si="21"/>
        <v>85.160965794768728</v>
      </c>
      <c r="AT66" s="63">
        <f t="shared" si="22"/>
        <v>170.32193158953746</v>
      </c>
      <c r="AU66" s="63">
        <f t="shared" si="7"/>
        <v>-85.160965794768728</v>
      </c>
      <c r="AV66" s="68">
        <f t="shared" si="23"/>
        <v>0.1</v>
      </c>
      <c r="AW66" s="63">
        <f t="shared" si="24"/>
        <v>425.80482897384366</v>
      </c>
      <c r="AX66" s="63">
        <f t="shared" si="25"/>
        <v>-170.32193158953746</v>
      </c>
      <c r="AY66" s="64">
        <f t="shared" si="26"/>
        <v>255.4828973843062</v>
      </c>
      <c r="AZ66" s="65">
        <f t="shared" si="27"/>
        <v>-502.78240873814207</v>
      </c>
      <c r="BA66" s="51">
        <f t="shared" si="28"/>
        <v>596.12676056338114</v>
      </c>
      <c r="BB66" s="55">
        <f t="shared" si="29"/>
        <v>6.4503773405040737E-2</v>
      </c>
      <c r="BC66" s="55">
        <f t="shared" si="30"/>
        <v>0.33693074880449514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9241.7346938775518</v>
      </c>
      <c r="AC67" s="71">
        <f t="shared" si="17"/>
        <v>758.26530612244824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2.1</v>
      </c>
      <c r="AG67" s="74">
        <f t="shared" si="44"/>
        <v>200</v>
      </c>
      <c r="AH67" s="60">
        <f t="shared" si="44"/>
        <v>50</v>
      </c>
      <c r="AI67" s="60">
        <f t="shared" si="44"/>
        <v>105</v>
      </c>
      <c r="AJ67" s="60">
        <f t="shared" si="44"/>
        <v>10105</v>
      </c>
      <c r="AK67" s="60">
        <f t="shared" si="44"/>
        <v>464.28571428571428</v>
      </c>
      <c r="AL67" s="60">
        <f t="shared" si="44"/>
        <v>9.2857142857142847</v>
      </c>
      <c r="AM67" s="60">
        <f t="shared" si="44"/>
        <v>-274.39285714285711</v>
      </c>
      <c r="AN67" s="60">
        <f t="shared" si="44"/>
        <v>-274.39285714285711</v>
      </c>
      <c r="AO67" s="60">
        <f t="shared" si="44"/>
        <v>274.39285714285711</v>
      </c>
      <c r="AP67" s="61" t="str">
        <f t="shared" si="19"/>
        <v/>
      </c>
      <c r="AQ67" s="62">
        <f t="shared" si="6"/>
        <v>35</v>
      </c>
      <c r="AR67" s="63">
        <f t="shared" si="20"/>
        <v>1.7082066869300934</v>
      </c>
      <c r="AS67" s="63">
        <f t="shared" si="21"/>
        <v>85.410334346504669</v>
      </c>
      <c r="AT67" s="63">
        <f t="shared" si="22"/>
        <v>170.82066869300934</v>
      </c>
      <c r="AU67" s="63">
        <f t="shared" si="7"/>
        <v>-85.410334346504669</v>
      </c>
      <c r="AV67" s="68">
        <f t="shared" si="23"/>
        <v>0.1</v>
      </c>
      <c r="AW67" s="63">
        <f t="shared" si="24"/>
        <v>427.05167173252335</v>
      </c>
      <c r="AX67" s="63">
        <f t="shared" si="25"/>
        <v>-170.82066869300934</v>
      </c>
      <c r="AY67" s="64">
        <f t="shared" si="26"/>
        <v>256.23100303951401</v>
      </c>
      <c r="AZ67" s="65">
        <f t="shared" si="27"/>
        <v>-502.03430308293423</v>
      </c>
      <c r="BA67" s="51">
        <f t="shared" si="28"/>
        <v>597.87234042553268</v>
      </c>
      <c r="BB67" s="55">
        <f t="shared" si="29"/>
        <v>6.4692653514670795E-2</v>
      </c>
      <c r="BC67" s="55">
        <f t="shared" si="30"/>
        <v>0.33791735026069702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9241.7346938775518</v>
      </c>
      <c r="AC68" s="71">
        <f t="shared" si="17"/>
        <v>758.26530612244824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2.1</v>
      </c>
      <c r="AG68" s="74">
        <f t="shared" si="44"/>
        <v>200</v>
      </c>
      <c r="AH68" s="60">
        <f t="shared" si="44"/>
        <v>50</v>
      </c>
      <c r="AI68" s="60">
        <f t="shared" si="44"/>
        <v>105</v>
      </c>
      <c r="AJ68" s="60">
        <f t="shared" si="44"/>
        <v>10105</v>
      </c>
      <c r="AK68" s="60">
        <f t="shared" si="44"/>
        <v>464.28571428571428</v>
      </c>
      <c r="AL68" s="60">
        <f t="shared" si="44"/>
        <v>9.2857142857142847</v>
      </c>
      <c r="AM68" s="60">
        <f t="shared" si="44"/>
        <v>-274.39285714285711</v>
      </c>
      <c r="AN68" s="60">
        <f t="shared" si="44"/>
        <v>-274.39285714285711</v>
      </c>
      <c r="AO68" s="60">
        <f t="shared" si="44"/>
        <v>274.39285714285711</v>
      </c>
      <c r="AP68" s="61" t="str">
        <f t="shared" si="19"/>
        <v/>
      </c>
      <c r="AQ68" s="62">
        <f t="shared" si="6"/>
        <v>35</v>
      </c>
      <c r="AR68" s="63">
        <f t="shared" si="20"/>
        <v>1.7132653061224512</v>
      </c>
      <c r="AS68" s="63">
        <f t="shared" si="21"/>
        <v>85.663265306122554</v>
      </c>
      <c r="AT68" s="63">
        <f t="shared" si="22"/>
        <v>171.32653061224511</v>
      </c>
      <c r="AU68" s="63">
        <f t="shared" si="7"/>
        <v>-85.663265306122554</v>
      </c>
      <c r="AV68" s="68">
        <f t="shared" si="23"/>
        <v>0.1</v>
      </c>
      <c r="AW68" s="63">
        <f t="shared" si="24"/>
        <v>428.31632653061274</v>
      </c>
      <c r="AX68" s="63">
        <f t="shared" si="25"/>
        <v>-171.32653061224511</v>
      </c>
      <c r="AY68" s="64">
        <f t="shared" si="26"/>
        <v>256.98979591836763</v>
      </c>
      <c r="AZ68" s="65">
        <f t="shared" si="27"/>
        <v>-501.2755102040806</v>
      </c>
      <c r="BA68" s="51">
        <f t="shared" si="28"/>
        <v>599.64285714285791</v>
      </c>
      <c r="BB68" s="55">
        <f t="shared" si="29"/>
        <v>6.4884231911581297E-2</v>
      </c>
      <c r="BC68" s="55">
        <f t="shared" si="30"/>
        <v>0.33891804602341613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9241.7346938775518</v>
      </c>
      <c r="AC69" s="71">
        <f t="shared" si="17"/>
        <v>758.26530612244824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2.1</v>
      </c>
      <c r="AG69" s="74">
        <f t="shared" si="44"/>
        <v>200</v>
      </c>
      <c r="AH69" s="60">
        <f t="shared" si="44"/>
        <v>50</v>
      </c>
      <c r="AI69" s="60">
        <f t="shared" si="44"/>
        <v>105</v>
      </c>
      <c r="AJ69" s="60">
        <f t="shared" si="44"/>
        <v>10105</v>
      </c>
      <c r="AK69" s="60">
        <f t="shared" si="44"/>
        <v>464.28571428571428</v>
      </c>
      <c r="AL69" s="60">
        <f t="shared" si="44"/>
        <v>9.2857142857142847</v>
      </c>
      <c r="AM69" s="60">
        <f t="shared" si="44"/>
        <v>-274.39285714285711</v>
      </c>
      <c r="AN69" s="60">
        <f t="shared" si="44"/>
        <v>-274.39285714285711</v>
      </c>
      <c r="AO69" s="60">
        <f t="shared" si="44"/>
        <v>274.39285714285711</v>
      </c>
      <c r="AP69" s="61" t="str">
        <f t="shared" si="19"/>
        <v/>
      </c>
      <c r="AQ69" s="62">
        <f t="shared" si="6"/>
        <v>35</v>
      </c>
      <c r="AR69" s="63">
        <f t="shared" si="20"/>
        <v>1.718396711202469</v>
      </c>
      <c r="AS69" s="63">
        <f t="shared" si="21"/>
        <v>85.919835560123445</v>
      </c>
      <c r="AT69" s="63">
        <f t="shared" si="22"/>
        <v>171.83967112024689</v>
      </c>
      <c r="AU69" s="63">
        <f t="shared" si="7"/>
        <v>-85.919835560123445</v>
      </c>
      <c r="AV69" s="68">
        <f t="shared" si="23"/>
        <v>0.1</v>
      </c>
      <c r="AW69" s="63">
        <f t="shared" si="24"/>
        <v>429.59917780061721</v>
      </c>
      <c r="AX69" s="63">
        <f t="shared" si="25"/>
        <v>-171.83967112024689</v>
      </c>
      <c r="AY69" s="64">
        <f t="shared" si="26"/>
        <v>257.75950668037035</v>
      </c>
      <c r="AZ69" s="65">
        <f t="shared" si="27"/>
        <v>-500.50579944207789</v>
      </c>
      <c r="BA69" s="51">
        <f t="shared" si="28"/>
        <v>601.43884892086407</v>
      </c>
      <c r="BB69" s="55">
        <f t="shared" si="29"/>
        <v>6.5078566832188364E-2</v>
      </c>
      <c r="BC69" s="55">
        <f t="shared" si="30"/>
        <v>0.33993314028631838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9241.7346938775518</v>
      </c>
      <c r="AC70" s="71">
        <f t="shared" si="17"/>
        <v>758.26530612244824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2.1</v>
      </c>
      <c r="AG70" s="74">
        <f t="shared" si="44"/>
        <v>200</v>
      </c>
      <c r="AH70" s="60">
        <f t="shared" si="44"/>
        <v>50</v>
      </c>
      <c r="AI70" s="60">
        <f t="shared" si="44"/>
        <v>105</v>
      </c>
      <c r="AJ70" s="60">
        <f t="shared" si="44"/>
        <v>10105</v>
      </c>
      <c r="AK70" s="60">
        <f t="shared" si="44"/>
        <v>464.28571428571428</v>
      </c>
      <c r="AL70" s="60">
        <f t="shared" si="44"/>
        <v>9.2857142857142847</v>
      </c>
      <c r="AM70" s="60">
        <f t="shared" si="44"/>
        <v>-274.39285714285711</v>
      </c>
      <c r="AN70" s="60">
        <f t="shared" si="44"/>
        <v>-274.39285714285711</v>
      </c>
      <c r="AO70" s="60">
        <f t="shared" si="44"/>
        <v>274.39285714285711</v>
      </c>
      <c r="AP70" s="61" t="str">
        <f t="shared" si="19"/>
        <v/>
      </c>
      <c r="AQ70" s="62">
        <f t="shared" si="6"/>
        <v>35</v>
      </c>
      <c r="AR70" s="63">
        <f t="shared" si="20"/>
        <v>1.7236024844720519</v>
      </c>
      <c r="AS70" s="63">
        <f t="shared" si="21"/>
        <v>86.18012422360259</v>
      </c>
      <c r="AT70" s="63">
        <f t="shared" si="22"/>
        <v>172.36024844720518</v>
      </c>
      <c r="AU70" s="63">
        <f t="shared" si="7"/>
        <v>-86.18012422360259</v>
      </c>
      <c r="AV70" s="68">
        <f t="shared" si="23"/>
        <v>0.1</v>
      </c>
      <c r="AW70" s="63">
        <f t="shared" si="24"/>
        <v>430.90062111801296</v>
      </c>
      <c r="AX70" s="63">
        <f t="shared" si="25"/>
        <v>-172.36024844720518</v>
      </c>
      <c r="AY70" s="64">
        <f t="shared" si="26"/>
        <v>258.54037267080776</v>
      </c>
      <c r="AZ70" s="65">
        <f t="shared" si="27"/>
        <v>-499.72493345164048</v>
      </c>
      <c r="BA70" s="51">
        <f t="shared" si="28"/>
        <v>603.26086956521817</v>
      </c>
      <c r="BB70" s="55">
        <f t="shared" si="29"/>
        <v>6.5275718200920152E-2</v>
      </c>
      <c r="BC70" s="55">
        <f t="shared" si="30"/>
        <v>0.34096294606027699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9241.7346938775518</v>
      </c>
      <c r="AC71" s="71">
        <f t="shared" si="17"/>
        <v>758.26530612244824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2.1</v>
      </c>
      <c r="AG71" s="74">
        <f t="shared" si="44"/>
        <v>200</v>
      </c>
      <c r="AH71" s="60">
        <f t="shared" si="44"/>
        <v>50</v>
      </c>
      <c r="AI71" s="60">
        <f t="shared" si="44"/>
        <v>105</v>
      </c>
      <c r="AJ71" s="60">
        <f t="shared" si="44"/>
        <v>10105</v>
      </c>
      <c r="AK71" s="60">
        <f t="shared" si="44"/>
        <v>464.28571428571428</v>
      </c>
      <c r="AL71" s="60">
        <f t="shared" si="44"/>
        <v>9.2857142857142847</v>
      </c>
      <c r="AM71" s="60">
        <f t="shared" si="44"/>
        <v>-274.39285714285711</v>
      </c>
      <c r="AN71" s="60">
        <f t="shared" si="44"/>
        <v>-274.39285714285711</v>
      </c>
      <c r="AO71" s="60">
        <f t="shared" si="44"/>
        <v>274.39285714285711</v>
      </c>
      <c r="AP71" s="61" t="str">
        <f t="shared" si="19"/>
        <v/>
      </c>
      <c r="AQ71" s="62">
        <f t="shared" si="6"/>
        <v>35</v>
      </c>
      <c r="AR71" s="63">
        <f t="shared" si="20"/>
        <v>1.728884254431702</v>
      </c>
      <c r="AS71" s="63">
        <f t="shared" si="21"/>
        <v>86.444212721585103</v>
      </c>
      <c r="AT71" s="63">
        <f t="shared" si="22"/>
        <v>172.88842544317021</v>
      </c>
      <c r="AU71" s="63">
        <f t="shared" si="7"/>
        <v>-86.444212721585103</v>
      </c>
      <c r="AV71" s="68">
        <f t="shared" si="23"/>
        <v>0.1</v>
      </c>
      <c r="AW71" s="63">
        <f t="shared" si="24"/>
        <v>432.22106360792554</v>
      </c>
      <c r="AX71" s="63">
        <f t="shared" si="25"/>
        <v>-172.88842544317021</v>
      </c>
      <c r="AY71" s="64">
        <f t="shared" si="26"/>
        <v>259.33263816475534</v>
      </c>
      <c r="AZ71" s="65">
        <f t="shared" si="27"/>
        <v>-498.9326679576929</v>
      </c>
      <c r="BA71" s="51">
        <f t="shared" si="28"/>
        <v>605.10948905109569</v>
      </c>
      <c r="BB71" s="55">
        <f t="shared" si="29"/>
        <v>6.5475747691823225E-2</v>
      </c>
      <c r="BC71" s="55">
        <f t="shared" si="30"/>
        <v>0.34200778549516953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9241.7346938775518</v>
      </c>
      <c r="AC72" s="71">
        <f t="shared" si="17"/>
        <v>758.26530612244824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2.1</v>
      </c>
      <c r="AG72" s="74">
        <f t="shared" si="44"/>
        <v>200</v>
      </c>
      <c r="AH72" s="60">
        <f t="shared" si="44"/>
        <v>50</v>
      </c>
      <c r="AI72" s="60">
        <f t="shared" si="44"/>
        <v>105</v>
      </c>
      <c r="AJ72" s="60">
        <f t="shared" si="44"/>
        <v>10105</v>
      </c>
      <c r="AK72" s="60">
        <f t="shared" si="44"/>
        <v>464.28571428571428</v>
      </c>
      <c r="AL72" s="60">
        <f t="shared" si="44"/>
        <v>9.2857142857142847</v>
      </c>
      <c r="AM72" s="60">
        <f t="shared" si="44"/>
        <v>-274.39285714285711</v>
      </c>
      <c r="AN72" s="60">
        <f t="shared" si="44"/>
        <v>-274.39285714285711</v>
      </c>
      <c r="AO72" s="60">
        <f t="shared" si="44"/>
        <v>274.39285714285711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1.7342436974789939</v>
      </c>
      <c r="AS72" s="63">
        <f t="shared" si="21"/>
        <v>86.712184873949695</v>
      </c>
      <c r="AT72" s="63">
        <f t="shared" si="22"/>
        <v>173.42436974789939</v>
      </c>
      <c r="AU72" s="63">
        <f t="shared" ref="AU72:AU135" si="47">-AS72</f>
        <v>-86.712184873949695</v>
      </c>
      <c r="AV72" s="68">
        <f t="shared" si="23"/>
        <v>0.1</v>
      </c>
      <c r="AW72" s="63">
        <f t="shared" si="24"/>
        <v>433.56092436974848</v>
      </c>
      <c r="AX72" s="63">
        <f t="shared" si="25"/>
        <v>-173.42436974789939</v>
      </c>
      <c r="AY72" s="64">
        <f t="shared" si="26"/>
        <v>260.13655462184909</v>
      </c>
      <c r="AZ72" s="65">
        <f t="shared" si="27"/>
        <v>-498.12875150059915</v>
      </c>
      <c r="BA72" s="51">
        <f t="shared" si="28"/>
        <v>606.98529411764787</v>
      </c>
      <c r="BB72" s="55">
        <f t="shared" si="29"/>
        <v>6.5678718792886628E-2</v>
      </c>
      <c r="BC72" s="55">
        <f t="shared" si="30"/>
        <v>0.34306799021586915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 t="str">
        <f>IF(BC72&gt;=BH$4,AD72,"")</f>
        <v/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9241.7346938775518</v>
      </c>
      <c r="AC73" s="71">
        <f t="shared" ref="AC73:AC136" si="49">AA73-AB73</f>
        <v>758.26530612244824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2.1</v>
      </c>
      <c r="AG73" s="74">
        <f t="shared" si="44"/>
        <v>200</v>
      </c>
      <c r="AH73" s="60">
        <f t="shared" si="44"/>
        <v>50</v>
      </c>
      <c r="AI73" s="60">
        <f t="shared" si="44"/>
        <v>105</v>
      </c>
      <c r="AJ73" s="60">
        <f t="shared" si="44"/>
        <v>10105</v>
      </c>
      <c r="AK73" s="60">
        <f t="shared" si="44"/>
        <v>464.28571428571428</v>
      </c>
      <c r="AL73" s="60">
        <f t="shared" si="44"/>
        <v>9.2857142857142847</v>
      </c>
      <c r="AM73" s="60">
        <f t="shared" si="44"/>
        <v>-274.39285714285711</v>
      </c>
      <c r="AN73" s="60">
        <f t="shared" si="44"/>
        <v>-274.39285714285711</v>
      </c>
      <c r="AO73" s="60">
        <f t="shared" si="44"/>
        <v>274.39285714285711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1.7396825396825419</v>
      </c>
      <c r="AS73" s="63">
        <f t="shared" ref="AS73:AS136" si="52">IF(AR73&lt;=0,AH73,AR73*AH73)</f>
        <v>86.984126984127101</v>
      </c>
      <c r="AT73" s="63">
        <f t="shared" ref="AT73:AT136" si="53">(U73*AS73)</f>
        <v>173.9682539682542</v>
      </c>
      <c r="AU73" s="63">
        <f t="shared" si="47"/>
        <v>-86.984126984127101</v>
      </c>
      <c r="AV73" s="68">
        <f t="shared" ref="AV73:AV136" si="54">IFERROR(AE73/X73,0)</f>
        <v>0.1</v>
      </c>
      <c r="AW73" s="63">
        <f t="shared" ref="AW73:AW136" si="55">(AT73+AU73)*V73</f>
        <v>434.92063492063551</v>
      </c>
      <c r="AX73" s="63">
        <f t="shared" ref="AX73:AX136" si="56">AU73*W73</f>
        <v>-173.9682539682542</v>
      </c>
      <c r="AY73" s="64">
        <f t="shared" ref="AY73:AY136" si="57">SUM(AW73:AX73)</f>
        <v>260.9523809523813</v>
      </c>
      <c r="AZ73" s="65">
        <f t="shared" ref="AZ73:AZ136" si="58">AB73-AA73+AY73</f>
        <v>-497.31292517006693</v>
      </c>
      <c r="BA73" s="51">
        <f t="shared" ref="BA73:BA136" si="59">AS73*X73</f>
        <v>608.88888888888971</v>
      </c>
      <c r="BB73" s="55">
        <f t="shared" ref="BB73:BB136" si="60">BA73/AB73</f>
        <v>6.588469687322504E-2</v>
      </c>
      <c r="BC73" s="55">
        <f t="shared" ref="BC73:BC136" si="61">IFERROR(AY73/AC73,0)</f>
        <v>0.34414390167317177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 t="str">
        <f>IF(BC73&gt;=BH$4,AD73,"")</f>
        <v/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9241.7346938775518</v>
      </c>
      <c r="AC74" s="71">
        <f t="shared" si="49"/>
        <v>758.26530612244824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2.1</v>
      </c>
      <c r="AG74" s="74">
        <f t="shared" si="65"/>
        <v>200</v>
      </c>
      <c r="AH74" s="60">
        <f t="shared" si="65"/>
        <v>50</v>
      </c>
      <c r="AI74" s="60">
        <f t="shared" si="65"/>
        <v>105</v>
      </c>
      <c r="AJ74" s="60">
        <f t="shared" si="65"/>
        <v>10105</v>
      </c>
      <c r="AK74" s="60">
        <f t="shared" si="65"/>
        <v>464.28571428571428</v>
      </c>
      <c r="AL74" s="60">
        <f t="shared" si="65"/>
        <v>9.2857142857142847</v>
      </c>
      <c r="AM74" s="60">
        <f t="shared" si="65"/>
        <v>-274.39285714285711</v>
      </c>
      <c r="AN74" s="60">
        <f t="shared" si="65"/>
        <v>-274.39285714285711</v>
      </c>
      <c r="AO74" s="60">
        <f t="shared" si="65"/>
        <v>274.39285714285711</v>
      </c>
      <c r="AP74" s="61" t="str">
        <f t="shared" si="50"/>
        <v/>
      </c>
      <c r="AQ74" s="62">
        <f t="shared" si="46"/>
        <v>35</v>
      </c>
      <c r="AR74" s="63">
        <f t="shared" si="51"/>
        <v>1.745202558635397</v>
      </c>
      <c r="AS74" s="63">
        <f t="shared" si="52"/>
        <v>87.260127931769844</v>
      </c>
      <c r="AT74" s="63">
        <f t="shared" si="53"/>
        <v>174.52025586353969</v>
      </c>
      <c r="AU74" s="63">
        <f t="shared" si="47"/>
        <v>-87.260127931769844</v>
      </c>
      <c r="AV74" s="68">
        <f t="shared" si="54"/>
        <v>0.1</v>
      </c>
      <c r="AW74" s="63">
        <f t="shared" si="55"/>
        <v>436.30063965884921</v>
      </c>
      <c r="AX74" s="63">
        <f t="shared" si="56"/>
        <v>-174.52025586353969</v>
      </c>
      <c r="AY74" s="64">
        <f t="shared" si="57"/>
        <v>261.78038379530949</v>
      </c>
      <c r="AZ74" s="65">
        <f t="shared" si="58"/>
        <v>-496.48492232713875</v>
      </c>
      <c r="BA74" s="51">
        <f t="shared" si="59"/>
        <v>610.82089552238892</v>
      </c>
      <c r="BB74" s="55">
        <f t="shared" si="60"/>
        <v>6.6093749253270009E-2</v>
      </c>
      <c r="BC74" s="55">
        <f t="shared" si="61"/>
        <v>0.34523587151043406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 t="str">
        <f>IF(BC74&gt;=BH$4,AD74,"")</f>
        <v/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9241.7346938775518</v>
      </c>
      <c r="AC75" s="71">
        <f t="shared" si="49"/>
        <v>758.26530612244824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2.1</v>
      </c>
      <c r="AG75" s="74">
        <f t="shared" si="65"/>
        <v>200</v>
      </c>
      <c r="AH75" s="60">
        <f t="shared" si="65"/>
        <v>50</v>
      </c>
      <c r="AI75" s="60">
        <f t="shared" si="65"/>
        <v>105</v>
      </c>
      <c r="AJ75" s="60">
        <f t="shared" si="65"/>
        <v>10105</v>
      </c>
      <c r="AK75" s="60">
        <f t="shared" si="65"/>
        <v>464.28571428571428</v>
      </c>
      <c r="AL75" s="60">
        <f t="shared" si="65"/>
        <v>9.2857142857142847</v>
      </c>
      <c r="AM75" s="60">
        <f t="shared" si="65"/>
        <v>-274.39285714285711</v>
      </c>
      <c r="AN75" s="60">
        <f t="shared" si="65"/>
        <v>-274.39285714285711</v>
      </c>
      <c r="AO75" s="60">
        <f t="shared" si="65"/>
        <v>274.39285714285711</v>
      </c>
      <c r="AP75" s="61" t="str">
        <f t="shared" si="50"/>
        <v/>
      </c>
      <c r="AQ75" s="62">
        <f t="shared" si="46"/>
        <v>35</v>
      </c>
      <c r="AR75" s="63">
        <f t="shared" si="51"/>
        <v>1.7508055853920541</v>
      </c>
      <c r="AS75" s="63">
        <f t="shared" si="52"/>
        <v>87.540279269602706</v>
      </c>
      <c r="AT75" s="63">
        <f t="shared" si="53"/>
        <v>175.08055853920541</v>
      </c>
      <c r="AU75" s="63">
        <f t="shared" si="47"/>
        <v>-87.540279269602706</v>
      </c>
      <c r="AV75" s="68">
        <f t="shared" si="54"/>
        <v>0.1</v>
      </c>
      <c r="AW75" s="63">
        <f t="shared" si="55"/>
        <v>437.70139634801353</v>
      </c>
      <c r="AX75" s="63">
        <f t="shared" si="56"/>
        <v>-175.08055853920541</v>
      </c>
      <c r="AY75" s="64">
        <f t="shared" si="57"/>
        <v>262.62083780880812</v>
      </c>
      <c r="AZ75" s="65">
        <f t="shared" si="58"/>
        <v>-495.64446831364012</v>
      </c>
      <c r="BA75" s="51">
        <f t="shared" si="59"/>
        <v>612.78195488721894</v>
      </c>
      <c r="BB75" s="55">
        <f t="shared" si="60"/>
        <v>6.6305945278127679E-2</v>
      </c>
      <c r="BC75" s="55">
        <f t="shared" si="61"/>
        <v>0.34634426194675305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 t="str">
        <f>IF(BC75&gt;=BH$4,AD75,"")</f>
        <v/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9241.7346938775518</v>
      </c>
      <c r="AC76" s="71">
        <f t="shared" si="49"/>
        <v>758.26530612244824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2.1</v>
      </c>
      <c r="AG76" s="74">
        <f t="shared" si="65"/>
        <v>200</v>
      </c>
      <c r="AH76" s="60">
        <f t="shared" si="65"/>
        <v>50</v>
      </c>
      <c r="AI76" s="60">
        <f t="shared" si="65"/>
        <v>105</v>
      </c>
      <c r="AJ76" s="60">
        <f t="shared" si="65"/>
        <v>10105</v>
      </c>
      <c r="AK76" s="60">
        <f t="shared" si="65"/>
        <v>464.28571428571428</v>
      </c>
      <c r="AL76" s="60">
        <f t="shared" si="65"/>
        <v>9.2857142857142847</v>
      </c>
      <c r="AM76" s="60">
        <f t="shared" si="65"/>
        <v>-274.39285714285711</v>
      </c>
      <c r="AN76" s="60">
        <f t="shared" si="65"/>
        <v>-274.39285714285711</v>
      </c>
      <c r="AO76" s="60">
        <f t="shared" si="65"/>
        <v>274.39285714285711</v>
      </c>
      <c r="AP76" s="61" t="str">
        <f t="shared" si="50"/>
        <v/>
      </c>
      <c r="AQ76" s="62">
        <f t="shared" si="46"/>
        <v>35</v>
      </c>
      <c r="AR76" s="63">
        <f t="shared" si="51"/>
        <v>1.756493506493509</v>
      </c>
      <c r="AS76" s="63">
        <f t="shared" si="52"/>
        <v>87.824675324675454</v>
      </c>
      <c r="AT76" s="63">
        <f t="shared" si="53"/>
        <v>175.64935064935091</v>
      </c>
      <c r="AU76" s="63">
        <f t="shared" si="47"/>
        <v>-87.824675324675454</v>
      </c>
      <c r="AV76" s="68">
        <f t="shared" si="54"/>
        <v>0.1</v>
      </c>
      <c r="AW76" s="63">
        <f t="shared" si="55"/>
        <v>439.12337662337728</v>
      </c>
      <c r="AX76" s="63">
        <f t="shared" si="56"/>
        <v>-175.64935064935091</v>
      </c>
      <c r="AY76" s="64">
        <f t="shared" si="57"/>
        <v>263.4740259740264</v>
      </c>
      <c r="AZ76" s="65">
        <f t="shared" si="58"/>
        <v>-494.79128014842183</v>
      </c>
      <c r="BA76" s="51">
        <f t="shared" si="59"/>
        <v>614.77272727272816</v>
      </c>
      <c r="BB76" s="55">
        <f t="shared" si="60"/>
        <v>6.6521356394271064E-2</v>
      </c>
      <c r="BC76" s="55">
        <f t="shared" si="61"/>
        <v>0.34746944617756176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 t="str">
        <f>IF(BC76&gt;=BH$4,AD76,"")</f>
        <v/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9241.7346938775518</v>
      </c>
      <c r="AC77" s="71">
        <f t="shared" si="49"/>
        <v>758.26530612244824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2.1</v>
      </c>
      <c r="AG77" s="74">
        <f t="shared" si="65"/>
        <v>200</v>
      </c>
      <c r="AH77" s="60">
        <f t="shared" si="65"/>
        <v>50</v>
      </c>
      <c r="AI77" s="60">
        <f t="shared" si="65"/>
        <v>105</v>
      </c>
      <c r="AJ77" s="60">
        <f t="shared" si="65"/>
        <v>10105</v>
      </c>
      <c r="AK77" s="60">
        <f t="shared" si="65"/>
        <v>464.28571428571428</v>
      </c>
      <c r="AL77" s="60">
        <f t="shared" si="65"/>
        <v>9.2857142857142847</v>
      </c>
      <c r="AM77" s="60">
        <f t="shared" si="65"/>
        <v>-274.39285714285711</v>
      </c>
      <c r="AN77" s="60">
        <f t="shared" si="65"/>
        <v>-274.39285714285711</v>
      </c>
      <c r="AO77" s="60">
        <f t="shared" si="65"/>
        <v>274.39285714285711</v>
      </c>
      <c r="AP77" s="61" t="str">
        <f t="shared" si="50"/>
        <v/>
      </c>
      <c r="AQ77" s="62">
        <f t="shared" si="46"/>
        <v>35</v>
      </c>
      <c r="AR77" s="63">
        <f t="shared" si="51"/>
        <v>1.7622682660850626</v>
      </c>
      <c r="AS77" s="63">
        <f t="shared" si="52"/>
        <v>88.113413304253129</v>
      </c>
      <c r="AT77" s="63">
        <f t="shared" si="53"/>
        <v>176.22682660850626</v>
      </c>
      <c r="AU77" s="63">
        <f t="shared" si="47"/>
        <v>-88.113413304253129</v>
      </c>
      <c r="AV77" s="68">
        <f t="shared" si="54"/>
        <v>0.1</v>
      </c>
      <c r="AW77" s="63">
        <f t="shared" si="55"/>
        <v>440.56706652126564</v>
      </c>
      <c r="AX77" s="63">
        <f t="shared" si="56"/>
        <v>-176.22682660850626</v>
      </c>
      <c r="AY77" s="64">
        <f t="shared" si="57"/>
        <v>264.34023991275939</v>
      </c>
      <c r="AZ77" s="65">
        <f t="shared" si="58"/>
        <v>-493.92506620968885</v>
      </c>
      <c r="BA77" s="51">
        <f t="shared" si="59"/>
        <v>616.79389312977196</v>
      </c>
      <c r="BB77" s="55">
        <f t="shared" si="60"/>
        <v>6.6740056229744882E-2</v>
      </c>
      <c r="BC77" s="55">
        <f t="shared" si="61"/>
        <v>0.34861180879357345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 t="str">
        <f>IF(BC77&gt;=BH$4,AD77,"")</f>
        <v/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9241.7346938775518</v>
      </c>
      <c r="AC78" s="71">
        <f t="shared" si="49"/>
        <v>758.26530612244824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2.1</v>
      </c>
      <c r="AG78" s="74">
        <f t="shared" si="65"/>
        <v>200</v>
      </c>
      <c r="AH78" s="60">
        <f t="shared" si="65"/>
        <v>50</v>
      </c>
      <c r="AI78" s="60">
        <f t="shared" si="65"/>
        <v>105</v>
      </c>
      <c r="AJ78" s="60">
        <f t="shared" si="65"/>
        <v>10105</v>
      </c>
      <c r="AK78" s="60">
        <f t="shared" si="65"/>
        <v>464.28571428571428</v>
      </c>
      <c r="AL78" s="60">
        <f t="shared" si="65"/>
        <v>9.2857142857142847</v>
      </c>
      <c r="AM78" s="60">
        <f t="shared" si="65"/>
        <v>-274.39285714285711</v>
      </c>
      <c r="AN78" s="60">
        <f t="shared" si="65"/>
        <v>-274.39285714285711</v>
      </c>
      <c r="AO78" s="60">
        <f t="shared" si="65"/>
        <v>274.39285714285711</v>
      </c>
      <c r="AP78" s="61" t="str">
        <f t="shared" si="50"/>
        <v/>
      </c>
      <c r="AQ78" s="62">
        <f t="shared" si="46"/>
        <v>35</v>
      </c>
      <c r="AR78" s="63">
        <f t="shared" si="51"/>
        <v>1.7681318681318707</v>
      </c>
      <c r="AS78" s="63">
        <f t="shared" si="52"/>
        <v>88.406593406593544</v>
      </c>
      <c r="AT78" s="63">
        <f t="shared" si="53"/>
        <v>176.81318681318709</v>
      </c>
      <c r="AU78" s="63">
        <f t="shared" si="47"/>
        <v>-88.406593406593544</v>
      </c>
      <c r="AV78" s="68">
        <f t="shared" si="54"/>
        <v>0.1</v>
      </c>
      <c r="AW78" s="63">
        <f t="shared" si="55"/>
        <v>442.03296703296769</v>
      </c>
      <c r="AX78" s="63">
        <f t="shared" si="56"/>
        <v>-176.81318681318709</v>
      </c>
      <c r="AY78" s="64">
        <f t="shared" si="57"/>
        <v>265.2197802197806</v>
      </c>
      <c r="AZ78" s="65">
        <f t="shared" si="58"/>
        <v>-493.04552590266763</v>
      </c>
      <c r="BA78" s="51">
        <f t="shared" si="59"/>
        <v>618.84615384615483</v>
      </c>
      <c r="BB78" s="55">
        <f t="shared" si="60"/>
        <v>6.6962120678072154E-2</v>
      </c>
      <c r="BC78" s="55">
        <f t="shared" si="61"/>
        <v>0.34977174621906237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 t="str">
        <f>IF(BC78&gt;=BH$4,AD78,"")</f>
        <v/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9241.7346938775518</v>
      </c>
      <c r="AC79" s="71">
        <f t="shared" si="49"/>
        <v>758.26530612244824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2.1</v>
      </c>
      <c r="AG79" s="74">
        <f t="shared" si="65"/>
        <v>200</v>
      </c>
      <c r="AH79" s="60">
        <f t="shared" si="65"/>
        <v>50</v>
      </c>
      <c r="AI79" s="60">
        <f t="shared" si="65"/>
        <v>105</v>
      </c>
      <c r="AJ79" s="60">
        <f t="shared" si="65"/>
        <v>10105</v>
      </c>
      <c r="AK79" s="60">
        <f t="shared" si="65"/>
        <v>464.28571428571428</v>
      </c>
      <c r="AL79" s="60">
        <f t="shared" si="65"/>
        <v>9.2857142857142847</v>
      </c>
      <c r="AM79" s="60">
        <f t="shared" si="65"/>
        <v>-274.39285714285711</v>
      </c>
      <c r="AN79" s="60">
        <f t="shared" si="65"/>
        <v>-274.39285714285711</v>
      </c>
      <c r="AO79" s="60">
        <f t="shared" si="65"/>
        <v>274.39285714285711</v>
      </c>
      <c r="AP79" s="61" t="str">
        <f t="shared" si="50"/>
        <v/>
      </c>
      <c r="AQ79" s="62">
        <f t="shared" si="46"/>
        <v>35</v>
      </c>
      <c r="AR79" s="63">
        <f t="shared" si="51"/>
        <v>1.774086378737544</v>
      </c>
      <c r="AS79" s="63">
        <f t="shared" si="52"/>
        <v>88.7043189368772</v>
      </c>
      <c r="AT79" s="63">
        <f t="shared" si="53"/>
        <v>177.4086378737544</v>
      </c>
      <c r="AU79" s="63">
        <f t="shared" si="47"/>
        <v>-88.7043189368772</v>
      </c>
      <c r="AV79" s="68">
        <f t="shared" si="54"/>
        <v>0.1</v>
      </c>
      <c r="AW79" s="63">
        <f t="shared" si="55"/>
        <v>443.521594684386</v>
      </c>
      <c r="AX79" s="63">
        <f t="shared" si="56"/>
        <v>-177.4086378737544</v>
      </c>
      <c r="AY79" s="64">
        <f t="shared" si="57"/>
        <v>266.1129568106316</v>
      </c>
      <c r="AZ79" s="65">
        <f t="shared" si="58"/>
        <v>-492.15234931181664</v>
      </c>
      <c r="BA79" s="51">
        <f t="shared" si="59"/>
        <v>620.93023255814046</v>
      </c>
      <c r="BB79" s="55">
        <f t="shared" si="60"/>
        <v>6.7187627986063397E-2</v>
      </c>
      <c r="BC79" s="55">
        <f t="shared" si="61"/>
        <v>0.35094966717052783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 t="str">
        <f>IF(BC79&gt;=BH$4,AD79,"")</f>
        <v/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9241.7346938775518</v>
      </c>
      <c r="AC80" s="71">
        <f t="shared" si="49"/>
        <v>758.26530612244824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2.1</v>
      </c>
      <c r="AG80" s="74">
        <f t="shared" si="65"/>
        <v>200</v>
      </c>
      <c r="AH80" s="60">
        <f t="shared" si="65"/>
        <v>50</v>
      </c>
      <c r="AI80" s="60">
        <f t="shared" si="65"/>
        <v>105</v>
      </c>
      <c r="AJ80" s="60">
        <f t="shared" si="65"/>
        <v>10105</v>
      </c>
      <c r="AK80" s="60">
        <f t="shared" si="65"/>
        <v>464.28571428571428</v>
      </c>
      <c r="AL80" s="60">
        <f t="shared" si="65"/>
        <v>9.2857142857142847</v>
      </c>
      <c r="AM80" s="60">
        <f t="shared" si="65"/>
        <v>-274.39285714285711</v>
      </c>
      <c r="AN80" s="60">
        <f t="shared" si="65"/>
        <v>-274.39285714285711</v>
      </c>
      <c r="AO80" s="60">
        <f t="shared" si="65"/>
        <v>274.39285714285711</v>
      </c>
      <c r="AP80" s="61" t="str">
        <f t="shared" si="50"/>
        <v/>
      </c>
      <c r="AQ80" s="62">
        <f t="shared" si="46"/>
        <v>35</v>
      </c>
      <c r="AR80" s="63">
        <f t="shared" si="51"/>
        <v>1.780133928571431</v>
      </c>
      <c r="AS80" s="63">
        <f t="shared" si="52"/>
        <v>89.006696428571558</v>
      </c>
      <c r="AT80" s="63">
        <f t="shared" si="53"/>
        <v>178.01339285714312</v>
      </c>
      <c r="AU80" s="63">
        <f t="shared" si="47"/>
        <v>-89.006696428571558</v>
      </c>
      <c r="AV80" s="68">
        <f t="shared" si="54"/>
        <v>0.1</v>
      </c>
      <c r="AW80" s="63">
        <f t="shared" si="55"/>
        <v>445.03348214285779</v>
      </c>
      <c r="AX80" s="63">
        <f t="shared" si="56"/>
        <v>-178.01339285714312</v>
      </c>
      <c r="AY80" s="64">
        <f t="shared" si="57"/>
        <v>267.02008928571468</v>
      </c>
      <c r="AZ80" s="65">
        <f t="shared" si="58"/>
        <v>-491.24521683673356</v>
      </c>
      <c r="BA80" s="51">
        <f t="shared" si="59"/>
        <v>623.04687500000091</v>
      </c>
      <c r="BB80" s="55">
        <f t="shared" si="60"/>
        <v>6.7416658845742009E-2</v>
      </c>
      <c r="BC80" s="55">
        <f t="shared" si="61"/>
        <v>0.35214599313685996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 t="str">
        <f>IF(BC80&gt;=BH$4,AD80,"")</f>
        <v/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9241.7346938775518</v>
      </c>
      <c r="AC81" s="71">
        <f t="shared" si="49"/>
        <v>758.26530612244824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2.1</v>
      </c>
      <c r="AG81" s="74">
        <f t="shared" si="65"/>
        <v>200</v>
      </c>
      <c r="AH81" s="60">
        <f t="shared" si="65"/>
        <v>50</v>
      </c>
      <c r="AI81" s="60">
        <f t="shared" si="65"/>
        <v>105</v>
      </c>
      <c r="AJ81" s="60">
        <f t="shared" si="65"/>
        <v>10105</v>
      </c>
      <c r="AK81" s="60">
        <f t="shared" si="65"/>
        <v>464.28571428571428</v>
      </c>
      <c r="AL81" s="60">
        <f t="shared" si="65"/>
        <v>9.2857142857142847</v>
      </c>
      <c r="AM81" s="60">
        <f t="shared" si="65"/>
        <v>-274.39285714285711</v>
      </c>
      <c r="AN81" s="60">
        <f t="shared" si="65"/>
        <v>-274.39285714285711</v>
      </c>
      <c r="AO81" s="60">
        <f t="shared" si="65"/>
        <v>274.39285714285711</v>
      </c>
      <c r="AP81" s="61" t="str">
        <f t="shared" si="50"/>
        <v/>
      </c>
      <c r="AQ81" s="62">
        <f t="shared" si="46"/>
        <v>35</v>
      </c>
      <c r="AR81" s="63">
        <f t="shared" si="51"/>
        <v>1.7862767154105761</v>
      </c>
      <c r="AS81" s="63">
        <f t="shared" si="52"/>
        <v>89.313835770528812</v>
      </c>
      <c r="AT81" s="63">
        <f t="shared" si="53"/>
        <v>178.62767154105762</v>
      </c>
      <c r="AU81" s="63">
        <f t="shared" si="47"/>
        <v>-89.313835770528812</v>
      </c>
      <c r="AV81" s="68">
        <f t="shared" si="54"/>
        <v>0.1</v>
      </c>
      <c r="AW81" s="63">
        <f t="shared" si="55"/>
        <v>446.56917885264409</v>
      </c>
      <c r="AX81" s="63">
        <f t="shared" si="56"/>
        <v>-178.62767154105762</v>
      </c>
      <c r="AY81" s="64">
        <f t="shared" si="57"/>
        <v>267.94150731158646</v>
      </c>
      <c r="AZ81" s="65">
        <f t="shared" si="58"/>
        <v>-490.32379881086177</v>
      </c>
      <c r="BA81" s="51">
        <f t="shared" si="59"/>
        <v>625.19685039370165</v>
      </c>
      <c r="BB81" s="55">
        <f t="shared" si="60"/>
        <v>6.7649296490612409E-2</v>
      </c>
      <c r="BC81" s="55">
        <f t="shared" si="61"/>
        <v>0.35336115888218944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 t="str">
        <f>IF(BC81&gt;=BH$4,AD81,"")</f>
        <v/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9241.7346938775518</v>
      </c>
      <c r="AC82" s="71">
        <f t="shared" si="49"/>
        <v>758.26530612244824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2.1</v>
      </c>
      <c r="AG82" s="74">
        <f t="shared" si="65"/>
        <v>200</v>
      </c>
      <c r="AH82" s="60">
        <f t="shared" si="65"/>
        <v>50</v>
      </c>
      <c r="AI82" s="60">
        <f t="shared" si="65"/>
        <v>105</v>
      </c>
      <c r="AJ82" s="60">
        <f t="shared" si="65"/>
        <v>10105</v>
      </c>
      <c r="AK82" s="60">
        <f t="shared" si="65"/>
        <v>464.28571428571428</v>
      </c>
      <c r="AL82" s="60">
        <f t="shared" si="65"/>
        <v>9.2857142857142847</v>
      </c>
      <c r="AM82" s="60">
        <f t="shared" si="65"/>
        <v>-274.39285714285711</v>
      </c>
      <c r="AN82" s="60">
        <f t="shared" si="65"/>
        <v>-274.39285714285711</v>
      </c>
      <c r="AO82" s="60">
        <f t="shared" si="65"/>
        <v>274.39285714285711</v>
      </c>
      <c r="AP82" s="61" t="str">
        <f t="shared" si="50"/>
        <v/>
      </c>
      <c r="AQ82" s="62">
        <f t="shared" si="46"/>
        <v>35</v>
      </c>
      <c r="AR82" s="63">
        <f t="shared" si="51"/>
        <v>1.7925170068027236</v>
      </c>
      <c r="AS82" s="63">
        <f t="shared" si="52"/>
        <v>89.625850340136182</v>
      </c>
      <c r="AT82" s="63">
        <f t="shared" si="53"/>
        <v>179.25170068027236</v>
      </c>
      <c r="AU82" s="63">
        <f t="shared" si="47"/>
        <v>-89.625850340136182</v>
      </c>
      <c r="AV82" s="68">
        <f t="shared" si="54"/>
        <v>0.1</v>
      </c>
      <c r="AW82" s="63">
        <f t="shared" si="55"/>
        <v>448.12925170068092</v>
      </c>
      <c r="AX82" s="63">
        <f t="shared" si="56"/>
        <v>-179.25170068027236</v>
      </c>
      <c r="AY82" s="64">
        <f t="shared" si="57"/>
        <v>268.87755102040853</v>
      </c>
      <c r="AZ82" s="65">
        <f t="shared" si="58"/>
        <v>-489.3877551020397</v>
      </c>
      <c r="BA82" s="51">
        <f t="shared" si="59"/>
        <v>627.38095238095332</v>
      </c>
      <c r="BB82" s="55">
        <f t="shared" si="60"/>
        <v>6.7885626796512513E-2</v>
      </c>
      <c r="BC82" s="55">
        <f t="shared" si="61"/>
        <v>0.35459561297268283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 t="str">
        <f>IF(BC82&gt;=BH$4,AD82,"")</f>
        <v/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9241.7346938775518</v>
      </c>
      <c r="AC83" s="71">
        <f t="shared" si="49"/>
        <v>758.26530612244824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2.1</v>
      </c>
      <c r="AG83" s="74">
        <f t="shared" si="65"/>
        <v>200</v>
      </c>
      <c r="AH83" s="60">
        <f t="shared" si="65"/>
        <v>50</v>
      </c>
      <c r="AI83" s="60">
        <f t="shared" si="65"/>
        <v>105</v>
      </c>
      <c r="AJ83" s="60">
        <f t="shared" si="65"/>
        <v>10105</v>
      </c>
      <c r="AK83" s="60">
        <f t="shared" si="65"/>
        <v>464.28571428571428</v>
      </c>
      <c r="AL83" s="60">
        <f t="shared" si="65"/>
        <v>9.2857142857142847</v>
      </c>
      <c r="AM83" s="60">
        <f t="shared" si="65"/>
        <v>-274.39285714285711</v>
      </c>
      <c r="AN83" s="60">
        <f t="shared" si="65"/>
        <v>-274.39285714285711</v>
      </c>
      <c r="AO83" s="60">
        <f t="shared" si="65"/>
        <v>274.39285714285711</v>
      </c>
      <c r="AP83" s="61" t="str">
        <f t="shared" si="50"/>
        <v/>
      </c>
      <c r="AQ83" s="62">
        <f t="shared" si="46"/>
        <v>35</v>
      </c>
      <c r="AR83" s="63">
        <f t="shared" si="51"/>
        <v>1.7988571428571456</v>
      </c>
      <c r="AS83" s="63">
        <f t="shared" si="52"/>
        <v>89.942857142857278</v>
      </c>
      <c r="AT83" s="63">
        <f t="shared" si="53"/>
        <v>179.88571428571456</v>
      </c>
      <c r="AU83" s="63">
        <f t="shared" si="47"/>
        <v>-89.942857142857278</v>
      </c>
      <c r="AV83" s="68">
        <f t="shared" si="54"/>
        <v>0.1</v>
      </c>
      <c r="AW83" s="63">
        <f t="shared" si="55"/>
        <v>449.7142857142864</v>
      </c>
      <c r="AX83" s="63">
        <f t="shared" si="56"/>
        <v>-179.88571428571456</v>
      </c>
      <c r="AY83" s="64">
        <f t="shared" si="57"/>
        <v>269.82857142857188</v>
      </c>
      <c r="AZ83" s="65">
        <f t="shared" si="58"/>
        <v>-488.43673469387636</v>
      </c>
      <c r="BA83" s="51">
        <f t="shared" si="59"/>
        <v>629.60000000000093</v>
      </c>
      <c r="BB83" s="55">
        <f t="shared" si="60"/>
        <v>6.8125738387307011E-2</v>
      </c>
      <c r="BC83" s="55">
        <f t="shared" si="61"/>
        <v>0.35584981832862428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 t="str">
        <f>IF(BC83&gt;=BH$4,AD83,"")</f>
        <v/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9241.7346938775518</v>
      </c>
      <c r="AC84" s="71">
        <f t="shared" si="49"/>
        <v>758.26530612244824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2.1</v>
      </c>
      <c r="AG84" s="74">
        <f t="shared" si="65"/>
        <v>200</v>
      </c>
      <c r="AH84" s="60">
        <f t="shared" si="65"/>
        <v>50</v>
      </c>
      <c r="AI84" s="60">
        <f t="shared" si="65"/>
        <v>105</v>
      </c>
      <c r="AJ84" s="60">
        <f t="shared" si="65"/>
        <v>10105</v>
      </c>
      <c r="AK84" s="60">
        <f t="shared" si="65"/>
        <v>464.28571428571428</v>
      </c>
      <c r="AL84" s="60">
        <f t="shared" si="65"/>
        <v>9.2857142857142847</v>
      </c>
      <c r="AM84" s="60">
        <f t="shared" si="65"/>
        <v>-274.39285714285711</v>
      </c>
      <c r="AN84" s="60">
        <f t="shared" si="65"/>
        <v>-274.39285714285711</v>
      </c>
      <c r="AO84" s="60">
        <f t="shared" si="65"/>
        <v>274.39285714285711</v>
      </c>
      <c r="AP84" s="61" t="str">
        <f t="shared" si="50"/>
        <v/>
      </c>
      <c r="AQ84" s="62">
        <f t="shared" si="46"/>
        <v>35</v>
      </c>
      <c r="AR84" s="63">
        <f t="shared" si="51"/>
        <v>1.8052995391705096</v>
      </c>
      <c r="AS84" s="63">
        <f t="shared" si="52"/>
        <v>90.26497695852548</v>
      </c>
      <c r="AT84" s="63">
        <f t="shared" si="53"/>
        <v>180.52995391705096</v>
      </c>
      <c r="AU84" s="63">
        <f t="shared" si="47"/>
        <v>-90.26497695852548</v>
      </c>
      <c r="AV84" s="68">
        <f t="shared" si="54"/>
        <v>0.1</v>
      </c>
      <c r="AW84" s="63">
        <f t="shared" si="55"/>
        <v>451.32488479262742</v>
      </c>
      <c r="AX84" s="63">
        <f t="shared" si="56"/>
        <v>-180.52995391705096</v>
      </c>
      <c r="AY84" s="64">
        <f t="shared" si="57"/>
        <v>270.79493087557648</v>
      </c>
      <c r="AZ84" s="65">
        <f t="shared" si="58"/>
        <v>-487.47037524687175</v>
      </c>
      <c r="BA84" s="51">
        <f t="shared" si="59"/>
        <v>631.85483870967835</v>
      </c>
      <c r="BB84" s="55">
        <f t="shared" si="60"/>
        <v>6.8369722745694972E-2</v>
      </c>
      <c r="BC84" s="55">
        <f t="shared" si="61"/>
        <v>0.35712425280320981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 t="str">
        <f>IF(BC84&gt;=BH$4,AD84,"")</f>
        <v/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9241.7346938775518</v>
      </c>
      <c r="AC85" s="71">
        <f t="shared" si="49"/>
        <v>758.26530612244824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2.1</v>
      </c>
      <c r="AG85" s="74">
        <f t="shared" si="65"/>
        <v>200</v>
      </c>
      <c r="AH85" s="60">
        <f t="shared" si="65"/>
        <v>50</v>
      </c>
      <c r="AI85" s="60">
        <f t="shared" si="65"/>
        <v>105</v>
      </c>
      <c r="AJ85" s="60">
        <f t="shared" si="65"/>
        <v>10105</v>
      </c>
      <c r="AK85" s="60">
        <f t="shared" si="65"/>
        <v>464.28571428571428</v>
      </c>
      <c r="AL85" s="60">
        <f t="shared" si="65"/>
        <v>9.2857142857142847</v>
      </c>
      <c r="AM85" s="60">
        <f t="shared" si="65"/>
        <v>-274.39285714285711</v>
      </c>
      <c r="AN85" s="60">
        <f t="shared" si="65"/>
        <v>-274.39285714285711</v>
      </c>
      <c r="AO85" s="60">
        <f t="shared" si="65"/>
        <v>274.39285714285711</v>
      </c>
      <c r="AP85" s="61" t="str">
        <f t="shared" si="50"/>
        <v/>
      </c>
      <c r="AQ85" s="62">
        <f t="shared" si="46"/>
        <v>35</v>
      </c>
      <c r="AR85" s="63">
        <f t="shared" si="51"/>
        <v>1.811846689895473</v>
      </c>
      <c r="AS85" s="63">
        <f t="shared" si="52"/>
        <v>90.592334494773652</v>
      </c>
      <c r="AT85" s="63">
        <f t="shared" si="53"/>
        <v>181.1846689895473</v>
      </c>
      <c r="AU85" s="63">
        <f t="shared" si="47"/>
        <v>-90.592334494773652</v>
      </c>
      <c r="AV85" s="68">
        <f t="shared" si="54"/>
        <v>0.1</v>
      </c>
      <c r="AW85" s="63">
        <f t="shared" si="55"/>
        <v>452.96167247386825</v>
      </c>
      <c r="AX85" s="63">
        <f t="shared" si="56"/>
        <v>-181.1846689895473</v>
      </c>
      <c r="AY85" s="64">
        <f t="shared" si="57"/>
        <v>271.77700348432097</v>
      </c>
      <c r="AZ85" s="65">
        <f t="shared" si="58"/>
        <v>-486.48830263812727</v>
      </c>
      <c r="BA85" s="51">
        <f t="shared" si="59"/>
        <v>634.14634146341552</v>
      </c>
      <c r="BB85" s="55">
        <f t="shared" si="60"/>
        <v>6.8617674329422562E-2</v>
      </c>
      <c r="BC85" s="55">
        <f t="shared" si="61"/>
        <v>0.3584194097895772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 t="str">
        <f>IF(BC85&gt;=BH$4,AD85,"")</f>
        <v/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9241.7346938775518</v>
      </c>
      <c r="AC86" s="71">
        <f t="shared" si="49"/>
        <v>758.26530612244824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2.1</v>
      </c>
      <c r="AG86" s="74">
        <f t="shared" si="65"/>
        <v>200</v>
      </c>
      <c r="AH86" s="60">
        <f t="shared" si="65"/>
        <v>50</v>
      </c>
      <c r="AI86" s="60">
        <f t="shared" si="65"/>
        <v>105</v>
      </c>
      <c r="AJ86" s="60">
        <f t="shared" si="65"/>
        <v>10105</v>
      </c>
      <c r="AK86" s="60">
        <f t="shared" si="65"/>
        <v>464.28571428571428</v>
      </c>
      <c r="AL86" s="60">
        <f t="shared" si="65"/>
        <v>9.2857142857142847</v>
      </c>
      <c r="AM86" s="60">
        <f t="shared" si="65"/>
        <v>-274.39285714285711</v>
      </c>
      <c r="AN86" s="60">
        <f t="shared" si="65"/>
        <v>-274.39285714285711</v>
      </c>
      <c r="AO86" s="60">
        <f t="shared" si="65"/>
        <v>274.39285714285711</v>
      </c>
      <c r="AP86" s="61" t="str">
        <f t="shared" si="50"/>
        <v/>
      </c>
      <c r="AQ86" s="62">
        <f t="shared" si="46"/>
        <v>35</v>
      </c>
      <c r="AR86" s="63">
        <f t="shared" si="51"/>
        <v>1.8185011709601899</v>
      </c>
      <c r="AS86" s="63">
        <f t="shared" si="52"/>
        <v>90.925058548009503</v>
      </c>
      <c r="AT86" s="63">
        <f t="shared" si="53"/>
        <v>181.85011709601901</v>
      </c>
      <c r="AU86" s="63">
        <f t="shared" si="47"/>
        <v>-90.925058548009503</v>
      </c>
      <c r="AV86" s="68">
        <f t="shared" si="54"/>
        <v>0.1</v>
      </c>
      <c r="AW86" s="63">
        <f t="shared" si="55"/>
        <v>454.62529274004748</v>
      </c>
      <c r="AX86" s="63">
        <f t="shared" si="56"/>
        <v>-181.85011709601901</v>
      </c>
      <c r="AY86" s="64">
        <f t="shared" si="57"/>
        <v>272.77517564402848</v>
      </c>
      <c r="AZ86" s="65">
        <f t="shared" si="58"/>
        <v>-485.49013047841976</v>
      </c>
      <c r="BA86" s="51">
        <f t="shared" si="59"/>
        <v>636.47540983606655</v>
      </c>
      <c r="BB86" s="55">
        <f t="shared" si="60"/>
        <v>6.8869690693211277E-2</v>
      </c>
      <c r="BC86" s="55">
        <f t="shared" si="61"/>
        <v>0.3597357988576883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 t="str">
        <f>IF(BC86&gt;=BH$4,AD86,"")</f>
        <v/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9241.7346938775518</v>
      </c>
      <c r="AC87" s="71">
        <f t="shared" si="49"/>
        <v>758.26530612244824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2.1</v>
      </c>
      <c r="AG87" s="74">
        <f t="shared" si="65"/>
        <v>200</v>
      </c>
      <c r="AH87" s="60">
        <f t="shared" si="65"/>
        <v>50</v>
      </c>
      <c r="AI87" s="60">
        <f t="shared" si="65"/>
        <v>105</v>
      </c>
      <c r="AJ87" s="60">
        <f t="shared" si="65"/>
        <v>10105</v>
      </c>
      <c r="AK87" s="60">
        <f t="shared" si="65"/>
        <v>464.28571428571428</v>
      </c>
      <c r="AL87" s="60">
        <f t="shared" si="65"/>
        <v>9.2857142857142847</v>
      </c>
      <c r="AM87" s="60">
        <f t="shared" si="65"/>
        <v>-274.39285714285711</v>
      </c>
      <c r="AN87" s="60">
        <f t="shared" si="65"/>
        <v>-274.39285714285711</v>
      </c>
      <c r="AO87" s="60">
        <f t="shared" si="65"/>
        <v>274.39285714285711</v>
      </c>
      <c r="AP87" s="61" t="str">
        <f t="shared" si="50"/>
        <v/>
      </c>
      <c r="AQ87" s="62">
        <f t="shared" si="46"/>
        <v>35</v>
      </c>
      <c r="AR87" s="63">
        <f t="shared" si="51"/>
        <v>1.8252656434474643</v>
      </c>
      <c r="AS87" s="63">
        <f t="shared" si="52"/>
        <v>91.263282172373223</v>
      </c>
      <c r="AT87" s="63">
        <f t="shared" si="53"/>
        <v>182.52656434474645</v>
      </c>
      <c r="AU87" s="63">
        <f t="shared" si="47"/>
        <v>-91.263282172373223</v>
      </c>
      <c r="AV87" s="68">
        <f t="shared" si="54"/>
        <v>0.1</v>
      </c>
      <c r="AW87" s="63">
        <f t="shared" si="55"/>
        <v>456.31641086186613</v>
      </c>
      <c r="AX87" s="63">
        <f t="shared" si="56"/>
        <v>-182.52656434474645</v>
      </c>
      <c r="AY87" s="64">
        <f t="shared" si="57"/>
        <v>273.78984651711971</v>
      </c>
      <c r="AZ87" s="65">
        <f t="shared" si="58"/>
        <v>-484.47545960532852</v>
      </c>
      <c r="BA87" s="51">
        <f t="shared" si="59"/>
        <v>638.84297520661255</v>
      </c>
      <c r="BB87" s="55">
        <f t="shared" si="60"/>
        <v>6.9125872616732018E-2</v>
      </c>
      <c r="BC87" s="55">
        <f t="shared" si="61"/>
        <v>0.36107394642279311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 t="str">
        <f>IF(BC87&gt;=BH$4,AD87,"")</f>
        <v/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9241.7346938775518</v>
      </c>
      <c r="AC88" s="71">
        <f t="shared" si="49"/>
        <v>758.26530612244824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2.1</v>
      </c>
      <c r="AG88" s="74">
        <f t="shared" si="65"/>
        <v>200</v>
      </c>
      <c r="AH88" s="60">
        <f t="shared" si="65"/>
        <v>50</v>
      </c>
      <c r="AI88" s="60">
        <f t="shared" si="65"/>
        <v>105</v>
      </c>
      <c r="AJ88" s="60">
        <f t="shared" si="65"/>
        <v>10105</v>
      </c>
      <c r="AK88" s="60">
        <f t="shared" si="65"/>
        <v>464.28571428571428</v>
      </c>
      <c r="AL88" s="60">
        <f t="shared" si="65"/>
        <v>9.2857142857142847</v>
      </c>
      <c r="AM88" s="60">
        <f t="shared" si="65"/>
        <v>-274.39285714285711</v>
      </c>
      <c r="AN88" s="60">
        <f t="shared" si="65"/>
        <v>-274.39285714285711</v>
      </c>
      <c r="AO88" s="60">
        <f t="shared" si="65"/>
        <v>274.39285714285711</v>
      </c>
      <c r="AP88" s="61" t="str">
        <f t="shared" si="50"/>
        <v/>
      </c>
      <c r="AQ88" s="62">
        <f t="shared" si="46"/>
        <v>35</v>
      </c>
      <c r="AR88" s="63">
        <f t="shared" si="51"/>
        <v>1.83214285714286</v>
      </c>
      <c r="AS88" s="63">
        <f t="shared" si="52"/>
        <v>91.607142857143003</v>
      </c>
      <c r="AT88" s="63">
        <f t="shared" si="53"/>
        <v>183.21428571428601</v>
      </c>
      <c r="AU88" s="63">
        <f t="shared" si="47"/>
        <v>-91.607142857143003</v>
      </c>
      <c r="AV88" s="68">
        <f t="shared" si="54"/>
        <v>0.1</v>
      </c>
      <c r="AW88" s="63">
        <f t="shared" si="55"/>
        <v>458.03571428571502</v>
      </c>
      <c r="AX88" s="63">
        <f t="shared" si="56"/>
        <v>-183.21428571428601</v>
      </c>
      <c r="AY88" s="64">
        <f t="shared" si="57"/>
        <v>274.82142857142901</v>
      </c>
      <c r="AZ88" s="65">
        <f t="shared" si="58"/>
        <v>-483.44387755101923</v>
      </c>
      <c r="BA88" s="51">
        <f t="shared" si="59"/>
        <v>641.25000000000102</v>
      </c>
      <c r="BB88" s="55">
        <f t="shared" si="60"/>
        <v>6.9386324238978128E-2</v>
      </c>
      <c r="BC88" s="55">
        <f t="shared" si="61"/>
        <v>0.36243439644731623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 t="str">
        <f>IF(BC88&gt;=BH$4,AD88,"")</f>
        <v/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9241.7346938775518</v>
      </c>
      <c r="AC89" s="71">
        <f t="shared" si="49"/>
        <v>758.26530612244824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2.1</v>
      </c>
      <c r="AG89" s="74">
        <f t="shared" si="65"/>
        <v>200</v>
      </c>
      <c r="AH89" s="60">
        <f t="shared" si="65"/>
        <v>50</v>
      </c>
      <c r="AI89" s="60">
        <f t="shared" si="65"/>
        <v>105</v>
      </c>
      <c r="AJ89" s="60">
        <f t="shared" si="65"/>
        <v>10105</v>
      </c>
      <c r="AK89" s="60">
        <f t="shared" si="65"/>
        <v>464.28571428571428</v>
      </c>
      <c r="AL89" s="60">
        <f t="shared" si="65"/>
        <v>9.2857142857142847</v>
      </c>
      <c r="AM89" s="60">
        <f t="shared" si="65"/>
        <v>-274.39285714285711</v>
      </c>
      <c r="AN89" s="60">
        <f t="shared" si="65"/>
        <v>-274.39285714285711</v>
      </c>
      <c r="AO89" s="60">
        <f t="shared" si="65"/>
        <v>274.39285714285711</v>
      </c>
      <c r="AP89" s="61" t="str">
        <f t="shared" si="50"/>
        <v/>
      </c>
      <c r="AQ89" s="62">
        <f t="shared" si="46"/>
        <v>35</v>
      </c>
      <c r="AR89" s="63">
        <f t="shared" si="51"/>
        <v>1.8391356542617074</v>
      </c>
      <c r="AS89" s="63">
        <f t="shared" si="52"/>
        <v>91.956782713085374</v>
      </c>
      <c r="AT89" s="63">
        <f t="shared" si="53"/>
        <v>183.91356542617075</v>
      </c>
      <c r="AU89" s="63">
        <f t="shared" si="47"/>
        <v>-91.956782713085374</v>
      </c>
      <c r="AV89" s="68">
        <f t="shared" si="54"/>
        <v>0.1</v>
      </c>
      <c r="AW89" s="63">
        <f t="shared" si="55"/>
        <v>459.78391356542687</v>
      </c>
      <c r="AX89" s="63">
        <f t="shared" si="56"/>
        <v>-183.91356542617075</v>
      </c>
      <c r="AY89" s="64">
        <f t="shared" si="57"/>
        <v>275.87034813925612</v>
      </c>
      <c r="AZ89" s="65">
        <f t="shared" si="58"/>
        <v>-482.39495798319211</v>
      </c>
      <c r="BA89" s="51">
        <f t="shared" si="59"/>
        <v>643.69747899159756</v>
      </c>
      <c r="BB89" s="55">
        <f t="shared" si="60"/>
        <v>6.9651153199413215E-2</v>
      </c>
      <c r="BC89" s="55">
        <f t="shared" si="61"/>
        <v>0.36381771117813383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 t="str">
        <f>IF(BC89&gt;=BH$4,AD89,"")</f>
        <v/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9241.7346938775518</v>
      </c>
      <c r="AC90" s="71">
        <f t="shared" si="49"/>
        <v>758.26530612244824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2.1</v>
      </c>
      <c r="AG90" s="74">
        <f t="shared" si="68"/>
        <v>200</v>
      </c>
      <c r="AH90" s="60">
        <f t="shared" si="68"/>
        <v>50</v>
      </c>
      <c r="AI90" s="60">
        <f t="shared" si="68"/>
        <v>105</v>
      </c>
      <c r="AJ90" s="60">
        <f t="shared" si="68"/>
        <v>10105</v>
      </c>
      <c r="AK90" s="60">
        <f t="shared" si="68"/>
        <v>464.28571428571428</v>
      </c>
      <c r="AL90" s="60">
        <f t="shared" si="68"/>
        <v>9.2857142857142847</v>
      </c>
      <c r="AM90" s="60">
        <f t="shared" si="68"/>
        <v>-274.39285714285711</v>
      </c>
      <c r="AN90" s="60">
        <f t="shared" si="68"/>
        <v>-274.39285714285711</v>
      </c>
      <c r="AO90" s="60">
        <f t="shared" si="68"/>
        <v>274.39285714285711</v>
      </c>
      <c r="AP90" s="61" t="str">
        <f t="shared" si="50"/>
        <v/>
      </c>
      <c r="AQ90" s="62">
        <f t="shared" si="46"/>
        <v>35</v>
      </c>
      <c r="AR90" s="63">
        <f t="shared" si="51"/>
        <v>1.8462469733656202</v>
      </c>
      <c r="AS90" s="63">
        <f t="shared" si="52"/>
        <v>92.312348668281004</v>
      </c>
      <c r="AT90" s="63">
        <f t="shared" si="53"/>
        <v>184.62469733656201</v>
      </c>
      <c r="AU90" s="63">
        <f t="shared" si="47"/>
        <v>-92.312348668281004</v>
      </c>
      <c r="AV90" s="68">
        <f t="shared" si="54"/>
        <v>0.1</v>
      </c>
      <c r="AW90" s="63">
        <f t="shared" si="55"/>
        <v>461.56174334140502</v>
      </c>
      <c r="AX90" s="63">
        <f t="shared" si="56"/>
        <v>-184.62469733656201</v>
      </c>
      <c r="AY90" s="64">
        <f t="shared" si="57"/>
        <v>276.93704600484301</v>
      </c>
      <c r="AZ90" s="65">
        <f t="shared" si="58"/>
        <v>-481.32826011760523</v>
      </c>
      <c r="BA90" s="51">
        <f t="shared" si="59"/>
        <v>646.18644067796708</v>
      </c>
      <c r="BB90" s="55">
        <f t="shared" si="60"/>
        <v>6.9920470786296388E-2</v>
      </c>
      <c r="BC90" s="55">
        <f t="shared" si="61"/>
        <v>0.36522447192133822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 t="str">
        <f>IF(BC90&gt;=BH$4,AD90,"")</f>
        <v/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9241.7346938775518</v>
      </c>
      <c r="AC91" s="71">
        <f t="shared" si="49"/>
        <v>758.26530612244824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2.1</v>
      </c>
      <c r="AG91" s="74">
        <f t="shared" si="68"/>
        <v>200</v>
      </c>
      <c r="AH91" s="60">
        <f t="shared" si="68"/>
        <v>50</v>
      </c>
      <c r="AI91" s="60">
        <f t="shared" si="68"/>
        <v>105</v>
      </c>
      <c r="AJ91" s="60">
        <f t="shared" si="68"/>
        <v>10105</v>
      </c>
      <c r="AK91" s="60">
        <f t="shared" si="68"/>
        <v>464.28571428571428</v>
      </c>
      <c r="AL91" s="60">
        <f t="shared" si="68"/>
        <v>9.2857142857142847</v>
      </c>
      <c r="AM91" s="60">
        <f t="shared" si="68"/>
        <v>-274.39285714285711</v>
      </c>
      <c r="AN91" s="60">
        <f t="shared" si="68"/>
        <v>-274.39285714285711</v>
      </c>
      <c r="AO91" s="60">
        <f t="shared" si="68"/>
        <v>274.39285714285711</v>
      </c>
      <c r="AP91" s="61" t="str">
        <f t="shared" si="50"/>
        <v/>
      </c>
      <c r="AQ91" s="62">
        <f t="shared" si="46"/>
        <v>35</v>
      </c>
      <c r="AR91" s="63">
        <f t="shared" si="51"/>
        <v>1.8534798534798562</v>
      </c>
      <c r="AS91" s="63">
        <f t="shared" si="52"/>
        <v>92.673992673992814</v>
      </c>
      <c r="AT91" s="63">
        <f t="shared" si="53"/>
        <v>185.34798534798563</v>
      </c>
      <c r="AU91" s="63">
        <f t="shared" si="47"/>
        <v>-92.673992673992814</v>
      </c>
      <c r="AV91" s="68">
        <f t="shared" si="54"/>
        <v>0.1</v>
      </c>
      <c r="AW91" s="63">
        <f t="shared" si="55"/>
        <v>463.36996336996407</v>
      </c>
      <c r="AX91" s="63">
        <f t="shared" si="56"/>
        <v>-185.34798534798563</v>
      </c>
      <c r="AY91" s="64">
        <f t="shared" si="57"/>
        <v>278.02197802197844</v>
      </c>
      <c r="AZ91" s="65">
        <f t="shared" si="58"/>
        <v>-480.2433281004698</v>
      </c>
      <c r="BA91" s="51">
        <f t="shared" si="59"/>
        <v>648.71794871794964</v>
      </c>
      <c r="BB91" s="55">
        <f t="shared" si="60"/>
        <v>7.0194392092613439E-2</v>
      </c>
      <c r="BC91" s="55">
        <f t="shared" si="61"/>
        <v>0.36665527985673413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 t="str">
        <f>IF(BC91&gt;=BH$4,AD91,"")</f>
        <v/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9241.7346938775518</v>
      </c>
      <c r="AC92" s="71">
        <f t="shared" si="49"/>
        <v>758.26530612244824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2.1</v>
      </c>
      <c r="AG92" s="74">
        <f t="shared" si="68"/>
        <v>200</v>
      </c>
      <c r="AH92" s="60">
        <f t="shared" si="68"/>
        <v>50</v>
      </c>
      <c r="AI92" s="60">
        <f t="shared" si="68"/>
        <v>105</v>
      </c>
      <c r="AJ92" s="60">
        <f t="shared" si="68"/>
        <v>10105</v>
      </c>
      <c r="AK92" s="60">
        <f t="shared" si="68"/>
        <v>464.28571428571428</v>
      </c>
      <c r="AL92" s="60">
        <f t="shared" si="68"/>
        <v>9.2857142857142847</v>
      </c>
      <c r="AM92" s="60">
        <f t="shared" si="68"/>
        <v>-274.39285714285711</v>
      </c>
      <c r="AN92" s="60">
        <f t="shared" si="68"/>
        <v>-274.39285714285711</v>
      </c>
      <c r="AO92" s="60">
        <f t="shared" si="68"/>
        <v>274.39285714285711</v>
      </c>
      <c r="AP92" s="61" t="str">
        <f t="shared" si="50"/>
        <v/>
      </c>
      <c r="AQ92" s="62">
        <f t="shared" si="46"/>
        <v>35</v>
      </c>
      <c r="AR92" s="63">
        <f t="shared" si="51"/>
        <v>1.8608374384236481</v>
      </c>
      <c r="AS92" s="63">
        <f t="shared" si="52"/>
        <v>93.041871921182405</v>
      </c>
      <c r="AT92" s="63">
        <f t="shared" si="53"/>
        <v>186.08374384236481</v>
      </c>
      <c r="AU92" s="63">
        <f t="shared" si="47"/>
        <v>-93.041871921182405</v>
      </c>
      <c r="AV92" s="68">
        <f t="shared" si="54"/>
        <v>0.1</v>
      </c>
      <c r="AW92" s="63">
        <f t="shared" si="55"/>
        <v>465.20935960591203</v>
      </c>
      <c r="AX92" s="63">
        <f t="shared" si="56"/>
        <v>-186.08374384236481</v>
      </c>
      <c r="AY92" s="64">
        <f t="shared" si="57"/>
        <v>279.12561576354722</v>
      </c>
      <c r="AZ92" s="65">
        <f t="shared" si="58"/>
        <v>-479.13969035890102</v>
      </c>
      <c r="BA92" s="51">
        <f t="shared" si="59"/>
        <v>651.29310344827684</v>
      </c>
      <c r="BB92" s="55">
        <f t="shared" si="60"/>
        <v>7.0473036180073889E-2</v>
      </c>
      <c r="BC92" s="55">
        <f t="shared" si="61"/>
        <v>0.36811075689446449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 t="str">
        <f>IF(BC92&gt;=BH$4,AD92,"")</f>
        <v/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9241.7346938775518</v>
      </c>
      <c r="AC93" s="71">
        <f t="shared" si="49"/>
        <v>758.26530612244824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2.1</v>
      </c>
      <c r="AG93" s="74">
        <f t="shared" si="68"/>
        <v>200</v>
      </c>
      <c r="AH93" s="60">
        <f t="shared" si="68"/>
        <v>50</v>
      </c>
      <c r="AI93" s="60">
        <f t="shared" si="68"/>
        <v>105</v>
      </c>
      <c r="AJ93" s="60">
        <f t="shared" si="68"/>
        <v>10105</v>
      </c>
      <c r="AK93" s="60">
        <f t="shared" si="68"/>
        <v>464.28571428571428</v>
      </c>
      <c r="AL93" s="60">
        <f t="shared" si="68"/>
        <v>9.2857142857142847</v>
      </c>
      <c r="AM93" s="60">
        <f t="shared" si="68"/>
        <v>-274.39285714285711</v>
      </c>
      <c r="AN93" s="60">
        <f t="shared" si="68"/>
        <v>-274.39285714285711</v>
      </c>
      <c r="AO93" s="60">
        <f t="shared" si="68"/>
        <v>274.39285714285711</v>
      </c>
      <c r="AP93" s="61" t="str">
        <f t="shared" si="50"/>
        <v/>
      </c>
      <c r="AQ93" s="62">
        <f t="shared" si="46"/>
        <v>35</v>
      </c>
      <c r="AR93" s="63">
        <f t="shared" si="51"/>
        <v>1.8683229813664624</v>
      </c>
      <c r="AS93" s="63">
        <f t="shared" si="52"/>
        <v>93.416149068323122</v>
      </c>
      <c r="AT93" s="63">
        <f t="shared" si="53"/>
        <v>186.83229813664624</v>
      </c>
      <c r="AU93" s="63">
        <f t="shared" si="47"/>
        <v>-93.416149068323122</v>
      </c>
      <c r="AV93" s="68">
        <f t="shared" si="54"/>
        <v>0.1</v>
      </c>
      <c r="AW93" s="63">
        <f t="shared" si="55"/>
        <v>467.08074534161562</v>
      </c>
      <c r="AX93" s="63">
        <f t="shared" si="56"/>
        <v>-186.83229813664624</v>
      </c>
      <c r="AY93" s="64">
        <f t="shared" si="57"/>
        <v>280.24844720496935</v>
      </c>
      <c r="AZ93" s="65">
        <f t="shared" si="58"/>
        <v>-478.01685891747888</v>
      </c>
      <c r="BA93" s="51">
        <f t="shared" si="59"/>
        <v>653.9130434782619</v>
      </c>
      <c r="BB93" s="55">
        <f t="shared" si="60"/>
        <v>7.0756526251664106E-2</v>
      </c>
      <c r="BC93" s="55">
        <f t="shared" si="61"/>
        <v>0.3695915465763292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 t="str">
        <f>IF(BC93&gt;=BH$4,AD93,"")</f>
        <v/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9241.7346938775518</v>
      </c>
      <c r="AC94" s="71">
        <f t="shared" si="49"/>
        <v>758.26530612244824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2.1</v>
      </c>
      <c r="AG94" s="74">
        <f t="shared" si="68"/>
        <v>200</v>
      </c>
      <c r="AH94" s="60">
        <f t="shared" si="68"/>
        <v>50</v>
      </c>
      <c r="AI94" s="60">
        <f t="shared" si="68"/>
        <v>105</v>
      </c>
      <c r="AJ94" s="60">
        <f t="shared" si="68"/>
        <v>10105</v>
      </c>
      <c r="AK94" s="60">
        <f t="shared" si="68"/>
        <v>464.28571428571428</v>
      </c>
      <c r="AL94" s="60">
        <f t="shared" si="68"/>
        <v>9.2857142857142847</v>
      </c>
      <c r="AM94" s="60">
        <f t="shared" si="68"/>
        <v>-274.39285714285711</v>
      </c>
      <c r="AN94" s="60">
        <f t="shared" si="68"/>
        <v>-274.39285714285711</v>
      </c>
      <c r="AO94" s="60">
        <f t="shared" si="68"/>
        <v>274.39285714285711</v>
      </c>
      <c r="AP94" s="61" t="str">
        <f t="shared" si="50"/>
        <v/>
      </c>
      <c r="AQ94" s="62">
        <f t="shared" si="46"/>
        <v>35</v>
      </c>
      <c r="AR94" s="63">
        <f t="shared" si="51"/>
        <v>1.8759398496240629</v>
      </c>
      <c r="AS94" s="63">
        <f t="shared" si="52"/>
        <v>93.796992481203148</v>
      </c>
      <c r="AT94" s="63">
        <f t="shared" si="53"/>
        <v>187.5939849624063</v>
      </c>
      <c r="AU94" s="63">
        <f t="shared" si="47"/>
        <v>-93.796992481203148</v>
      </c>
      <c r="AV94" s="68">
        <f t="shared" si="54"/>
        <v>0.1</v>
      </c>
      <c r="AW94" s="63">
        <f t="shared" si="55"/>
        <v>468.98496240601571</v>
      </c>
      <c r="AX94" s="63">
        <f t="shared" si="56"/>
        <v>-187.5939849624063</v>
      </c>
      <c r="AY94" s="64">
        <f t="shared" si="57"/>
        <v>281.39097744360942</v>
      </c>
      <c r="AZ94" s="65">
        <f t="shared" si="58"/>
        <v>-476.87432867883882</v>
      </c>
      <c r="BA94" s="51">
        <f t="shared" si="59"/>
        <v>656.57894736842206</v>
      </c>
      <c r="BB94" s="55">
        <f t="shared" si="60"/>
        <v>7.1044989833282196E-2</v>
      </c>
      <c r="BC94" s="55">
        <f t="shared" si="61"/>
        <v>0.37109831502454244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 t="str">
        <f>IF(BC94&gt;=BH$4,AD94,"")</f>
        <v/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9241.7346938775518</v>
      </c>
      <c r="AC95" s="71">
        <f t="shared" si="49"/>
        <v>758.26530612244824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2.1</v>
      </c>
      <c r="AG95" s="74">
        <f t="shared" si="68"/>
        <v>200</v>
      </c>
      <c r="AH95" s="60">
        <f t="shared" si="68"/>
        <v>50</v>
      </c>
      <c r="AI95" s="60">
        <f t="shared" si="68"/>
        <v>105</v>
      </c>
      <c r="AJ95" s="60">
        <f t="shared" si="68"/>
        <v>10105</v>
      </c>
      <c r="AK95" s="60">
        <f t="shared" si="68"/>
        <v>464.28571428571428</v>
      </c>
      <c r="AL95" s="60">
        <f t="shared" si="68"/>
        <v>9.2857142857142847</v>
      </c>
      <c r="AM95" s="60">
        <f t="shared" si="68"/>
        <v>-274.39285714285711</v>
      </c>
      <c r="AN95" s="60">
        <f t="shared" si="68"/>
        <v>-274.39285714285711</v>
      </c>
      <c r="AO95" s="60">
        <f t="shared" si="68"/>
        <v>274.39285714285711</v>
      </c>
      <c r="AP95" s="61" t="str">
        <f t="shared" si="50"/>
        <v/>
      </c>
      <c r="AQ95" s="62">
        <f t="shared" si="46"/>
        <v>35</v>
      </c>
      <c r="AR95" s="63">
        <f t="shared" si="51"/>
        <v>1.8836915297092318</v>
      </c>
      <c r="AS95" s="63">
        <f t="shared" si="52"/>
        <v>94.184576485461591</v>
      </c>
      <c r="AT95" s="63">
        <f t="shared" si="53"/>
        <v>188.36915297092318</v>
      </c>
      <c r="AU95" s="63">
        <f t="shared" si="47"/>
        <v>-94.184576485461591</v>
      </c>
      <c r="AV95" s="68">
        <f t="shared" si="54"/>
        <v>0.1</v>
      </c>
      <c r="AW95" s="63">
        <f t="shared" si="55"/>
        <v>470.92288242730797</v>
      </c>
      <c r="AX95" s="63">
        <f t="shared" si="56"/>
        <v>-188.36915297092318</v>
      </c>
      <c r="AY95" s="64">
        <f t="shared" si="57"/>
        <v>282.55372945638476</v>
      </c>
      <c r="AZ95" s="65">
        <f t="shared" si="58"/>
        <v>-475.71157666606348</v>
      </c>
      <c r="BA95" s="51">
        <f t="shared" si="59"/>
        <v>659.29203539823118</v>
      </c>
      <c r="BB95" s="55">
        <f t="shared" si="60"/>
        <v>7.1338558965017451E-2</v>
      </c>
      <c r="BC95" s="55">
        <f t="shared" si="61"/>
        <v>0.37263175194086573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 t="str">
        <f>IF(BC95&gt;=BH$4,AD95,"")</f>
        <v/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9241.7346938775518</v>
      </c>
      <c r="AC96" s="71">
        <f t="shared" si="49"/>
        <v>758.26530612244824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2.1</v>
      </c>
      <c r="AG96" s="74">
        <f t="shared" si="68"/>
        <v>200</v>
      </c>
      <c r="AH96" s="60">
        <f t="shared" si="68"/>
        <v>50</v>
      </c>
      <c r="AI96" s="60">
        <f t="shared" si="68"/>
        <v>105</v>
      </c>
      <c r="AJ96" s="60">
        <f t="shared" si="68"/>
        <v>10105</v>
      </c>
      <c r="AK96" s="60">
        <f t="shared" si="68"/>
        <v>464.28571428571428</v>
      </c>
      <c r="AL96" s="60">
        <f t="shared" si="68"/>
        <v>9.2857142857142847</v>
      </c>
      <c r="AM96" s="60">
        <f t="shared" si="68"/>
        <v>-274.39285714285711</v>
      </c>
      <c r="AN96" s="60">
        <f t="shared" si="68"/>
        <v>-274.39285714285711</v>
      </c>
      <c r="AO96" s="60">
        <f t="shared" si="68"/>
        <v>274.39285714285711</v>
      </c>
      <c r="AP96" s="61" t="str">
        <f t="shared" si="50"/>
        <v/>
      </c>
      <c r="AQ96" s="62">
        <f t="shared" si="46"/>
        <v>35</v>
      </c>
      <c r="AR96" s="63">
        <f t="shared" si="51"/>
        <v>1.8915816326530641</v>
      </c>
      <c r="AS96" s="63">
        <f t="shared" si="52"/>
        <v>94.5790816326532</v>
      </c>
      <c r="AT96" s="63">
        <f t="shared" si="53"/>
        <v>189.1581632653064</v>
      </c>
      <c r="AU96" s="63">
        <f t="shared" si="47"/>
        <v>-94.5790816326532</v>
      </c>
      <c r="AV96" s="68">
        <f t="shared" si="54"/>
        <v>0.1</v>
      </c>
      <c r="AW96" s="63">
        <f t="shared" si="55"/>
        <v>472.89540816326598</v>
      </c>
      <c r="AX96" s="63">
        <f t="shared" si="56"/>
        <v>-189.1581632653064</v>
      </c>
      <c r="AY96" s="64">
        <f t="shared" si="57"/>
        <v>283.73724489795961</v>
      </c>
      <c r="AZ96" s="65">
        <f t="shared" si="58"/>
        <v>-474.52806122448862</v>
      </c>
      <c r="BA96" s="51">
        <f t="shared" si="59"/>
        <v>662.05357142857235</v>
      </c>
      <c r="BB96" s="55">
        <f t="shared" si="60"/>
        <v>7.1637370402676509E-2</v>
      </c>
      <c r="BC96" s="55">
        <f t="shared" si="61"/>
        <v>0.37419257165926617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 t="str">
        <f>IF(BC96&gt;=BH$4,AD96,"")</f>
        <v/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9241.7346938775518</v>
      </c>
      <c r="AC97" s="71">
        <f t="shared" si="49"/>
        <v>758.26530612244824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2.1</v>
      </c>
      <c r="AG97" s="74">
        <f t="shared" si="68"/>
        <v>200</v>
      </c>
      <c r="AH97" s="60">
        <f t="shared" si="68"/>
        <v>50</v>
      </c>
      <c r="AI97" s="60">
        <f t="shared" si="68"/>
        <v>105</v>
      </c>
      <c r="AJ97" s="60">
        <f t="shared" si="68"/>
        <v>10105</v>
      </c>
      <c r="AK97" s="60">
        <f t="shared" si="68"/>
        <v>464.28571428571428</v>
      </c>
      <c r="AL97" s="60">
        <f t="shared" si="68"/>
        <v>9.2857142857142847</v>
      </c>
      <c r="AM97" s="60">
        <f t="shared" si="68"/>
        <v>-274.39285714285711</v>
      </c>
      <c r="AN97" s="60">
        <f t="shared" si="68"/>
        <v>-274.39285714285711</v>
      </c>
      <c r="AO97" s="60">
        <f t="shared" si="68"/>
        <v>274.39285714285711</v>
      </c>
      <c r="AP97" s="61" t="str">
        <f t="shared" si="50"/>
        <v/>
      </c>
      <c r="AQ97" s="62">
        <f t="shared" si="46"/>
        <v>35</v>
      </c>
      <c r="AR97" s="63">
        <f t="shared" si="51"/>
        <v>1.8996138996139025</v>
      </c>
      <c r="AS97" s="63">
        <f t="shared" si="52"/>
        <v>94.98069498069512</v>
      </c>
      <c r="AT97" s="63">
        <f t="shared" si="53"/>
        <v>189.96138996139024</v>
      </c>
      <c r="AU97" s="63">
        <f t="shared" si="47"/>
        <v>-94.98069498069512</v>
      </c>
      <c r="AV97" s="68">
        <f t="shared" si="54"/>
        <v>0.1</v>
      </c>
      <c r="AW97" s="63">
        <f t="shared" si="55"/>
        <v>474.90347490347563</v>
      </c>
      <c r="AX97" s="63">
        <f t="shared" si="56"/>
        <v>-189.96138996139024</v>
      </c>
      <c r="AY97" s="64">
        <f t="shared" si="57"/>
        <v>284.94208494208539</v>
      </c>
      <c r="AZ97" s="65">
        <f t="shared" si="58"/>
        <v>-473.32322118036285</v>
      </c>
      <c r="BA97" s="51">
        <f t="shared" si="59"/>
        <v>664.86486486486581</v>
      </c>
      <c r="BB97" s="55">
        <f t="shared" si="60"/>
        <v>7.1941565830203322E-2</v>
      </c>
      <c r="BC97" s="55">
        <f t="shared" si="61"/>
        <v>0.37578151425547562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 t="str">
        <f>IF(BC97&gt;=BH$4,AD97,"")</f>
        <v/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9241.7346938775518</v>
      </c>
      <c r="AC98" s="71">
        <f t="shared" si="49"/>
        <v>758.26530612244824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2.1</v>
      </c>
      <c r="AG98" s="74">
        <f t="shared" si="68"/>
        <v>200</v>
      </c>
      <c r="AH98" s="60">
        <f t="shared" si="68"/>
        <v>50</v>
      </c>
      <c r="AI98" s="60">
        <f t="shared" si="68"/>
        <v>105</v>
      </c>
      <c r="AJ98" s="60">
        <f t="shared" si="68"/>
        <v>10105</v>
      </c>
      <c r="AK98" s="60">
        <f t="shared" si="68"/>
        <v>464.28571428571428</v>
      </c>
      <c r="AL98" s="60">
        <f t="shared" si="68"/>
        <v>9.2857142857142847</v>
      </c>
      <c r="AM98" s="60">
        <f t="shared" si="68"/>
        <v>-274.39285714285711</v>
      </c>
      <c r="AN98" s="60">
        <f t="shared" si="68"/>
        <v>-274.39285714285711</v>
      </c>
      <c r="AO98" s="60">
        <f t="shared" si="68"/>
        <v>274.39285714285711</v>
      </c>
      <c r="AP98" s="61" t="str">
        <f t="shared" si="50"/>
        <v/>
      </c>
      <c r="AQ98" s="62">
        <f t="shared" si="46"/>
        <v>35</v>
      </c>
      <c r="AR98" s="63">
        <f t="shared" si="51"/>
        <v>1.9077922077922107</v>
      </c>
      <c r="AS98" s="63">
        <f t="shared" si="52"/>
        <v>95.389610389610539</v>
      </c>
      <c r="AT98" s="63">
        <f t="shared" si="53"/>
        <v>190.77922077922108</v>
      </c>
      <c r="AU98" s="63">
        <f t="shared" si="47"/>
        <v>-95.389610389610539</v>
      </c>
      <c r="AV98" s="68">
        <f t="shared" si="54"/>
        <v>0.1</v>
      </c>
      <c r="AW98" s="63">
        <f t="shared" si="55"/>
        <v>476.94805194805269</v>
      </c>
      <c r="AX98" s="63">
        <f t="shared" si="56"/>
        <v>-190.77922077922108</v>
      </c>
      <c r="AY98" s="64">
        <f t="shared" si="57"/>
        <v>286.16883116883162</v>
      </c>
      <c r="AZ98" s="65">
        <f t="shared" si="58"/>
        <v>-472.09647495361662</v>
      </c>
      <c r="BA98" s="51">
        <f t="shared" si="59"/>
        <v>667.72727272727377</v>
      </c>
      <c r="BB98" s="55">
        <f t="shared" si="60"/>
        <v>7.2251292083685179E-2</v>
      </c>
      <c r="BC98" s="55">
        <f t="shared" si="61"/>
        <v>0.37739934671707071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 t="str">
        <f>IF(BC98&gt;=BH$4,AD98,"")</f>
        <v/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9241.7346938775518</v>
      </c>
      <c r="AC99" s="71">
        <f t="shared" si="49"/>
        <v>758.26530612244824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2.1</v>
      </c>
      <c r="AG99" s="74">
        <f t="shared" si="68"/>
        <v>200</v>
      </c>
      <c r="AH99" s="60">
        <f t="shared" si="68"/>
        <v>50</v>
      </c>
      <c r="AI99" s="60">
        <f t="shared" si="68"/>
        <v>105</v>
      </c>
      <c r="AJ99" s="60">
        <f t="shared" si="68"/>
        <v>10105</v>
      </c>
      <c r="AK99" s="60">
        <f t="shared" si="68"/>
        <v>464.28571428571428</v>
      </c>
      <c r="AL99" s="60">
        <f t="shared" si="68"/>
        <v>9.2857142857142847</v>
      </c>
      <c r="AM99" s="60">
        <f t="shared" si="68"/>
        <v>-274.39285714285711</v>
      </c>
      <c r="AN99" s="60">
        <f t="shared" si="68"/>
        <v>-274.39285714285711</v>
      </c>
      <c r="AO99" s="60">
        <f t="shared" si="68"/>
        <v>274.39285714285711</v>
      </c>
      <c r="AP99" s="61" t="str">
        <f t="shared" si="50"/>
        <v/>
      </c>
      <c r="AQ99" s="62">
        <f t="shared" si="46"/>
        <v>35</v>
      </c>
      <c r="AR99" s="63">
        <f t="shared" si="51"/>
        <v>1.9161205766710383</v>
      </c>
      <c r="AS99" s="63">
        <f t="shared" si="52"/>
        <v>95.80602883355192</v>
      </c>
      <c r="AT99" s="63">
        <f t="shared" si="53"/>
        <v>191.61205766710384</v>
      </c>
      <c r="AU99" s="63">
        <f t="shared" si="47"/>
        <v>-95.80602883355192</v>
      </c>
      <c r="AV99" s="68">
        <f t="shared" si="54"/>
        <v>0.1</v>
      </c>
      <c r="AW99" s="63">
        <f t="shared" si="55"/>
        <v>479.0301441677596</v>
      </c>
      <c r="AX99" s="63">
        <f t="shared" si="56"/>
        <v>-191.61205766710384</v>
      </c>
      <c r="AY99" s="64">
        <f t="shared" si="57"/>
        <v>287.41808650065576</v>
      </c>
      <c r="AZ99" s="65">
        <f t="shared" si="58"/>
        <v>-470.84721962179248</v>
      </c>
      <c r="BA99" s="51">
        <f t="shared" si="59"/>
        <v>670.6422018348635</v>
      </c>
      <c r="BB99" s="55">
        <f t="shared" si="60"/>
        <v>7.2566701387689628E-2</v>
      </c>
      <c r="BC99" s="55">
        <f t="shared" si="61"/>
        <v>0.37904686417796113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 t="str">
        <f>IF(BC99&gt;=BH$4,AD99,"")</f>
        <v/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9241.7346938775518</v>
      </c>
      <c r="AC100" s="71">
        <f t="shared" si="49"/>
        <v>758.26530612244824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2.1</v>
      </c>
      <c r="AG100" s="74">
        <f t="shared" si="68"/>
        <v>200</v>
      </c>
      <c r="AH100" s="60">
        <f t="shared" si="68"/>
        <v>50</v>
      </c>
      <c r="AI100" s="60">
        <f t="shared" si="68"/>
        <v>105</v>
      </c>
      <c r="AJ100" s="60">
        <f t="shared" si="68"/>
        <v>10105</v>
      </c>
      <c r="AK100" s="60">
        <f t="shared" si="68"/>
        <v>464.28571428571428</v>
      </c>
      <c r="AL100" s="60">
        <f t="shared" si="68"/>
        <v>9.2857142857142847</v>
      </c>
      <c r="AM100" s="60">
        <f t="shared" si="68"/>
        <v>-274.39285714285711</v>
      </c>
      <c r="AN100" s="60">
        <f t="shared" si="68"/>
        <v>-274.39285714285711</v>
      </c>
      <c r="AO100" s="60">
        <f t="shared" si="68"/>
        <v>274.39285714285711</v>
      </c>
      <c r="AP100" s="61" t="str">
        <f t="shared" si="50"/>
        <v/>
      </c>
      <c r="AQ100" s="62">
        <f t="shared" si="46"/>
        <v>35</v>
      </c>
      <c r="AR100" s="63">
        <f t="shared" si="51"/>
        <v>1.9246031746031775</v>
      </c>
      <c r="AS100" s="63">
        <f t="shared" si="52"/>
        <v>96.230158730158877</v>
      </c>
      <c r="AT100" s="63">
        <f t="shared" si="53"/>
        <v>192.46031746031775</v>
      </c>
      <c r="AU100" s="63">
        <f t="shared" si="47"/>
        <v>-96.230158730158877</v>
      </c>
      <c r="AV100" s="68">
        <f t="shared" si="54"/>
        <v>0.1</v>
      </c>
      <c r="AW100" s="63">
        <f t="shared" si="55"/>
        <v>481.15079365079441</v>
      </c>
      <c r="AX100" s="63">
        <f t="shared" si="56"/>
        <v>-192.46031746031775</v>
      </c>
      <c r="AY100" s="64">
        <f t="shared" si="57"/>
        <v>288.69047619047666</v>
      </c>
      <c r="AZ100" s="65">
        <f t="shared" si="58"/>
        <v>-469.57482993197158</v>
      </c>
      <c r="BA100" s="51">
        <f t="shared" si="59"/>
        <v>673.61111111111211</v>
      </c>
      <c r="BB100" s="55">
        <f t="shared" si="60"/>
        <v>7.2887951604731174E-2</v>
      </c>
      <c r="BC100" s="55">
        <f t="shared" si="61"/>
        <v>0.38072489122146064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 t="str">
        <f>IF(BC100&gt;=BH$4,AD100,"")</f>
        <v/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9241.7346938775518</v>
      </c>
      <c r="AC101" s="71">
        <f t="shared" si="49"/>
        <v>758.26530612244824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2.1</v>
      </c>
      <c r="AG101" s="74">
        <f t="shared" si="68"/>
        <v>200</v>
      </c>
      <c r="AH101" s="60">
        <f t="shared" si="68"/>
        <v>50</v>
      </c>
      <c r="AI101" s="60">
        <f t="shared" si="68"/>
        <v>105</v>
      </c>
      <c r="AJ101" s="60">
        <f t="shared" si="68"/>
        <v>10105</v>
      </c>
      <c r="AK101" s="60">
        <f t="shared" si="68"/>
        <v>464.28571428571428</v>
      </c>
      <c r="AL101" s="60">
        <f t="shared" si="68"/>
        <v>9.2857142857142847</v>
      </c>
      <c r="AM101" s="60">
        <f t="shared" si="68"/>
        <v>-274.39285714285711</v>
      </c>
      <c r="AN101" s="60">
        <f t="shared" si="68"/>
        <v>-274.39285714285711</v>
      </c>
      <c r="AO101" s="60">
        <f t="shared" si="68"/>
        <v>274.39285714285711</v>
      </c>
      <c r="AP101" s="61" t="str">
        <f t="shared" si="50"/>
        <v/>
      </c>
      <c r="AQ101" s="62">
        <f t="shared" si="46"/>
        <v>35</v>
      </c>
      <c r="AR101" s="63">
        <f t="shared" si="51"/>
        <v>1.9332443257676932</v>
      </c>
      <c r="AS101" s="63">
        <f t="shared" si="52"/>
        <v>96.662216288384656</v>
      </c>
      <c r="AT101" s="63">
        <f t="shared" si="53"/>
        <v>193.32443257676931</v>
      </c>
      <c r="AU101" s="63">
        <f t="shared" si="47"/>
        <v>-96.662216288384656</v>
      </c>
      <c r="AV101" s="68">
        <f t="shared" si="54"/>
        <v>0.1</v>
      </c>
      <c r="AW101" s="63">
        <f t="shared" si="55"/>
        <v>483.31108144192331</v>
      </c>
      <c r="AX101" s="63">
        <f t="shared" si="56"/>
        <v>-193.32443257676931</v>
      </c>
      <c r="AY101" s="64">
        <f t="shared" si="57"/>
        <v>289.986648865154</v>
      </c>
      <c r="AZ101" s="65">
        <f t="shared" si="58"/>
        <v>-468.27865725729424</v>
      </c>
      <c r="BA101" s="51">
        <f t="shared" si="59"/>
        <v>676.63551401869256</v>
      </c>
      <c r="BB101" s="55">
        <f t="shared" si="60"/>
        <v>7.3215206498726787E-2</v>
      </c>
      <c r="BC101" s="55">
        <f t="shared" si="61"/>
        <v>0.38243428325642737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 t="str">
        <f>IF(BC101&gt;=BH$4,AD101,"")</f>
        <v/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9241.7346938775518</v>
      </c>
      <c r="AC102" s="71">
        <f t="shared" si="49"/>
        <v>758.26530612244824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2.1</v>
      </c>
      <c r="AG102" s="74">
        <f t="shared" si="68"/>
        <v>200</v>
      </c>
      <c r="AH102" s="60">
        <f t="shared" si="68"/>
        <v>50</v>
      </c>
      <c r="AI102" s="60">
        <f t="shared" si="68"/>
        <v>105</v>
      </c>
      <c r="AJ102" s="60">
        <f t="shared" si="68"/>
        <v>10105</v>
      </c>
      <c r="AK102" s="60">
        <f t="shared" si="68"/>
        <v>464.28571428571428</v>
      </c>
      <c r="AL102" s="60">
        <f t="shared" si="68"/>
        <v>9.2857142857142847</v>
      </c>
      <c r="AM102" s="60">
        <f t="shared" si="68"/>
        <v>-274.39285714285711</v>
      </c>
      <c r="AN102" s="60">
        <f t="shared" si="68"/>
        <v>-274.39285714285711</v>
      </c>
      <c r="AO102" s="60">
        <f t="shared" si="68"/>
        <v>274.39285714285711</v>
      </c>
      <c r="AP102" s="61" t="str">
        <f t="shared" si="50"/>
        <v/>
      </c>
      <c r="AQ102" s="62">
        <f t="shared" si="46"/>
        <v>35</v>
      </c>
      <c r="AR102" s="63">
        <f t="shared" si="51"/>
        <v>1.9420485175202187</v>
      </c>
      <c r="AS102" s="63">
        <f t="shared" si="52"/>
        <v>97.10242587601094</v>
      </c>
      <c r="AT102" s="63">
        <f t="shared" si="53"/>
        <v>194.20485175202188</v>
      </c>
      <c r="AU102" s="63">
        <f t="shared" si="47"/>
        <v>-97.10242587601094</v>
      </c>
      <c r="AV102" s="68">
        <f t="shared" si="54"/>
        <v>0.1</v>
      </c>
      <c r="AW102" s="63">
        <f t="shared" si="55"/>
        <v>485.51212938005472</v>
      </c>
      <c r="AX102" s="63">
        <f t="shared" si="56"/>
        <v>-194.20485175202188</v>
      </c>
      <c r="AY102" s="64">
        <f t="shared" si="57"/>
        <v>291.30727762803281</v>
      </c>
      <c r="AZ102" s="65">
        <f t="shared" si="58"/>
        <v>-466.95802849441543</v>
      </c>
      <c r="BA102" s="51">
        <f t="shared" si="59"/>
        <v>679.71698113207663</v>
      </c>
      <c r="BB102" s="55">
        <f t="shared" si="60"/>
        <v>7.3548636013363852E-2</v>
      </c>
      <c r="BC102" s="55">
        <f t="shared" si="61"/>
        <v>0.38417592797129918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 t="str">
        <f>IF(BC102&gt;=BH$4,AD102,"")</f>
        <v/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9241.7346938775518</v>
      </c>
      <c r="AC103" s="71">
        <f t="shared" si="49"/>
        <v>758.26530612244824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2.1</v>
      </c>
      <c r="AG103" s="74">
        <f t="shared" si="68"/>
        <v>200</v>
      </c>
      <c r="AH103" s="60">
        <f t="shared" si="68"/>
        <v>50</v>
      </c>
      <c r="AI103" s="60">
        <f t="shared" si="68"/>
        <v>105</v>
      </c>
      <c r="AJ103" s="60">
        <f t="shared" si="68"/>
        <v>10105</v>
      </c>
      <c r="AK103" s="60">
        <f t="shared" si="68"/>
        <v>464.28571428571428</v>
      </c>
      <c r="AL103" s="60">
        <f t="shared" si="68"/>
        <v>9.2857142857142847</v>
      </c>
      <c r="AM103" s="60">
        <f t="shared" si="68"/>
        <v>-274.39285714285711</v>
      </c>
      <c r="AN103" s="60">
        <f t="shared" si="68"/>
        <v>-274.39285714285711</v>
      </c>
      <c r="AO103" s="60">
        <f t="shared" si="68"/>
        <v>274.39285714285711</v>
      </c>
      <c r="AP103" s="61" t="str">
        <f t="shared" si="50"/>
        <v/>
      </c>
      <c r="AQ103" s="62">
        <f t="shared" si="46"/>
        <v>35</v>
      </c>
      <c r="AR103" s="63">
        <f t="shared" si="51"/>
        <v>1.9510204081632683</v>
      </c>
      <c r="AS103" s="63">
        <f t="shared" si="52"/>
        <v>97.55102040816341</v>
      </c>
      <c r="AT103" s="63">
        <f t="shared" si="53"/>
        <v>195.10204081632682</v>
      </c>
      <c r="AU103" s="63">
        <f t="shared" si="47"/>
        <v>-97.55102040816341</v>
      </c>
      <c r="AV103" s="68">
        <f t="shared" si="54"/>
        <v>0.1</v>
      </c>
      <c r="AW103" s="63">
        <f t="shared" si="55"/>
        <v>487.75510204081706</v>
      </c>
      <c r="AX103" s="63">
        <f t="shared" si="56"/>
        <v>-195.10204081632682</v>
      </c>
      <c r="AY103" s="64">
        <f t="shared" si="57"/>
        <v>292.65306122449022</v>
      </c>
      <c r="AZ103" s="65">
        <f t="shared" si="58"/>
        <v>-465.61224489795802</v>
      </c>
      <c r="BA103" s="51">
        <f t="shared" si="59"/>
        <v>682.85714285714391</v>
      </c>
      <c r="BB103" s="55">
        <f t="shared" si="60"/>
        <v>7.3888416566374918E-2</v>
      </c>
      <c r="BC103" s="55">
        <f t="shared" si="61"/>
        <v>0.38595074687121611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 t="str">
        <f>IF(BC103&gt;=BH$4,AD103,"")</f>
        <v/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9241.7346938775518</v>
      </c>
      <c r="AC104" s="71">
        <f t="shared" si="49"/>
        <v>758.26530612244824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2.1</v>
      </c>
      <c r="AG104" s="74">
        <f t="shared" si="68"/>
        <v>200</v>
      </c>
      <c r="AH104" s="60">
        <f t="shared" si="68"/>
        <v>50</v>
      </c>
      <c r="AI104" s="60">
        <f t="shared" si="68"/>
        <v>105</v>
      </c>
      <c r="AJ104" s="60">
        <f t="shared" si="68"/>
        <v>10105</v>
      </c>
      <c r="AK104" s="60">
        <f t="shared" si="68"/>
        <v>464.28571428571428</v>
      </c>
      <c r="AL104" s="60">
        <f t="shared" si="68"/>
        <v>9.2857142857142847</v>
      </c>
      <c r="AM104" s="60">
        <f t="shared" si="68"/>
        <v>-274.39285714285711</v>
      </c>
      <c r="AN104" s="60">
        <f t="shared" si="68"/>
        <v>-274.39285714285711</v>
      </c>
      <c r="AO104" s="60">
        <f t="shared" si="68"/>
        <v>274.39285714285711</v>
      </c>
      <c r="AP104" s="61" t="str">
        <f t="shared" si="50"/>
        <v/>
      </c>
      <c r="AQ104" s="62">
        <f t="shared" si="46"/>
        <v>35</v>
      </c>
      <c r="AR104" s="63">
        <f t="shared" si="51"/>
        <v>1.9601648351648382</v>
      </c>
      <c r="AS104" s="63">
        <f t="shared" si="52"/>
        <v>98.008241758241908</v>
      </c>
      <c r="AT104" s="63">
        <f t="shared" si="53"/>
        <v>196.01648351648382</v>
      </c>
      <c r="AU104" s="63">
        <f t="shared" si="47"/>
        <v>-98.008241758241908</v>
      </c>
      <c r="AV104" s="68">
        <f t="shared" si="54"/>
        <v>0.1</v>
      </c>
      <c r="AW104" s="63">
        <f t="shared" si="55"/>
        <v>490.04120879120956</v>
      </c>
      <c r="AX104" s="63">
        <f t="shared" si="56"/>
        <v>-196.01648351648382</v>
      </c>
      <c r="AY104" s="64">
        <f t="shared" si="57"/>
        <v>294.02472527472571</v>
      </c>
      <c r="AZ104" s="65">
        <f t="shared" si="58"/>
        <v>-464.24058084772253</v>
      </c>
      <c r="BA104" s="51">
        <f t="shared" si="59"/>
        <v>686.0576923076934</v>
      </c>
      <c r="BB104" s="55">
        <f t="shared" si="60"/>
        <v>7.4234731360790063E-2</v>
      </c>
      <c r="BC104" s="55">
        <f t="shared" si="61"/>
        <v>0.38775969690382384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 t="str">
        <f>IF(BC104&gt;=BH$4,AD104,"")</f>
        <v/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9241.7346938775518</v>
      </c>
      <c r="AC105" s="71">
        <f t="shared" si="49"/>
        <v>758.26530612244824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2.1</v>
      </c>
      <c r="AG105" s="74">
        <f t="shared" si="68"/>
        <v>200</v>
      </c>
      <c r="AH105" s="60">
        <f t="shared" si="68"/>
        <v>50</v>
      </c>
      <c r="AI105" s="60">
        <f t="shared" si="68"/>
        <v>105</v>
      </c>
      <c r="AJ105" s="60">
        <f t="shared" si="68"/>
        <v>10105</v>
      </c>
      <c r="AK105" s="60">
        <f t="shared" si="68"/>
        <v>464.28571428571428</v>
      </c>
      <c r="AL105" s="60">
        <f t="shared" si="68"/>
        <v>9.2857142857142847</v>
      </c>
      <c r="AM105" s="60">
        <f t="shared" si="68"/>
        <v>-274.39285714285711</v>
      </c>
      <c r="AN105" s="60">
        <f t="shared" si="68"/>
        <v>-274.39285714285711</v>
      </c>
      <c r="AO105" s="60">
        <f t="shared" si="68"/>
        <v>274.39285714285711</v>
      </c>
      <c r="AP105" s="61" t="str">
        <f t="shared" si="50"/>
        <v/>
      </c>
      <c r="AQ105" s="62">
        <f t="shared" si="46"/>
        <v>35</v>
      </c>
      <c r="AR105" s="63">
        <f t="shared" si="51"/>
        <v>1.969486823855759</v>
      </c>
      <c r="AS105" s="63">
        <f t="shared" si="52"/>
        <v>98.474341192787946</v>
      </c>
      <c r="AT105" s="63">
        <f t="shared" si="53"/>
        <v>196.94868238557589</v>
      </c>
      <c r="AU105" s="63">
        <f t="shared" si="47"/>
        <v>-98.474341192787946</v>
      </c>
      <c r="AV105" s="68">
        <f t="shared" si="54"/>
        <v>0.1</v>
      </c>
      <c r="AW105" s="63">
        <f t="shared" si="55"/>
        <v>492.37170596393975</v>
      </c>
      <c r="AX105" s="63">
        <f t="shared" si="56"/>
        <v>-196.94868238557589</v>
      </c>
      <c r="AY105" s="64">
        <f t="shared" si="57"/>
        <v>295.42302357836388</v>
      </c>
      <c r="AZ105" s="65">
        <f t="shared" si="58"/>
        <v>-462.84228254408436</v>
      </c>
      <c r="BA105" s="51">
        <f t="shared" si="59"/>
        <v>689.32038834951561</v>
      </c>
      <c r="BB105" s="55">
        <f t="shared" si="60"/>
        <v>7.4587770714320045E-2</v>
      </c>
      <c r="BC105" s="55">
        <f t="shared" si="61"/>
        <v>0.3896037721797832</v>
      </c>
      <c r="BE105" s="52">
        <f>IF(((AS105-T105)/T105)&gt;=BE$4,AD105,"")</f>
        <v>10.299999999999965</v>
      </c>
      <c r="BF105" s="52" t="str">
        <f t="shared" si="62"/>
        <v/>
      </c>
      <c r="BG105" s="52">
        <f>IF(BB105&lt;=BG$4,AD105,"")</f>
        <v>10.299999999999965</v>
      </c>
      <c r="BH105" s="52" t="str">
        <f>IF(BC105&gt;=BH$4,AD105,"")</f>
        <v/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9241.7346938775518</v>
      </c>
      <c r="AC106" s="71">
        <f t="shared" si="49"/>
        <v>758.26530612244824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2.1</v>
      </c>
      <c r="AG106" s="74">
        <f t="shared" si="71"/>
        <v>200</v>
      </c>
      <c r="AH106" s="60">
        <f t="shared" si="71"/>
        <v>50</v>
      </c>
      <c r="AI106" s="60">
        <f t="shared" si="71"/>
        <v>105</v>
      </c>
      <c r="AJ106" s="60">
        <f t="shared" si="71"/>
        <v>10105</v>
      </c>
      <c r="AK106" s="60">
        <f t="shared" si="71"/>
        <v>464.28571428571428</v>
      </c>
      <c r="AL106" s="60">
        <f t="shared" si="71"/>
        <v>9.2857142857142847</v>
      </c>
      <c r="AM106" s="60">
        <f t="shared" si="71"/>
        <v>-274.39285714285711</v>
      </c>
      <c r="AN106" s="60">
        <f t="shared" si="71"/>
        <v>-274.39285714285711</v>
      </c>
      <c r="AO106" s="60">
        <f t="shared" si="71"/>
        <v>274.39285714285711</v>
      </c>
      <c r="AP106" s="61" t="str">
        <f t="shared" si="50"/>
        <v/>
      </c>
      <c r="AQ106" s="62">
        <f t="shared" si="46"/>
        <v>35</v>
      </c>
      <c r="AR106" s="63">
        <f t="shared" si="51"/>
        <v>1.9789915966386586</v>
      </c>
      <c r="AS106" s="63">
        <f t="shared" si="52"/>
        <v>98.949579831932937</v>
      </c>
      <c r="AT106" s="63">
        <f t="shared" si="53"/>
        <v>197.89915966386587</v>
      </c>
      <c r="AU106" s="63">
        <f t="shared" si="47"/>
        <v>-98.949579831932937</v>
      </c>
      <c r="AV106" s="68">
        <f t="shared" si="54"/>
        <v>0.1</v>
      </c>
      <c r="AW106" s="63">
        <f t="shared" si="55"/>
        <v>494.74789915966471</v>
      </c>
      <c r="AX106" s="63">
        <f t="shared" si="56"/>
        <v>-197.89915966386587</v>
      </c>
      <c r="AY106" s="64">
        <f t="shared" si="57"/>
        <v>296.84873949579884</v>
      </c>
      <c r="AZ106" s="65">
        <f t="shared" si="58"/>
        <v>-461.4165666266494</v>
      </c>
      <c r="BA106" s="51">
        <f t="shared" si="59"/>
        <v>692.64705882353053</v>
      </c>
      <c r="BB106" s="55">
        <f t="shared" si="60"/>
        <v>7.494773240811535E-2</v>
      </c>
      <c r="BC106" s="55">
        <f t="shared" si="61"/>
        <v>0.39148400579448683</v>
      </c>
      <c r="BE106" s="52">
        <f>IF(((AS106-T106)/T106)&gt;=BE$4,AD106,"")</f>
        <v>10.199999999999966</v>
      </c>
      <c r="BF106" s="52" t="str">
        <f t="shared" si="62"/>
        <v/>
      </c>
      <c r="BG106" s="52">
        <f>IF(BB106&lt;=BG$4,AD106,"")</f>
        <v>10.199999999999966</v>
      </c>
      <c r="BH106" s="52" t="str">
        <f>IF(BC106&gt;=BH$4,AD106,"")</f>
        <v/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9241.7346938775518</v>
      </c>
      <c r="AC107" s="71">
        <f t="shared" si="49"/>
        <v>758.26530612244824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2.1</v>
      </c>
      <c r="AG107" s="74">
        <f t="shared" si="71"/>
        <v>200</v>
      </c>
      <c r="AH107" s="60">
        <f t="shared" si="71"/>
        <v>50</v>
      </c>
      <c r="AI107" s="60">
        <f t="shared" si="71"/>
        <v>105</v>
      </c>
      <c r="AJ107" s="60">
        <f t="shared" si="71"/>
        <v>10105</v>
      </c>
      <c r="AK107" s="60">
        <f t="shared" si="71"/>
        <v>464.28571428571428</v>
      </c>
      <c r="AL107" s="60">
        <f t="shared" si="71"/>
        <v>9.2857142857142847</v>
      </c>
      <c r="AM107" s="60">
        <f t="shared" si="71"/>
        <v>-274.39285714285711</v>
      </c>
      <c r="AN107" s="60">
        <f t="shared" si="71"/>
        <v>-274.39285714285711</v>
      </c>
      <c r="AO107" s="60">
        <f t="shared" si="71"/>
        <v>274.39285714285711</v>
      </c>
      <c r="AP107" s="61" t="str">
        <f t="shared" si="50"/>
        <v/>
      </c>
      <c r="AQ107" s="62">
        <f t="shared" si="46"/>
        <v>35</v>
      </c>
      <c r="AR107" s="63">
        <f t="shared" si="51"/>
        <v>1.9886845827439918</v>
      </c>
      <c r="AS107" s="63">
        <f t="shared" si="52"/>
        <v>99.434229137199594</v>
      </c>
      <c r="AT107" s="63">
        <f t="shared" si="53"/>
        <v>198.86845827439919</v>
      </c>
      <c r="AU107" s="63">
        <f t="shared" si="47"/>
        <v>-99.434229137199594</v>
      </c>
      <c r="AV107" s="68">
        <f t="shared" si="54"/>
        <v>0.1</v>
      </c>
      <c r="AW107" s="63">
        <f t="shared" si="55"/>
        <v>497.171145685998</v>
      </c>
      <c r="AX107" s="63">
        <f t="shared" si="56"/>
        <v>-198.86845827439919</v>
      </c>
      <c r="AY107" s="64">
        <f t="shared" si="57"/>
        <v>298.30268741159881</v>
      </c>
      <c r="AZ107" s="65">
        <f t="shared" si="58"/>
        <v>-459.96261871084943</v>
      </c>
      <c r="BA107" s="51">
        <f t="shared" si="59"/>
        <v>696.03960396039713</v>
      </c>
      <c r="BB107" s="55">
        <f t="shared" si="60"/>
        <v>7.5314822056243208E-2</v>
      </c>
      <c r="BC107" s="55">
        <f t="shared" si="61"/>
        <v>0.39340147175799639</v>
      </c>
      <c r="BE107" s="52">
        <f>IF(((AS107-T107)/T107)&gt;=BE$4,AD107,"")</f>
        <v>10.099999999999966</v>
      </c>
      <c r="BF107" s="52" t="str">
        <f t="shared" si="62"/>
        <v/>
      </c>
      <c r="BG107" s="52">
        <f>IF(BB107&lt;=BG$4,AD107,"")</f>
        <v>10.099999999999966</v>
      </c>
      <c r="BH107" s="52" t="str">
        <f>IF(BC107&gt;=BH$4,AD107,"")</f>
        <v/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9241.7346938775518</v>
      </c>
      <c r="AC108" s="71">
        <f t="shared" si="49"/>
        <v>758.26530612244824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2.1</v>
      </c>
      <c r="AG108" s="74">
        <f t="shared" si="71"/>
        <v>200</v>
      </c>
      <c r="AH108" s="60">
        <f t="shared" si="71"/>
        <v>50</v>
      </c>
      <c r="AI108" s="60">
        <f t="shared" si="71"/>
        <v>105</v>
      </c>
      <c r="AJ108" s="60">
        <f t="shared" si="71"/>
        <v>10105</v>
      </c>
      <c r="AK108" s="60">
        <f t="shared" si="71"/>
        <v>464.28571428571428</v>
      </c>
      <c r="AL108" s="60">
        <f t="shared" si="71"/>
        <v>9.2857142857142847</v>
      </c>
      <c r="AM108" s="60">
        <f t="shared" si="71"/>
        <v>-274.39285714285711</v>
      </c>
      <c r="AN108" s="60">
        <f t="shared" si="71"/>
        <v>-274.39285714285711</v>
      </c>
      <c r="AO108" s="60">
        <f t="shared" si="71"/>
        <v>274.39285714285711</v>
      </c>
      <c r="AP108" s="61" t="str">
        <f t="shared" si="50"/>
        <v/>
      </c>
      <c r="AQ108" s="62">
        <f t="shared" si="46"/>
        <v>35</v>
      </c>
      <c r="AR108" s="63">
        <f t="shared" si="51"/>
        <v>1.9985714285714318</v>
      </c>
      <c r="AS108" s="63">
        <f t="shared" si="52"/>
        <v>99.928571428571587</v>
      </c>
      <c r="AT108" s="63">
        <f t="shared" si="53"/>
        <v>199.85714285714317</v>
      </c>
      <c r="AU108" s="63">
        <f t="shared" si="47"/>
        <v>-99.928571428571587</v>
      </c>
      <c r="AV108" s="68">
        <f t="shared" si="54"/>
        <v>0.1</v>
      </c>
      <c r="AW108" s="63">
        <f t="shared" si="55"/>
        <v>499.64285714285791</v>
      </c>
      <c r="AX108" s="63">
        <f t="shared" si="56"/>
        <v>-199.85714285714317</v>
      </c>
      <c r="AY108" s="64">
        <f t="shared" si="57"/>
        <v>299.78571428571473</v>
      </c>
      <c r="AZ108" s="65">
        <f t="shared" si="58"/>
        <v>-458.4795918367335</v>
      </c>
      <c r="BA108" s="51">
        <f t="shared" si="59"/>
        <v>699.50000000000114</v>
      </c>
      <c r="BB108" s="55">
        <f t="shared" si="60"/>
        <v>7.5689253497333644E-2</v>
      </c>
      <c r="BC108" s="55">
        <f t="shared" si="61"/>
        <v>0.39535728704077611</v>
      </c>
      <c r="BE108" s="52">
        <f>IF(((AS108-T108)/T108)&gt;=BE$4,AD108,"")</f>
        <v>9.9999999999999662</v>
      </c>
      <c r="BF108" s="52" t="str">
        <f t="shared" si="62"/>
        <v/>
      </c>
      <c r="BG108" s="52">
        <f>IF(BB108&lt;=BG$4,AD108,"")</f>
        <v>9.9999999999999662</v>
      </c>
      <c r="BH108" s="52" t="str">
        <f>IF(BC108&gt;=BH$4,AD108,"")</f>
        <v/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9241.7346938775518</v>
      </c>
      <c r="AC109" s="71">
        <f t="shared" si="49"/>
        <v>758.26530612244824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2.1</v>
      </c>
      <c r="AG109" s="74">
        <f t="shared" si="71"/>
        <v>200</v>
      </c>
      <c r="AH109" s="60">
        <f t="shared" si="71"/>
        <v>50</v>
      </c>
      <c r="AI109" s="60">
        <f t="shared" si="71"/>
        <v>105</v>
      </c>
      <c r="AJ109" s="60">
        <f t="shared" si="71"/>
        <v>10105</v>
      </c>
      <c r="AK109" s="60">
        <f t="shared" si="71"/>
        <v>464.28571428571428</v>
      </c>
      <c r="AL109" s="60">
        <f t="shared" si="71"/>
        <v>9.2857142857142847</v>
      </c>
      <c r="AM109" s="60">
        <f t="shared" si="71"/>
        <v>-274.39285714285711</v>
      </c>
      <c r="AN109" s="60">
        <f t="shared" si="71"/>
        <v>-274.39285714285711</v>
      </c>
      <c r="AO109" s="60">
        <f t="shared" si="71"/>
        <v>274.39285714285711</v>
      </c>
      <c r="AP109" s="61" t="str">
        <f t="shared" si="50"/>
        <v/>
      </c>
      <c r="AQ109" s="62">
        <f t="shared" si="46"/>
        <v>35</v>
      </c>
      <c r="AR109" s="63">
        <f t="shared" si="51"/>
        <v>2.0086580086580117</v>
      </c>
      <c r="AS109" s="63">
        <f t="shared" si="52"/>
        <v>100.43290043290058</v>
      </c>
      <c r="AT109" s="63">
        <f t="shared" si="53"/>
        <v>200.86580086580116</v>
      </c>
      <c r="AU109" s="63">
        <f t="shared" si="47"/>
        <v>-100.43290043290058</v>
      </c>
      <c r="AV109" s="68">
        <f t="shared" si="54"/>
        <v>0.1</v>
      </c>
      <c r="AW109" s="63">
        <f t="shared" si="55"/>
        <v>502.16450216450289</v>
      </c>
      <c r="AX109" s="63">
        <f t="shared" si="56"/>
        <v>-200.86580086580116</v>
      </c>
      <c r="AY109" s="64">
        <f t="shared" si="57"/>
        <v>301.29870129870176</v>
      </c>
      <c r="AZ109" s="65">
        <f t="shared" si="58"/>
        <v>-456.96660482374648</v>
      </c>
      <c r="BA109" s="51">
        <f t="shared" si="59"/>
        <v>703.03030303030403</v>
      </c>
      <c r="BB109" s="55">
        <f t="shared" si="60"/>
        <v>7.6071249209961236E-2</v>
      </c>
      <c r="BC109" s="55">
        <f t="shared" si="61"/>
        <v>0.39735261374341008</v>
      </c>
      <c r="BE109" s="52">
        <f>IF(((AS109-T109)/T109)&gt;=BE$4,AD109,"")</f>
        <v>9.8999999999999666</v>
      </c>
      <c r="BF109" s="52" t="str">
        <f t="shared" si="62"/>
        <v/>
      </c>
      <c r="BG109" s="52">
        <f>IF(BB109&lt;=BG$4,AD109,"")</f>
        <v>9.8999999999999666</v>
      </c>
      <c r="BH109" s="52" t="str">
        <f>IF(BC109&gt;=BH$4,AD109,"")</f>
        <v/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9241.7346938775518</v>
      </c>
      <c r="AC110" s="71">
        <f t="shared" si="49"/>
        <v>758.26530612244824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2.1</v>
      </c>
      <c r="AG110" s="74">
        <f t="shared" si="71"/>
        <v>200</v>
      </c>
      <c r="AH110" s="60">
        <f t="shared" si="71"/>
        <v>50</v>
      </c>
      <c r="AI110" s="60">
        <f t="shared" si="71"/>
        <v>105</v>
      </c>
      <c r="AJ110" s="60">
        <f t="shared" si="71"/>
        <v>10105</v>
      </c>
      <c r="AK110" s="60">
        <f t="shared" si="71"/>
        <v>464.28571428571428</v>
      </c>
      <c r="AL110" s="60">
        <f t="shared" si="71"/>
        <v>9.2857142857142847</v>
      </c>
      <c r="AM110" s="60">
        <f t="shared" si="71"/>
        <v>-274.39285714285711</v>
      </c>
      <c r="AN110" s="60">
        <f t="shared" si="71"/>
        <v>-274.39285714285711</v>
      </c>
      <c r="AO110" s="60">
        <f t="shared" si="71"/>
        <v>274.39285714285711</v>
      </c>
      <c r="AP110" s="61" t="str">
        <f t="shared" si="50"/>
        <v/>
      </c>
      <c r="AQ110" s="62">
        <f t="shared" si="46"/>
        <v>35</v>
      </c>
      <c r="AR110" s="63">
        <f t="shared" si="51"/>
        <v>2.0189504373177876</v>
      </c>
      <c r="AS110" s="63">
        <f t="shared" si="52"/>
        <v>100.94752186588937</v>
      </c>
      <c r="AT110" s="63">
        <f t="shared" si="53"/>
        <v>201.89504373177874</v>
      </c>
      <c r="AU110" s="63">
        <f t="shared" si="47"/>
        <v>-100.94752186588937</v>
      </c>
      <c r="AV110" s="68">
        <f t="shared" si="54"/>
        <v>0.1</v>
      </c>
      <c r="AW110" s="63">
        <f t="shared" si="55"/>
        <v>504.73760932944685</v>
      </c>
      <c r="AX110" s="63">
        <f t="shared" si="56"/>
        <v>-201.89504373177874</v>
      </c>
      <c r="AY110" s="64">
        <f t="shared" si="57"/>
        <v>302.84256559766811</v>
      </c>
      <c r="AZ110" s="65">
        <f t="shared" si="58"/>
        <v>-455.42274052478012</v>
      </c>
      <c r="BA110" s="51">
        <f t="shared" si="59"/>
        <v>706.6326530612256</v>
      </c>
      <c r="BB110" s="55">
        <f t="shared" si="60"/>
        <v>7.6461040753458803E-2</v>
      </c>
      <c r="BC110" s="55">
        <f t="shared" si="61"/>
        <v>0.39938866139915896</v>
      </c>
      <c r="BE110" s="52">
        <f>IF(((AS110-T110)/T110)&gt;=BE$4,AD110,"")</f>
        <v>9.799999999999967</v>
      </c>
      <c r="BF110" s="52" t="str">
        <f t="shared" si="62"/>
        <v/>
      </c>
      <c r="BG110" s="52">
        <f>IF(BB110&lt;=BG$4,AD110,"")</f>
        <v>9.799999999999967</v>
      </c>
      <c r="BH110" s="52" t="str">
        <f>IF(BC110&gt;=BH$4,AD110,"")</f>
        <v/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9241.7346938775518</v>
      </c>
      <c r="AC111" s="71">
        <f t="shared" si="49"/>
        <v>758.26530612244824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2.1</v>
      </c>
      <c r="AG111" s="74">
        <f t="shared" si="71"/>
        <v>200</v>
      </c>
      <c r="AH111" s="60">
        <f t="shared" si="71"/>
        <v>50</v>
      </c>
      <c r="AI111" s="60">
        <f t="shared" si="71"/>
        <v>105</v>
      </c>
      <c r="AJ111" s="60">
        <f t="shared" si="71"/>
        <v>10105</v>
      </c>
      <c r="AK111" s="60">
        <f t="shared" si="71"/>
        <v>464.28571428571428</v>
      </c>
      <c r="AL111" s="60">
        <f t="shared" si="71"/>
        <v>9.2857142857142847</v>
      </c>
      <c r="AM111" s="60">
        <f t="shared" si="71"/>
        <v>-274.39285714285711</v>
      </c>
      <c r="AN111" s="60">
        <f t="shared" si="71"/>
        <v>-274.39285714285711</v>
      </c>
      <c r="AO111" s="60">
        <f t="shared" si="71"/>
        <v>274.39285714285711</v>
      </c>
      <c r="AP111" s="61" t="str">
        <f t="shared" si="50"/>
        <v/>
      </c>
      <c r="AQ111" s="62">
        <f t="shared" si="46"/>
        <v>35</v>
      </c>
      <c r="AR111" s="63">
        <f t="shared" si="51"/>
        <v>2.0294550810014762</v>
      </c>
      <c r="AS111" s="63">
        <f t="shared" si="52"/>
        <v>101.4727540500738</v>
      </c>
      <c r="AT111" s="63">
        <f t="shared" si="53"/>
        <v>202.94550810014761</v>
      </c>
      <c r="AU111" s="63">
        <f t="shared" si="47"/>
        <v>-101.4727540500738</v>
      </c>
      <c r="AV111" s="68">
        <f t="shared" si="54"/>
        <v>0.1</v>
      </c>
      <c r="AW111" s="63">
        <f t="shared" si="55"/>
        <v>507.36377025036904</v>
      </c>
      <c r="AX111" s="63">
        <f t="shared" si="56"/>
        <v>-202.94550810014761</v>
      </c>
      <c r="AY111" s="64">
        <f t="shared" si="57"/>
        <v>304.41826215022144</v>
      </c>
      <c r="AZ111" s="65">
        <f t="shared" si="58"/>
        <v>-453.8470439722268</v>
      </c>
      <c r="BA111" s="51">
        <f t="shared" si="59"/>
        <v>710.30927835051659</v>
      </c>
      <c r="BB111" s="55">
        <f t="shared" si="60"/>
        <v>7.6858869235997551E-2</v>
      </c>
      <c r="BC111" s="55">
        <f t="shared" si="61"/>
        <v>0.40146668941894403</v>
      </c>
      <c r="BE111" s="52">
        <f>IF(((AS111-T111)/T111)&gt;=BE$4,AD111,"")</f>
        <v>9.6999999999999673</v>
      </c>
      <c r="BF111" s="52" t="str">
        <f t="shared" si="62"/>
        <v/>
      </c>
      <c r="BG111" s="52">
        <f>IF(BB111&lt;=BG$4,AD111,"")</f>
        <v>9.6999999999999673</v>
      </c>
      <c r="BH111" s="52" t="str">
        <f>IF(BC111&gt;=BH$4,AD111,"")</f>
        <v/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9241.7346938775518</v>
      </c>
      <c r="AC112" s="71">
        <f t="shared" si="49"/>
        <v>758.26530612244824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2.1</v>
      </c>
      <c r="AG112" s="74">
        <f t="shared" si="71"/>
        <v>200</v>
      </c>
      <c r="AH112" s="60">
        <f t="shared" si="71"/>
        <v>50</v>
      </c>
      <c r="AI112" s="60">
        <f t="shared" si="71"/>
        <v>105</v>
      </c>
      <c r="AJ112" s="60">
        <f t="shared" si="71"/>
        <v>10105</v>
      </c>
      <c r="AK112" s="60">
        <f t="shared" si="71"/>
        <v>464.28571428571428</v>
      </c>
      <c r="AL112" s="60">
        <f t="shared" si="71"/>
        <v>9.2857142857142847</v>
      </c>
      <c r="AM112" s="60">
        <f t="shared" si="71"/>
        <v>-274.39285714285711</v>
      </c>
      <c r="AN112" s="60">
        <f t="shared" si="71"/>
        <v>-274.39285714285711</v>
      </c>
      <c r="AO112" s="60">
        <f t="shared" si="71"/>
        <v>274.39285714285711</v>
      </c>
      <c r="AP112" s="61" t="str">
        <f t="shared" si="50"/>
        <v/>
      </c>
      <c r="AQ112" s="62">
        <f t="shared" si="46"/>
        <v>35</v>
      </c>
      <c r="AR112" s="63">
        <f t="shared" si="51"/>
        <v>2.0401785714285747</v>
      </c>
      <c r="AS112" s="63">
        <f t="shared" si="52"/>
        <v>102.00892857142874</v>
      </c>
      <c r="AT112" s="63">
        <f t="shared" si="53"/>
        <v>204.01785714285748</v>
      </c>
      <c r="AU112" s="63">
        <f t="shared" si="47"/>
        <v>-102.00892857142874</v>
      </c>
      <c r="AV112" s="68">
        <f t="shared" si="54"/>
        <v>0.1</v>
      </c>
      <c r="AW112" s="63">
        <f t="shared" si="55"/>
        <v>510.04464285714369</v>
      </c>
      <c r="AX112" s="63">
        <f t="shared" si="56"/>
        <v>-204.01785714285748</v>
      </c>
      <c r="AY112" s="64">
        <f t="shared" si="57"/>
        <v>306.02678571428623</v>
      </c>
      <c r="AZ112" s="65">
        <f t="shared" si="58"/>
        <v>-452.238520408162</v>
      </c>
      <c r="BA112" s="51">
        <f t="shared" si="59"/>
        <v>714.06250000000114</v>
      </c>
      <c r="BB112" s="55">
        <f t="shared" si="60"/>
        <v>7.7264985811922524E-2</v>
      </c>
      <c r="BC112" s="55">
        <f t="shared" si="61"/>
        <v>0.40358800968914116</v>
      </c>
      <c r="BE112" s="52">
        <f>IF(((AS112-T112)/T112)&gt;=BE$4,AD112,"")</f>
        <v>9.5999999999999677</v>
      </c>
      <c r="BF112" s="52" t="str">
        <f t="shared" si="62"/>
        <v/>
      </c>
      <c r="BG112" s="52">
        <f>IF(BB112&lt;=BG$4,AD112,"")</f>
        <v>9.5999999999999677</v>
      </c>
      <c r="BH112" s="52" t="str">
        <f>IF(BC112&gt;=BH$4,AD112,"")</f>
        <v/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9241.7346938775518</v>
      </c>
      <c r="AC113" s="71">
        <f t="shared" si="49"/>
        <v>758.26530612244824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2.1</v>
      </c>
      <c r="AG113" s="74">
        <f t="shared" si="71"/>
        <v>200</v>
      </c>
      <c r="AH113" s="60">
        <f t="shared" si="71"/>
        <v>50</v>
      </c>
      <c r="AI113" s="60">
        <f t="shared" si="71"/>
        <v>105</v>
      </c>
      <c r="AJ113" s="60">
        <f t="shared" si="71"/>
        <v>10105</v>
      </c>
      <c r="AK113" s="60">
        <f t="shared" si="71"/>
        <v>464.28571428571428</v>
      </c>
      <c r="AL113" s="60">
        <f t="shared" si="71"/>
        <v>9.2857142857142847</v>
      </c>
      <c r="AM113" s="60">
        <f t="shared" si="71"/>
        <v>-274.39285714285711</v>
      </c>
      <c r="AN113" s="60">
        <f t="shared" si="71"/>
        <v>-274.39285714285711</v>
      </c>
      <c r="AO113" s="60">
        <f t="shared" si="71"/>
        <v>274.39285714285711</v>
      </c>
      <c r="AP113" s="61" t="str">
        <f t="shared" si="50"/>
        <v/>
      </c>
      <c r="AQ113" s="62">
        <f t="shared" si="46"/>
        <v>35</v>
      </c>
      <c r="AR113" s="63">
        <f t="shared" si="51"/>
        <v>2.0511278195488756</v>
      </c>
      <c r="AS113" s="63">
        <f t="shared" si="52"/>
        <v>102.55639097744378</v>
      </c>
      <c r="AT113" s="63">
        <f t="shared" si="53"/>
        <v>205.11278195488757</v>
      </c>
      <c r="AU113" s="63">
        <f t="shared" si="47"/>
        <v>-102.55639097744378</v>
      </c>
      <c r="AV113" s="68">
        <f t="shared" si="54"/>
        <v>0.1</v>
      </c>
      <c r="AW113" s="63">
        <f t="shared" si="55"/>
        <v>512.78195488721894</v>
      </c>
      <c r="AX113" s="63">
        <f t="shared" si="56"/>
        <v>-205.11278195488757</v>
      </c>
      <c r="AY113" s="64">
        <f t="shared" si="57"/>
        <v>307.66917293233138</v>
      </c>
      <c r="AZ113" s="65">
        <f t="shared" si="58"/>
        <v>-450.59613319011686</v>
      </c>
      <c r="BA113" s="51">
        <f t="shared" si="59"/>
        <v>717.89473684210645</v>
      </c>
      <c r="BB113" s="55">
        <f t="shared" si="60"/>
        <v>7.7679652210498551E-2</v>
      </c>
      <c r="BC113" s="55">
        <f t="shared" si="61"/>
        <v>0.40575398933344781</v>
      </c>
      <c r="BE113" s="52">
        <f>IF(((AS113-T113)/T113)&gt;=BE$4,AD113,"")</f>
        <v>9.499999999999968</v>
      </c>
      <c r="BF113" s="52" t="str">
        <f t="shared" si="62"/>
        <v/>
      </c>
      <c r="BG113" s="52">
        <f>IF(BB113&lt;=BG$4,AD113,"")</f>
        <v>9.499999999999968</v>
      </c>
      <c r="BH113" s="52" t="str">
        <f>IF(BC113&gt;=BH$4,AD113,"")</f>
        <v/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9241.7346938775518</v>
      </c>
      <c r="AC114" s="71">
        <f t="shared" si="49"/>
        <v>758.26530612244824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2.1</v>
      </c>
      <c r="AG114" s="74">
        <f t="shared" si="71"/>
        <v>200</v>
      </c>
      <c r="AH114" s="60">
        <f t="shared" si="71"/>
        <v>50</v>
      </c>
      <c r="AI114" s="60">
        <f t="shared" si="71"/>
        <v>105</v>
      </c>
      <c r="AJ114" s="60">
        <f t="shared" si="71"/>
        <v>10105</v>
      </c>
      <c r="AK114" s="60">
        <f t="shared" si="71"/>
        <v>464.28571428571428</v>
      </c>
      <c r="AL114" s="60">
        <f t="shared" si="71"/>
        <v>9.2857142857142847</v>
      </c>
      <c r="AM114" s="60">
        <f t="shared" si="71"/>
        <v>-274.39285714285711</v>
      </c>
      <c r="AN114" s="60">
        <f t="shared" si="71"/>
        <v>-274.39285714285711</v>
      </c>
      <c r="AO114" s="60">
        <f t="shared" si="71"/>
        <v>274.39285714285711</v>
      </c>
      <c r="AP114" s="61" t="str">
        <f t="shared" si="50"/>
        <v/>
      </c>
      <c r="AQ114" s="62">
        <f t="shared" si="46"/>
        <v>35</v>
      </c>
      <c r="AR114" s="63">
        <f t="shared" si="51"/>
        <v>2.0623100303951403</v>
      </c>
      <c r="AS114" s="63">
        <f t="shared" si="52"/>
        <v>103.11550151975702</v>
      </c>
      <c r="AT114" s="63">
        <f t="shared" si="53"/>
        <v>206.23100303951404</v>
      </c>
      <c r="AU114" s="63">
        <f t="shared" si="47"/>
        <v>-103.11550151975702</v>
      </c>
      <c r="AV114" s="68">
        <f t="shared" si="54"/>
        <v>0.1</v>
      </c>
      <c r="AW114" s="63">
        <f t="shared" si="55"/>
        <v>515.57750759878513</v>
      </c>
      <c r="AX114" s="63">
        <f t="shared" si="56"/>
        <v>-206.23100303951404</v>
      </c>
      <c r="AY114" s="64">
        <f t="shared" si="57"/>
        <v>309.34650455927112</v>
      </c>
      <c r="AZ114" s="65">
        <f t="shared" si="58"/>
        <v>-448.91880156317711</v>
      </c>
      <c r="BA114" s="51">
        <f t="shared" si="59"/>
        <v>721.80851063829914</v>
      </c>
      <c r="BB114" s="55">
        <f t="shared" si="60"/>
        <v>7.8103141298405981E-2</v>
      </c>
      <c r="BC114" s="55">
        <f t="shared" si="61"/>
        <v>0.40796605365103755</v>
      </c>
      <c r="BE114" s="52">
        <f>IF(((AS114-T114)/T114)&gt;=BE$4,AD114,"")</f>
        <v>9.3999999999999684</v>
      </c>
      <c r="BF114" s="52" t="str">
        <f t="shared" si="62"/>
        <v/>
      </c>
      <c r="BG114" s="52">
        <f>IF(BB114&lt;=BG$4,AD114,"")</f>
        <v>9.3999999999999684</v>
      </c>
      <c r="BH114" s="52" t="str">
        <f>IF(BC114&gt;=BH$4,AD114,"")</f>
        <v/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9241.7346938775518</v>
      </c>
      <c r="AC115" s="71">
        <f t="shared" si="49"/>
        <v>758.26530612244824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2.1</v>
      </c>
      <c r="AG115" s="74">
        <f t="shared" si="71"/>
        <v>200</v>
      </c>
      <c r="AH115" s="60">
        <f t="shared" si="71"/>
        <v>50</v>
      </c>
      <c r="AI115" s="60">
        <f t="shared" si="71"/>
        <v>105</v>
      </c>
      <c r="AJ115" s="60">
        <f t="shared" si="71"/>
        <v>10105</v>
      </c>
      <c r="AK115" s="60">
        <f t="shared" si="71"/>
        <v>464.28571428571428</v>
      </c>
      <c r="AL115" s="60">
        <f t="shared" si="71"/>
        <v>9.2857142857142847</v>
      </c>
      <c r="AM115" s="60">
        <f t="shared" si="71"/>
        <v>-274.39285714285711</v>
      </c>
      <c r="AN115" s="60">
        <f t="shared" si="71"/>
        <v>-274.39285714285711</v>
      </c>
      <c r="AO115" s="60">
        <f t="shared" si="71"/>
        <v>274.39285714285711</v>
      </c>
      <c r="AP115" s="61" t="str">
        <f t="shared" si="50"/>
        <v/>
      </c>
      <c r="AQ115" s="62">
        <f t="shared" si="46"/>
        <v>35</v>
      </c>
      <c r="AR115" s="63">
        <f t="shared" si="51"/>
        <v>2.0737327188940125</v>
      </c>
      <c r="AS115" s="63">
        <f t="shared" si="52"/>
        <v>103.68663594470063</v>
      </c>
      <c r="AT115" s="63">
        <f t="shared" si="53"/>
        <v>207.37327188940125</v>
      </c>
      <c r="AU115" s="63">
        <f t="shared" si="47"/>
        <v>-103.68663594470063</v>
      </c>
      <c r="AV115" s="68">
        <f t="shared" si="54"/>
        <v>0.1</v>
      </c>
      <c r="AW115" s="63">
        <f t="shared" si="55"/>
        <v>518.43317972350314</v>
      </c>
      <c r="AX115" s="63">
        <f t="shared" si="56"/>
        <v>-207.37327188940125</v>
      </c>
      <c r="AY115" s="64">
        <f t="shared" si="57"/>
        <v>311.05990783410186</v>
      </c>
      <c r="AZ115" s="65">
        <f t="shared" si="58"/>
        <v>-447.20539828834637</v>
      </c>
      <c r="BA115" s="51">
        <f t="shared" si="59"/>
        <v>725.80645161290443</v>
      </c>
      <c r="BB115" s="55">
        <f t="shared" si="60"/>
        <v>7.8535737678526452E-2</v>
      </c>
      <c r="BC115" s="55">
        <f t="shared" si="61"/>
        <v>0.41022568924427416</v>
      </c>
      <c r="BE115" s="52">
        <f>IF(((AS115-T115)/T115)&gt;=BE$4,AD115,"")</f>
        <v>9.2999999999999687</v>
      </c>
      <c r="BF115" s="52" t="str">
        <f t="shared" si="62"/>
        <v/>
      </c>
      <c r="BG115" s="52">
        <f>IF(BB115&lt;=BG$4,AD115,"")</f>
        <v>9.2999999999999687</v>
      </c>
      <c r="BH115" s="52" t="str">
        <f>IF(BC115&gt;=BH$4,AD115,"")</f>
        <v/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9241.7346938775518</v>
      </c>
      <c r="AC116" s="71">
        <f t="shared" si="49"/>
        <v>758.26530612244824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2.1</v>
      </c>
      <c r="AG116" s="74">
        <f t="shared" si="71"/>
        <v>200</v>
      </c>
      <c r="AH116" s="60">
        <f t="shared" si="71"/>
        <v>50</v>
      </c>
      <c r="AI116" s="60">
        <f t="shared" si="71"/>
        <v>105</v>
      </c>
      <c r="AJ116" s="60">
        <f t="shared" si="71"/>
        <v>10105</v>
      </c>
      <c r="AK116" s="60">
        <f t="shared" si="71"/>
        <v>464.28571428571428</v>
      </c>
      <c r="AL116" s="60">
        <f t="shared" si="71"/>
        <v>9.2857142857142847</v>
      </c>
      <c r="AM116" s="60">
        <f t="shared" si="71"/>
        <v>-274.39285714285711</v>
      </c>
      <c r="AN116" s="60">
        <f t="shared" si="71"/>
        <v>-274.39285714285711</v>
      </c>
      <c r="AO116" s="60">
        <f t="shared" si="71"/>
        <v>274.39285714285711</v>
      </c>
      <c r="AP116" s="61" t="str">
        <f t="shared" si="50"/>
        <v/>
      </c>
      <c r="AQ116" s="62">
        <f t="shared" si="46"/>
        <v>35</v>
      </c>
      <c r="AR116" s="63">
        <f t="shared" si="51"/>
        <v>2.0854037267080781</v>
      </c>
      <c r="AS116" s="63">
        <f t="shared" si="52"/>
        <v>104.27018633540391</v>
      </c>
      <c r="AT116" s="63">
        <f t="shared" si="53"/>
        <v>208.54037267080781</v>
      </c>
      <c r="AU116" s="63">
        <f t="shared" si="47"/>
        <v>-104.27018633540391</v>
      </c>
      <c r="AV116" s="68">
        <f t="shared" si="54"/>
        <v>0.1</v>
      </c>
      <c r="AW116" s="63">
        <f t="shared" si="55"/>
        <v>521.3509316770195</v>
      </c>
      <c r="AX116" s="63">
        <f t="shared" si="56"/>
        <v>-208.54037267080781</v>
      </c>
      <c r="AY116" s="64">
        <f t="shared" si="57"/>
        <v>312.81055900621169</v>
      </c>
      <c r="AZ116" s="65">
        <f t="shared" si="58"/>
        <v>-445.45474711623655</v>
      </c>
      <c r="BA116" s="51">
        <f t="shared" si="59"/>
        <v>729.89130434782737</v>
      </c>
      <c r="BB116" s="55">
        <f t="shared" si="60"/>
        <v>7.8977738327780003E-2</v>
      </c>
      <c r="BC116" s="55">
        <f t="shared" si="61"/>
        <v>0.4125344473504074</v>
      </c>
      <c r="BE116" s="52">
        <f>IF(((AS116-T116)/T116)&gt;=BE$4,AD116,"")</f>
        <v>9.1999999999999691</v>
      </c>
      <c r="BF116" s="52" t="str">
        <f t="shared" si="62"/>
        <v/>
      </c>
      <c r="BG116" s="52">
        <f>IF(BB116&lt;=BG$4,AD116,"")</f>
        <v>9.1999999999999691</v>
      </c>
      <c r="BH116" s="52" t="str">
        <f>IF(BC116&gt;=BH$4,AD116,"")</f>
        <v/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9241.7346938775518</v>
      </c>
      <c r="AC117" s="71">
        <f t="shared" si="49"/>
        <v>758.26530612244824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2.1</v>
      </c>
      <c r="AG117" s="74">
        <f t="shared" si="71"/>
        <v>200</v>
      </c>
      <c r="AH117" s="60">
        <f t="shared" si="71"/>
        <v>50</v>
      </c>
      <c r="AI117" s="60">
        <f t="shared" si="71"/>
        <v>105</v>
      </c>
      <c r="AJ117" s="60">
        <f t="shared" si="71"/>
        <v>10105</v>
      </c>
      <c r="AK117" s="60">
        <f t="shared" si="71"/>
        <v>464.28571428571428</v>
      </c>
      <c r="AL117" s="60">
        <f t="shared" si="71"/>
        <v>9.2857142857142847</v>
      </c>
      <c r="AM117" s="60">
        <f t="shared" si="71"/>
        <v>-274.39285714285711</v>
      </c>
      <c r="AN117" s="60">
        <f t="shared" si="71"/>
        <v>-274.39285714285711</v>
      </c>
      <c r="AO117" s="60">
        <f t="shared" si="71"/>
        <v>274.39285714285711</v>
      </c>
      <c r="AP117" s="61" t="str">
        <f t="shared" si="50"/>
        <v/>
      </c>
      <c r="AQ117" s="62">
        <f t="shared" si="46"/>
        <v>35</v>
      </c>
      <c r="AR117" s="63">
        <f t="shared" si="51"/>
        <v>2.0973312401883866</v>
      </c>
      <c r="AS117" s="63">
        <f t="shared" si="52"/>
        <v>104.86656200941933</v>
      </c>
      <c r="AT117" s="63">
        <f t="shared" si="53"/>
        <v>209.73312401883865</v>
      </c>
      <c r="AU117" s="63">
        <f t="shared" si="47"/>
        <v>-104.86656200941933</v>
      </c>
      <c r="AV117" s="68">
        <f t="shared" si="54"/>
        <v>0.1</v>
      </c>
      <c r="AW117" s="63">
        <f t="shared" si="55"/>
        <v>524.33281004709659</v>
      </c>
      <c r="AX117" s="63">
        <f t="shared" si="56"/>
        <v>-209.73312401883865</v>
      </c>
      <c r="AY117" s="64">
        <f t="shared" si="57"/>
        <v>314.59968602825791</v>
      </c>
      <c r="AZ117" s="65">
        <f t="shared" si="58"/>
        <v>-443.66562009419033</v>
      </c>
      <c r="BA117" s="51">
        <f t="shared" si="59"/>
        <v>734.06593406593527</v>
      </c>
      <c r="BB117" s="55">
        <f t="shared" si="60"/>
        <v>7.9429453277017142E-2</v>
      </c>
      <c r="BC117" s="55">
        <f t="shared" si="61"/>
        <v>0.41489394739293911</v>
      </c>
      <c r="BE117" s="52">
        <f>IF(((AS117-T117)/T117)&gt;=BE$4,AD117,"")</f>
        <v>9.0999999999999694</v>
      </c>
      <c r="BF117" s="52" t="str">
        <f t="shared" si="62"/>
        <v/>
      </c>
      <c r="BG117" s="52">
        <f>IF(BB117&lt;=BG$4,AD117,"")</f>
        <v>9.0999999999999694</v>
      </c>
      <c r="BH117" s="52" t="str">
        <f>IF(BC117&gt;=BH$4,AD117,"")</f>
        <v/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9241.7346938775518</v>
      </c>
      <c r="AC118" s="71">
        <f t="shared" si="49"/>
        <v>758.26530612244824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2.1</v>
      </c>
      <c r="AG118" s="74">
        <f t="shared" si="71"/>
        <v>200</v>
      </c>
      <c r="AH118" s="60">
        <f t="shared" si="71"/>
        <v>50</v>
      </c>
      <c r="AI118" s="60">
        <f t="shared" si="71"/>
        <v>105</v>
      </c>
      <c r="AJ118" s="60">
        <f t="shared" si="71"/>
        <v>10105</v>
      </c>
      <c r="AK118" s="60">
        <f t="shared" si="71"/>
        <v>464.28571428571428</v>
      </c>
      <c r="AL118" s="60">
        <f t="shared" si="71"/>
        <v>9.2857142857142847</v>
      </c>
      <c r="AM118" s="60">
        <f t="shared" si="71"/>
        <v>-274.39285714285711</v>
      </c>
      <c r="AN118" s="60">
        <f t="shared" si="71"/>
        <v>-274.39285714285711</v>
      </c>
      <c r="AO118" s="60">
        <f t="shared" si="71"/>
        <v>274.39285714285711</v>
      </c>
      <c r="AP118" s="61" t="str">
        <f t="shared" si="50"/>
        <v/>
      </c>
      <c r="AQ118" s="62">
        <f t="shared" si="46"/>
        <v>35</v>
      </c>
      <c r="AR118" s="63">
        <f t="shared" si="51"/>
        <v>2.1095238095238131</v>
      </c>
      <c r="AS118" s="63">
        <f t="shared" si="52"/>
        <v>105.47619047619065</v>
      </c>
      <c r="AT118" s="63">
        <f t="shared" si="53"/>
        <v>210.9523809523813</v>
      </c>
      <c r="AU118" s="63">
        <f t="shared" si="47"/>
        <v>-105.47619047619065</v>
      </c>
      <c r="AV118" s="68">
        <f t="shared" si="54"/>
        <v>0.1</v>
      </c>
      <c r="AW118" s="63">
        <f t="shared" si="55"/>
        <v>527.3809523809532</v>
      </c>
      <c r="AX118" s="63">
        <f t="shared" si="56"/>
        <v>-210.9523809523813</v>
      </c>
      <c r="AY118" s="64">
        <f t="shared" si="57"/>
        <v>316.4285714285719</v>
      </c>
      <c r="AZ118" s="65">
        <f t="shared" si="58"/>
        <v>-441.83673469387634</v>
      </c>
      <c r="BA118" s="51">
        <f t="shared" si="59"/>
        <v>738.33333333333462</v>
      </c>
      <c r="BB118" s="55">
        <f t="shared" si="60"/>
        <v>7.9891206336237336E-2</v>
      </c>
      <c r="BC118" s="55">
        <f t="shared" si="61"/>
        <v>0.41730588076974939</v>
      </c>
      <c r="BE118" s="52">
        <f>IF(((AS118-T118)/T118)&gt;=BE$4,AD118,"")</f>
        <v>8.9999999999999698</v>
      </c>
      <c r="BF118" s="52" t="str">
        <f t="shared" si="62"/>
        <v/>
      </c>
      <c r="BG118" s="52">
        <f>IF(BB118&lt;=BG$4,AD118,"")</f>
        <v>8.9999999999999698</v>
      </c>
      <c r="BH118" s="52" t="str">
        <f>IF(BC118&gt;=BH$4,AD118,"")</f>
        <v/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9241.7346938775518</v>
      </c>
      <c r="AC119" s="71">
        <f t="shared" si="49"/>
        <v>758.26530612244824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2.1</v>
      </c>
      <c r="AG119" s="74">
        <f t="shared" si="71"/>
        <v>200</v>
      </c>
      <c r="AH119" s="60">
        <f t="shared" si="71"/>
        <v>50</v>
      </c>
      <c r="AI119" s="60">
        <f t="shared" si="71"/>
        <v>105</v>
      </c>
      <c r="AJ119" s="60">
        <f t="shared" si="71"/>
        <v>10105</v>
      </c>
      <c r="AK119" s="60">
        <f t="shared" si="71"/>
        <v>464.28571428571428</v>
      </c>
      <c r="AL119" s="60">
        <f t="shared" si="71"/>
        <v>9.2857142857142847</v>
      </c>
      <c r="AM119" s="60">
        <f t="shared" si="71"/>
        <v>-274.39285714285711</v>
      </c>
      <c r="AN119" s="60">
        <f t="shared" si="71"/>
        <v>-274.39285714285711</v>
      </c>
      <c r="AO119" s="60">
        <f t="shared" si="71"/>
        <v>274.39285714285711</v>
      </c>
      <c r="AP119" s="61" t="str">
        <f t="shared" si="50"/>
        <v/>
      </c>
      <c r="AQ119" s="62">
        <f t="shared" si="46"/>
        <v>35</v>
      </c>
      <c r="AR119" s="63">
        <f t="shared" si="51"/>
        <v>2.121990369181384</v>
      </c>
      <c r="AS119" s="63">
        <f t="shared" si="52"/>
        <v>106.0995184590692</v>
      </c>
      <c r="AT119" s="63">
        <f t="shared" si="53"/>
        <v>212.1990369181384</v>
      </c>
      <c r="AU119" s="63">
        <f t="shared" si="47"/>
        <v>-106.0995184590692</v>
      </c>
      <c r="AV119" s="68">
        <f t="shared" si="54"/>
        <v>0.1</v>
      </c>
      <c r="AW119" s="63">
        <f t="shared" si="55"/>
        <v>530.49759229534607</v>
      </c>
      <c r="AX119" s="63">
        <f t="shared" si="56"/>
        <v>-212.1990369181384</v>
      </c>
      <c r="AY119" s="64">
        <f t="shared" si="57"/>
        <v>318.29855537720766</v>
      </c>
      <c r="AZ119" s="65">
        <f t="shared" si="58"/>
        <v>-439.96675074524057</v>
      </c>
      <c r="BA119" s="51">
        <f t="shared" si="59"/>
        <v>742.69662921348436</v>
      </c>
      <c r="BB119" s="55">
        <f t="shared" si="60"/>
        <v>8.0363335868698413E-2</v>
      </c>
      <c r="BC119" s="55">
        <f t="shared" si="61"/>
        <v>0.41977201489660049</v>
      </c>
      <c r="BE119" s="52">
        <f>IF(((AS119-T119)/T119)&gt;=BE$4,AD119,"")</f>
        <v>8.8999999999999702</v>
      </c>
      <c r="BF119" s="52" t="str">
        <f t="shared" si="62"/>
        <v/>
      </c>
      <c r="BG119" s="52">
        <f>IF(BB119&lt;=BG$4,AD119,"")</f>
        <v>8.8999999999999702</v>
      </c>
      <c r="BH119" s="52" t="str">
        <f>IF(BC119&gt;=BH$4,AD119,"")</f>
        <v/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9241.7346938775518</v>
      </c>
      <c r="AC120" s="71">
        <f t="shared" si="49"/>
        <v>758.26530612244824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2.1</v>
      </c>
      <c r="AG120" s="74">
        <f t="shared" si="71"/>
        <v>200</v>
      </c>
      <c r="AH120" s="60">
        <f t="shared" si="71"/>
        <v>50</v>
      </c>
      <c r="AI120" s="60">
        <f t="shared" si="71"/>
        <v>105</v>
      </c>
      <c r="AJ120" s="60">
        <f t="shared" si="71"/>
        <v>10105</v>
      </c>
      <c r="AK120" s="60">
        <f t="shared" si="71"/>
        <v>464.28571428571428</v>
      </c>
      <c r="AL120" s="60">
        <f t="shared" si="71"/>
        <v>9.2857142857142847</v>
      </c>
      <c r="AM120" s="60">
        <f t="shared" si="71"/>
        <v>-274.39285714285711</v>
      </c>
      <c r="AN120" s="60">
        <f t="shared" si="71"/>
        <v>-274.39285714285711</v>
      </c>
      <c r="AO120" s="60">
        <f t="shared" si="71"/>
        <v>274.39285714285711</v>
      </c>
      <c r="AP120" s="61" t="str">
        <f t="shared" si="50"/>
        <v/>
      </c>
      <c r="AQ120" s="62">
        <f t="shared" si="46"/>
        <v>35</v>
      </c>
      <c r="AR120" s="63">
        <f t="shared" si="51"/>
        <v>2.1347402597402634</v>
      </c>
      <c r="AS120" s="63">
        <f t="shared" si="52"/>
        <v>106.73701298701317</v>
      </c>
      <c r="AT120" s="63">
        <f t="shared" si="53"/>
        <v>213.47402597402635</v>
      </c>
      <c r="AU120" s="63">
        <f t="shared" si="47"/>
        <v>-106.73701298701317</v>
      </c>
      <c r="AV120" s="68">
        <f t="shared" si="54"/>
        <v>0.1</v>
      </c>
      <c r="AW120" s="63">
        <f t="shared" si="55"/>
        <v>533.68506493506584</v>
      </c>
      <c r="AX120" s="63">
        <f t="shared" si="56"/>
        <v>-213.47402597402635</v>
      </c>
      <c r="AY120" s="64">
        <f t="shared" si="57"/>
        <v>320.21103896103949</v>
      </c>
      <c r="AZ120" s="65">
        <f t="shared" si="58"/>
        <v>-438.05426716140875</v>
      </c>
      <c r="BA120" s="51">
        <f t="shared" si="59"/>
        <v>747.15909090909224</v>
      </c>
      <c r="BB120" s="55">
        <f t="shared" si="60"/>
        <v>8.0846195617806357E-2</v>
      </c>
      <c r="BC120" s="55">
        <f t="shared" si="61"/>
        <v>0.42229419752633429</v>
      </c>
      <c r="BE120" s="52">
        <f>IF(((AS120-T120)/T120)&gt;=BE$4,AD120,"")</f>
        <v>8.7999999999999705</v>
      </c>
      <c r="BF120" s="52" t="str">
        <f t="shared" si="62"/>
        <v/>
      </c>
      <c r="BG120" s="52">
        <f>IF(BB120&lt;=BG$4,AD120,"")</f>
        <v>8.7999999999999705</v>
      </c>
      <c r="BH120" s="52" t="str">
        <f>IF(BC120&gt;=BH$4,AD120,"")</f>
        <v/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9241.7346938775518</v>
      </c>
      <c r="AC121" s="71">
        <f t="shared" si="49"/>
        <v>758.26530612244824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2.1</v>
      </c>
      <c r="AG121" s="74">
        <f t="shared" si="71"/>
        <v>200</v>
      </c>
      <c r="AH121" s="60">
        <f t="shared" si="71"/>
        <v>50</v>
      </c>
      <c r="AI121" s="60">
        <f t="shared" si="71"/>
        <v>105</v>
      </c>
      <c r="AJ121" s="60">
        <f t="shared" si="71"/>
        <v>10105</v>
      </c>
      <c r="AK121" s="60">
        <f t="shared" si="71"/>
        <v>464.28571428571428</v>
      </c>
      <c r="AL121" s="60">
        <f t="shared" si="71"/>
        <v>9.2857142857142847</v>
      </c>
      <c r="AM121" s="60">
        <f t="shared" si="71"/>
        <v>-274.39285714285711</v>
      </c>
      <c r="AN121" s="60">
        <f t="shared" si="71"/>
        <v>-274.39285714285711</v>
      </c>
      <c r="AO121" s="60">
        <f t="shared" si="71"/>
        <v>274.39285714285711</v>
      </c>
      <c r="AP121" s="61" t="str">
        <f t="shared" si="50"/>
        <v/>
      </c>
      <c r="AQ121" s="62">
        <f t="shared" si="46"/>
        <v>35</v>
      </c>
      <c r="AR121" s="63">
        <f t="shared" si="51"/>
        <v>2.1477832512315307</v>
      </c>
      <c r="AS121" s="63">
        <f t="shared" si="52"/>
        <v>107.38916256157654</v>
      </c>
      <c r="AT121" s="63">
        <f t="shared" si="53"/>
        <v>214.77832512315308</v>
      </c>
      <c r="AU121" s="63">
        <f t="shared" si="47"/>
        <v>-107.38916256157654</v>
      </c>
      <c r="AV121" s="68">
        <f t="shared" si="54"/>
        <v>0.1</v>
      </c>
      <c r="AW121" s="63">
        <f t="shared" si="55"/>
        <v>536.9458128078827</v>
      </c>
      <c r="AX121" s="63">
        <f t="shared" si="56"/>
        <v>-214.77832512315308</v>
      </c>
      <c r="AY121" s="64">
        <f t="shared" si="57"/>
        <v>322.16748768472962</v>
      </c>
      <c r="AZ121" s="65">
        <f t="shared" si="58"/>
        <v>-436.09781843771862</v>
      </c>
      <c r="BA121" s="51">
        <f t="shared" si="59"/>
        <v>751.72413793103578</v>
      </c>
      <c r="BB121" s="55">
        <f t="shared" si="60"/>
        <v>8.1340155591031707E-2</v>
      </c>
      <c r="BC121" s="55">
        <f t="shared" si="61"/>
        <v>0.42487436136594714</v>
      </c>
      <c r="BE121" s="52">
        <f>IF(((AS121-T121)/T121)&gt;=BE$4,AD121,"")</f>
        <v>8.6999999999999709</v>
      </c>
      <c r="BF121" s="52" t="str">
        <f t="shared" si="62"/>
        <v/>
      </c>
      <c r="BG121" s="52">
        <f>IF(BB121&lt;=BG$4,AD121,"")</f>
        <v>8.6999999999999709</v>
      </c>
      <c r="BH121" s="52" t="str">
        <f>IF(BC121&gt;=BH$4,AD121,"")</f>
        <v/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9241.7346938775518</v>
      </c>
      <c r="AC122" s="71">
        <f t="shared" si="49"/>
        <v>758.26530612244824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2.1</v>
      </c>
      <c r="AG122" s="74">
        <f t="shared" si="74"/>
        <v>200</v>
      </c>
      <c r="AH122" s="60">
        <f t="shared" si="74"/>
        <v>50</v>
      </c>
      <c r="AI122" s="60">
        <f t="shared" si="74"/>
        <v>105</v>
      </c>
      <c r="AJ122" s="60">
        <f t="shared" si="74"/>
        <v>10105</v>
      </c>
      <c r="AK122" s="60">
        <f t="shared" si="74"/>
        <v>464.28571428571428</v>
      </c>
      <c r="AL122" s="60">
        <f t="shared" si="74"/>
        <v>9.2857142857142847</v>
      </c>
      <c r="AM122" s="60">
        <f t="shared" si="74"/>
        <v>-274.39285714285711</v>
      </c>
      <c r="AN122" s="60">
        <f t="shared" si="74"/>
        <v>-274.39285714285711</v>
      </c>
      <c r="AO122" s="60">
        <f t="shared" si="74"/>
        <v>274.39285714285711</v>
      </c>
      <c r="AP122" s="61" t="str">
        <f t="shared" si="50"/>
        <v/>
      </c>
      <c r="AQ122" s="62">
        <f t="shared" si="46"/>
        <v>35</v>
      </c>
      <c r="AR122" s="63">
        <f t="shared" si="51"/>
        <v>2.1611295681063161</v>
      </c>
      <c r="AS122" s="63">
        <f t="shared" si="52"/>
        <v>108.0564784053158</v>
      </c>
      <c r="AT122" s="63">
        <f t="shared" si="53"/>
        <v>216.1129568106316</v>
      </c>
      <c r="AU122" s="63">
        <f t="shared" si="47"/>
        <v>-108.0564784053158</v>
      </c>
      <c r="AV122" s="68">
        <f t="shared" si="54"/>
        <v>0.1</v>
      </c>
      <c r="AW122" s="63">
        <f t="shared" si="55"/>
        <v>540.28239202657903</v>
      </c>
      <c r="AX122" s="63">
        <f t="shared" si="56"/>
        <v>-216.1129568106316</v>
      </c>
      <c r="AY122" s="64">
        <f t="shared" si="57"/>
        <v>324.16943521594743</v>
      </c>
      <c r="AZ122" s="65">
        <f t="shared" si="58"/>
        <v>-434.09587090650081</v>
      </c>
      <c r="BA122" s="51">
        <f t="shared" si="59"/>
        <v>756.39534883721058</v>
      </c>
      <c r="BB122" s="55">
        <f t="shared" si="60"/>
        <v>8.1845603005494844E-2</v>
      </c>
      <c r="BC122" s="55">
        <f t="shared" si="61"/>
        <v>0.42751452901578357</v>
      </c>
      <c r="BE122" s="52">
        <f>IF(((AS122-T122)/T122)&gt;=BE$4,AD122,"")</f>
        <v>8.5999999999999712</v>
      </c>
      <c r="BF122" s="52" t="str">
        <f t="shared" si="62"/>
        <v/>
      </c>
      <c r="BG122" s="52">
        <f>IF(BB122&lt;=BG$4,AD122,"")</f>
        <v>8.5999999999999712</v>
      </c>
      <c r="BH122" s="52" t="str">
        <f>IF(BC122&gt;=BH$4,AD122,"")</f>
        <v/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9241.7346938775518</v>
      </c>
      <c r="AC123" s="71">
        <f t="shared" si="49"/>
        <v>758.26530612244824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2.1</v>
      </c>
      <c r="AG123" s="74">
        <f t="shared" si="74"/>
        <v>200</v>
      </c>
      <c r="AH123" s="60">
        <f t="shared" si="74"/>
        <v>50</v>
      </c>
      <c r="AI123" s="60">
        <f t="shared" si="74"/>
        <v>105</v>
      </c>
      <c r="AJ123" s="60">
        <f t="shared" si="74"/>
        <v>10105</v>
      </c>
      <c r="AK123" s="60">
        <f t="shared" si="74"/>
        <v>464.28571428571428</v>
      </c>
      <c r="AL123" s="60">
        <f t="shared" si="74"/>
        <v>9.2857142857142847</v>
      </c>
      <c r="AM123" s="60">
        <f t="shared" si="74"/>
        <v>-274.39285714285711</v>
      </c>
      <c r="AN123" s="60">
        <f t="shared" si="74"/>
        <v>-274.39285714285711</v>
      </c>
      <c r="AO123" s="60">
        <f t="shared" si="74"/>
        <v>274.39285714285711</v>
      </c>
      <c r="AP123" s="61" t="str">
        <f t="shared" si="50"/>
        <v/>
      </c>
      <c r="AQ123" s="62">
        <f t="shared" si="46"/>
        <v>35</v>
      </c>
      <c r="AR123" s="63">
        <f t="shared" si="51"/>
        <v>2.1747899159663904</v>
      </c>
      <c r="AS123" s="63">
        <f t="shared" si="52"/>
        <v>108.73949579831952</v>
      </c>
      <c r="AT123" s="63">
        <f t="shared" si="53"/>
        <v>217.47899159663905</v>
      </c>
      <c r="AU123" s="63">
        <f t="shared" si="47"/>
        <v>-108.73949579831952</v>
      </c>
      <c r="AV123" s="68">
        <f t="shared" si="54"/>
        <v>0.1</v>
      </c>
      <c r="AW123" s="63">
        <f t="shared" si="55"/>
        <v>543.69747899159756</v>
      </c>
      <c r="AX123" s="63">
        <f t="shared" si="56"/>
        <v>-217.47899159663905</v>
      </c>
      <c r="AY123" s="64">
        <f t="shared" si="57"/>
        <v>326.21848739495852</v>
      </c>
      <c r="AZ123" s="65">
        <f t="shared" si="58"/>
        <v>-432.04681872748972</v>
      </c>
      <c r="BA123" s="51">
        <f t="shared" si="59"/>
        <v>761.17647058823673</v>
      </c>
      <c r="BB123" s="55">
        <f t="shared" si="60"/>
        <v>8.2362943300298322E-2</v>
      </c>
      <c r="BC123" s="55">
        <f t="shared" si="61"/>
        <v>0.43021681825738078</v>
      </c>
      <c r="BE123" s="52">
        <f>IF(((AS123-T123)/T123)&gt;=BE$4,AD123,"")</f>
        <v>8.4999999999999716</v>
      </c>
      <c r="BF123" s="52" t="str">
        <f t="shared" si="62"/>
        <v/>
      </c>
      <c r="BG123" s="52">
        <f>IF(BB123&lt;=BG$4,AD123,"")</f>
        <v>8.4999999999999716</v>
      </c>
      <c r="BH123" s="52" t="str">
        <f>IF(BC123&gt;=BH$4,AD123,"")</f>
        <v/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9241.7346938775518</v>
      </c>
      <c r="AC124" s="71">
        <f t="shared" si="49"/>
        <v>758.26530612244824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2.1</v>
      </c>
      <c r="AG124" s="74">
        <f t="shared" si="74"/>
        <v>200</v>
      </c>
      <c r="AH124" s="60">
        <f t="shared" si="74"/>
        <v>50</v>
      </c>
      <c r="AI124" s="60">
        <f t="shared" si="74"/>
        <v>105</v>
      </c>
      <c r="AJ124" s="60">
        <f t="shared" si="74"/>
        <v>10105</v>
      </c>
      <c r="AK124" s="60">
        <f t="shared" si="74"/>
        <v>464.28571428571428</v>
      </c>
      <c r="AL124" s="60">
        <f t="shared" si="74"/>
        <v>9.2857142857142847</v>
      </c>
      <c r="AM124" s="60">
        <f t="shared" si="74"/>
        <v>-274.39285714285711</v>
      </c>
      <c r="AN124" s="60">
        <f t="shared" si="74"/>
        <v>-274.39285714285711</v>
      </c>
      <c r="AO124" s="60">
        <f t="shared" si="74"/>
        <v>274.39285714285711</v>
      </c>
      <c r="AP124" s="61" t="str">
        <f t="shared" si="50"/>
        <v/>
      </c>
      <c r="AQ124" s="62">
        <f t="shared" si="46"/>
        <v>35</v>
      </c>
      <c r="AR124" s="63">
        <f t="shared" si="51"/>
        <v>2.1887755102040853</v>
      </c>
      <c r="AS124" s="63">
        <f t="shared" si="52"/>
        <v>109.43877551020427</v>
      </c>
      <c r="AT124" s="63">
        <f t="shared" si="53"/>
        <v>218.87755102040853</v>
      </c>
      <c r="AU124" s="63">
        <f t="shared" si="47"/>
        <v>-109.43877551020427</v>
      </c>
      <c r="AV124" s="68">
        <f t="shared" si="54"/>
        <v>0.1</v>
      </c>
      <c r="AW124" s="63">
        <f t="shared" si="55"/>
        <v>547.19387755102139</v>
      </c>
      <c r="AX124" s="63">
        <f t="shared" si="56"/>
        <v>-218.87755102040853</v>
      </c>
      <c r="AY124" s="64">
        <f t="shared" si="57"/>
        <v>328.31632653061286</v>
      </c>
      <c r="AZ124" s="65">
        <f t="shared" si="58"/>
        <v>-429.94897959183538</v>
      </c>
      <c r="BA124" s="51">
        <f t="shared" si="59"/>
        <v>766.07142857142981</v>
      </c>
      <c r="BB124" s="55">
        <f t="shared" si="60"/>
        <v>8.2892601221168524E-2</v>
      </c>
      <c r="BC124" s="55">
        <f t="shared" si="61"/>
        <v>0.43298344771901615</v>
      </c>
      <c r="BE124" s="52">
        <f>IF(((AS124-T124)/T124)&gt;=BE$4,AD124,"")</f>
        <v>8.3999999999999719</v>
      </c>
      <c r="BF124" s="52" t="str">
        <f t="shared" si="62"/>
        <v/>
      </c>
      <c r="BG124" s="52">
        <f>IF(BB124&lt;=BG$4,AD124,"")</f>
        <v>8.3999999999999719</v>
      </c>
      <c r="BH124" s="52" t="str">
        <f>IF(BC124&gt;=BH$4,AD124,"")</f>
        <v/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9241.7346938775518</v>
      </c>
      <c r="AC125" s="71">
        <f t="shared" si="49"/>
        <v>758.26530612244824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2.1</v>
      </c>
      <c r="AG125" s="74">
        <f t="shared" si="74"/>
        <v>200</v>
      </c>
      <c r="AH125" s="60">
        <f t="shared" si="74"/>
        <v>50</v>
      </c>
      <c r="AI125" s="60">
        <f t="shared" si="74"/>
        <v>105</v>
      </c>
      <c r="AJ125" s="60">
        <f t="shared" si="74"/>
        <v>10105</v>
      </c>
      <c r="AK125" s="60">
        <f t="shared" si="74"/>
        <v>464.28571428571428</v>
      </c>
      <c r="AL125" s="60">
        <f t="shared" si="74"/>
        <v>9.2857142857142847</v>
      </c>
      <c r="AM125" s="60">
        <f t="shared" si="74"/>
        <v>-274.39285714285711</v>
      </c>
      <c r="AN125" s="60">
        <f t="shared" si="74"/>
        <v>-274.39285714285711</v>
      </c>
      <c r="AO125" s="60">
        <f t="shared" si="74"/>
        <v>274.39285714285711</v>
      </c>
      <c r="AP125" s="61" t="str">
        <f t="shared" si="50"/>
        <v/>
      </c>
      <c r="AQ125" s="62">
        <f t="shared" si="46"/>
        <v>35</v>
      </c>
      <c r="AR125" s="63">
        <f t="shared" si="51"/>
        <v>2.2030981067125683</v>
      </c>
      <c r="AS125" s="63">
        <f t="shared" si="52"/>
        <v>110.15490533562841</v>
      </c>
      <c r="AT125" s="63">
        <f t="shared" si="53"/>
        <v>220.30981067125683</v>
      </c>
      <c r="AU125" s="63">
        <f t="shared" si="47"/>
        <v>-110.15490533562841</v>
      </c>
      <c r="AV125" s="68">
        <f t="shared" si="54"/>
        <v>0.1</v>
      </c>
      <c r="AW125" s="63">
        <f t="shared" si="55"/>
        <v>550.77452667814202</v>
      </c>
      <c r="AX125" s="63">
        <f t="shared" si="56"/>
        <v>-220.30981067125683</v>
      </c>
      <c r="AY125" s="64">
        <f t="shared" si="57"/>
        <v>330.46471600688517</v>
      </c>
      <c r="AZ125" s="65">
        <f t="shared" si="58"/>
        <v>-427.80059011556307</v>
      </c>
      <c r="BA125" s="51">
        <f t="shared" si="59"/>
        <v>771.08433734939888</v>
      </c>
      <c r="BB125" s="55">
        <f t="shared" si="60"/>
        <v>8.3435021983505483E-2</v>
      </c>
      <c r="BC125" s="55">
        <f t="shared" si="61"/>
        <v>0.43581674295081119</v>
      </c>
      <c r="BE125" s="52">
        <f>IF(((AS125-T125)/T125)&gt;=BE$4,AD125,"")</f>
        <v>8.2999999999999723</v>
      </c>
      <c r="BF125" s="52" t="str">
        <f t="shared" si="62"/>
        <v/>
      </c>
      <c r="BG125" s="52">
        <f>IF(BB125&lt;=BG$4,AD125,"")</f>
        <v>8.2999999999999723</v>
      </c>
      <c r="BH125" s="52" t="str">
        <f>IF(BC125&gt;=BH$4,AD125,"")</f>
        <v/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9241.7346938775518</v>
      </c>
      <c r="AC126" s="71">
        <f t="shared" si="49"/>
        <v>758.26530612244824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2.1</v>
      </c>
      <c r="AG126" s="74">
        <f t="shared" si="74"/>
        <v>200</v>
      </c>
      <c r="AH126" s="60">
        <f t="shared" si="74"/>
        <v>50</v>
      </c>
      <c r="AI126" s="60">
        <f t="shared" si="74"/>
        <v>105</v>
      </c>
      <c r="AJ126" s="60">
        <f t="shared" si="74"/>
        <v>10105</v>
      </c>
      <c r="AK126" s="60">
        <f t="shared" si="74"/>
        <v>464.28571428571428</v>
      </c>
      <c r="AL126" s="60">
        <f t="shared" si="74"/>
        <v>9.2857142857142847</v>
      </c>
      <c r="AM126" s="60">
        <f t="shared" si="74"/>
        <v>-274.39285714285711</v>
      </c>
      <c r="AN126" s="60">
        <f t="shared" si="74"/>
        <v>-274.39285714285711</v>
      </c>
      <c r="AO126" s="60">
        <f t="shared" si="74"/>
        <v>274.39285714285711</v>
      </c>
      <c r="AP126" s="61" t="str">
        <f t="shared" si="50"/>
        <v/>
      </c>
      <c r="AQ126" s="62">
        <f t="shared" si="46"/>
        <v>35</v>
      </c>
      <c r="AR126" s="63">
        <f t="shared" si="51"/>
        <v>2.2177700348432094</v>
      </c>
      <c r="AS126" s="63">
        <f t="shared" si="52"/>
        <v>110.88850174216047</v>
      </c>
      <c r="AT126" s="63">
        <f t="shared" si="53"/>
        <v>221.77700348432094</v>
      </c>
      <c r="AU126" s="63">
        <f t="shared" si="47"/>
        <v>-110.88850174216047</v>
      </c>
      <c r="AV126" s="68">
        <f t="shared" si="54"/>
        <v>0.1</v>
      </c>
      <c r="AW126" s="63">
        <f t="shared" si="55"/>
        <v>554.44250871080237</v>
      </c>
      <c r="AX126" s="63">
        <f t="shared" si="56"/>
        <v>-221.77700348432094</v>
      </c>
      <c r="AY126" s="64">
        <f t="shared" si="57"/>
        <v>332.6655052264814</v>
      </c>
      <c r="AZ126" s="65">
        <f t="shared" si="58"/>
        <v>-425.59980089596684</v>
      </c>
      <c r="BA126" s="51">
        <f t="shared" si="59"/>
        <v>776.21951219512334</v>
      </c>
      <c r="BB126" s="55">
        <f t="shared" si="60"/>
        <v>8.3990672520533605E-2</v>
      </c>
      <c r="BC126" s="55">
        <f t="shared" si="61"/>
        <v>0.43871914294435754</v>
      </c>
      <c r="BE126" s="52">
        <f>IF(((AS126-T126)/T126)&gt;=BE$4,AD126,"")</f>
        <v>8.1999999999999726</v>
      </c>
      <c r="BF126" s="52" t="str">
        <f t="shared" si="62"/>
        <v/>
      </c>
      <c r="BG126" s="52">
        <f>IF(BB126&lt;=BG$4,AD126,"")</f>
        <v>8.1999999999999726</v>
      </c>
      <c r="BH126" s="52" t="str">
        <f>IF(BC126&gt;=BH$4,AD126,"")</f>
        <v/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9241.7346938775518</v>
      </c>
      <c r="AC127" s="71">
        <f t="shared" si="49"/>
        <v>758.26530612244824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2.1</v>
      </c>
      <c r="AG127" s="74">
        <f t="shared" si="74"/>
        <v>200</v>
      </c>
      <c r="AH127" s="60">
        <f t="shared" si="74"/>
        <v>50</v>
      </c>
      <c r="AI127" s="60">
        <f t="shared" si="74"/>
        <v>105</v>
      </c>
      <c r="AJ127" s="60">
        <f t="shared" si="74"/>
        <v>10105</v>
      </c>
      <c r="AK127" s="60">
        <f t="shared" si="74"/>
        <v>464.28571428571428</v>
      </c>
      <c r="AL127" s="60">
        <f t="shared" si="74"/>
        <v>9.2857142857142847</v>
      </c>
      <c r="AM127" s="60">
        <f t="shared" si="74"/>
        <v>-274.39285714285711</v>
      </c>
      <c r="AN127" s="60">
        <f t="shared" si="74"/>
        <v>-274.39285714285711</v>
      </c>
      <c r="AO127" s="60">
        <f t="shared" si="74"/>
        <v>274.39285714285711</v>
      </c>
      <c r="AP127" s="61" t="str">
        <f t="shared" si="50"/>
        <v/>
      </c>
      <c r="AQ127" s="62">
        <f t="shared" si="46"/>
        <v>35</v>
      </c>
      <c r="AR127" s="63">
        <f t="shared" si="51"/>
        <v>2.232804232804237</v>
      </c>
      <c r="AS127" s="63">
        <f t="shared" si="52"/>
        <v>111.64021164021185</v>
      </c>
      <c r="AT127" s="63">
        <f t="shared" si="53"/>
        <v>223.28042328042369</v>
      </c>
      <c r="AU127" s="63">
        <f t="shared" si="47"/>
        <v>-111.64021164021185</v>
      </c>
      <c r="AV127" s="68">
        <f t="shared" si="54"/>
        <v>0.1</v>
      </c>
      <c r="AW127" s="63">
        <f t="shared" si="55"/>
        <v>558.20105820105925</v>
      </c>
      <c r="AX127" s="63">
        <f t="shared" si="56"/>
        <v>-223.28042328042369</v>
      </c>
      <c r="AY127" s="64">
        <f t="shared" si="57"/>
        <v>334.92063492063556</v>
      </c>
      <c r="AZ127" s="65">
        <f t="shared" si="58"/>
        <v>-423.34467120181267</v>
      </c>
      <c r="BA127" s="51">
        <f t="shared" si="59"/>
        <v>781.48148148148289</v>
      </c>
      <c r="BB127" s="55">
        <f t="shared" si="60"/>
        <v>8.4560042823908083E-2</v>
      </c>
      <c r="BC127" s="55">
        <f t="shared" si="61"/>
        <v>0.44169320713527543</v>
      </c>
      <c r="BE127" s="52">
        <f>IF(((AS127-T127)/T127)&gt;=BE$4,AD127,"")</f>
        <v>8.099999999999973</v>
      </c>
      <c r="BF127" s="52" t="str">
        <f t="shared" si="62"/>
        <v/>
      </c>
      <c r="BG127" s="52">
        <f>IF(BB127&lt;=BG$4,AD127,"")</f>
        <v>8.099999999999973</v>
      </c>
      <c r="BH127" s="52" t="str">
        <f>IF(BC127&gt;=BH$4,AD127,"")</f>
        <v/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9241.7346938775518</v>
      </c>
      <c r="AC128" s="71">
        <f t="shared" si="49"/>
        <v>758.26530612244824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2.1</v>
      </c>
      <c r="AG128" s="74">
        <f t="shared" si="74"/>
        <v>200</v>
      </c>
      <c r="AH128" s="60">
        <f t="shared" si="74"/>
        <v>50</v>
      </c>
      <c r="AI128" s="60">
        <f t="shared" si="74"/>
        <v>105</v>
      </c>
      <c r="AJ128" s="60">
        <f t="shared" si="74"/>
        <v>10105</v>
      </c>
      <c r="AK128" s="60">
        <f t="shared" si="74"/>
        <v>464.28571428571428</v>
      </c>
      <c r="AL128" s="60">
        <f t="shared" si="74"/>
        <v>9.2857142857142847</v>
      </c>
      <c r="AM128" s="60">
        <f t="shared" si="74"/>
        <v>-274.39285714285711</v>
      </c>
      <c r="AN128" s="60">
        <f t="shared" si="74"/>
        <v>-274.39285714285711</v>
      </c>
      <c r="AO128" s="60">
        <f t="shared" si="74"/>
        <v>274.39285714285711</v>
      </c>
      <c r="AP128" s="61" t="str">
        <f t="shared" si="50"/>
        <v/>
      </c>
      <c r="AQ128" s="62">
        <f t="shared" si="46"/>
        <v>35</v>
      </c>
      <c r="AR128" s="63">
        <f t="shared" si="51"/>
        <v>2.2482142857142895</v>
      </c>
      <c r="AS128" s="63">
        <f t="shared" si="52"/>
        <v>112.41071428571448</v>
      </c>
      <c r="AT128" s="63">
        <f t="shared" si="53"/>
        <v>224.82142857142895</v>
      </c>
      <c r="AU128" s="63">
        <f t="shared" si="47"/>
        <v>-112.41071428571448</v>
      </c>
      <c r="AV128" s="68">
        <f t="shared" si="54"/>
        <v>0.1</v>
      </c>
      <c r="AW128" s="63">
        <f t="shared" si="55"/>
        <v>562.05357142857235</v>
      </c>
      <c r="AX128" s="63">
        <f t="shared" si="56"/>
        <v>-224.82142857142895</v>
      </c>
      <c r="AY128" s="64">
        <f t="shared" si="57"/>
        <v>337.2321428571434</v>
      </c>
      <c r="AZ128" s="65">
        <f t="shared" si="58"/>
        <v>-421.03316326530484</v>
      </c>
      <c r="BA128" s="51">
        <f t="shared" si="59"/>
        <v>786.87500000000136</v>
      </c>
      <c r="BB128" s="55">
        <f t="shared" si="60"/>
        <v>8.5143647384866933E-2</v>
      </c>
      <c r="BC128" s="55">
        <f t="shared" si="61"/>
        <v>0.44474162293096603</v>
      </c>
      <c r="BE128" s="52">
        <f>IF(((AS128-T128)/T128)&gt;=BE$4,AD128,"")</f>
        <v>7.9999999999999734</v>
      </c>
      <c r="BF128" s="52" t="str">
        <f t="shared" si="62"/>
        <v/>
      </c>
      <c r="BG128" s="52">
        <f>IF(BB128&lt;=BG$4,AD128,"")</f>
        <v>7.9999999999999734</v>
      </c>
      <c r="BH128" s="52" t="str">
        <f>IF(BC128&gt;=BH$4,AD128,"")</f>
        <v/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9241.7346938775518</v>
      </c>
      <c r="AC129" s="71">
        <f t="shared" si="49"/>
        <v>758.26530612244824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2.1</v>
      </c>
      <c r="AG129" s="74">
        <f t="shared" si="74"/>
        <v>200</v>
      </c>
      <c r="AH129" s="60">
        <f t="shared" si="74"/>
        <v>50</v>
      </c>
      <c r="AI129" s="60">
        <f t="shared" si="74"/>
        <v>105</v>
      </c>
      <c r="AJ129" s="60">
        <f t="shared" si="74"/>
        <v>10105</v>
      </c>
      <c r="AK129" s="60">
        <f t="shared" si="74"/>
        <v>464.28571428571428</v>
      </c>
      <c r="AL129" s="60">
        <f t="shared" si="74"/>
        <v>9.2857142857142847</v>
      </c>
      <c r="AM129" s="60">
        <f t="shared" si="74"/>
        <v>-274.39285714285711</v>
      </c>
      <c r="AN129" s="60">
        <f t="shared" si="74"/>
        <v>-274.39285714285711</v>
      </c>
      <c r="AO129" s="60">
        <f t="shared" si="74"/>
        <v>274.39285714285711</v>
      </c>
      <c r="AP129" s="61" t="str">
        <f t="shared" si="50"/>
        <v/>
      </c>
      <c r="AQ129" s="62">
        <f t="shared" si="46"/>
        <v>35</v>
      </c>
      <c r="AR129" s="63">
        <f t="shared" si="51"/>
        <v>2.2640144665461159</v>
      </c>
      <c r="AS129" s="63">
        <f t="shared" si="52"/>
        <v>113.20072332730579</v>
      </c>
      <c r="AT129" s="63">
        <f t="shared" si="53"/>
        <v>226.40144665461159</v>
      </c>
      <c r="AU129" s="63">
        <f t="shared" si="47"/>
        <v>-113.20072332730579</v>
      </c>
      <c r="AV129" s="68">
        <f t="shared" si="54"/>
        <v>0.1</v>
      </c>
      <c r="AW129" s="63">
        <f t="shared" si="55"/>
        <v>566.00361663652893</v>
      </c>
      <c r="AX129" s="63">
        <f t="shared" si="56"/>
        <v>-226.40144665461159</v>
      </c>
      <c r="AY129" s="64">
        <f t="shared" si="57"/>
        <v>339.60216998191731</v>
      </c>
      <c r="AZ129" s="65">
        <f t="shared" si="58"/>
        <v>-418.66313614053092</v>
      </c>
      <c r="BA129" s="51">
        <f t="shared" si="59"/>
        <v>792.40506329114055</v>
      </c>
      <c r="BB129" s="55">
        <f t="shared" si="60"/>
        <v>8.5742026744837385E-2</v>
      </c>
      <c r="BC129" s="55">
        <f t="shared" si="61"/>
        <v>0.44786721381009192</v>
      </c>
      <c r="BE129" s="52">
        <f>IF(((AS129-T129)/T129)&gt;=BE$4,AD129,"")</f>
        <v>7.8999999999999737</v>
      </c>
      <c r="BF129" s="52" t="str">
        <f t="shared" si="62"/>
        <v/>
      </c>
      <c r="BG129" s="52">
        <f>IF(BB129&lt;=BG$4,AD129,"")</f>
        <v>7.8999999999999737</v>
      </c>
      <c r="BH129" s="52" t="str">
        <f>IF(BC129&gt;=BH$4,AD129,"")</f>
        <v/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9241.7346938775518</v>
      </c>
      <c r="AC130" s="71">
        <f t="shared" si="49"/>
        <v>758.26530612244824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2.1</v>
      </c>
      <c r="AG130" s="74">
        <f t="shared" si="74"/>
        <v>200</v>
      </c>
      <c r="AH130" s="60">
        <f t="shared" si="74"/>
        <v>50</v>
      </c>
      <c r="AI130" s="60">
        <f t="shared" si="74"/>
        <v>105</v>
      </c>
      <c r="AJ130" s="60">
        <f t="shared" si="74"/>
        <v>10105</v>
      </c>
      <c r="AK130" s="60">
        <f t="shared" si="74"/>
        <v>464.28571428571428</v>
      </c>
      <c r="AL130" s="60">
        <f t="shared" si="74"/>
        <v>9.2857142857142847</v>
      </c>
      <c r="AM130" s="60">
        <f t="shared" si="74"/>
        <v>-274.39285714285711</v>
      </c>
      <c r="AN130" s="60">
        <f t="shared" si="74"/>
        <v>-274.39285714285711</v>
      </c>
      <c r="AO130" s="60">
        <f t="shared" si="74"/>
        <v>274.39285714285711</v>
      </c>
      <c r="AP130" s="61" t="str">
        <f t="shared" si="50"/>
        <v/>
      </c>
      <c r="AQ130" s="62">
        <f t="shared" si="46"/>
        <v>35</v>
      </c>
      <c r="AR130" s="63">
        <f t="shared" si="51"/>
        <v>2.2802197802197846</v>
      </c>
      <c r="AS130" s="63">
        <f t="shared" si="52"/>
        <v>114.01098901098922</v>
      </c>
      <c r="AT130" s="63">
        <f t="shared" si="53"/>
        <v>228.02197802197844</v>
      </c>
      <c r="AU130" s="63">
        <f t="shared" si="47"/>
        <v>-114.01098901098922</v>
      </c>
      <c r="AV130" s="68">
        <f t="shared" si="54"/>
        <v>0.1</v>
      </c>
      <c r="AW130" s="63">
        <f t="shared" si="55"/>
        <v>570.05494505494607</v>
      </c>
      <c r="AX130" s="63">
        <f t="shared" si="56"/>
        <v>-228.02197802197844</v>
      </c>
      <c r="AY130" s="64">
        <f t="shared" si="57"/>
        <v>342.03296703296763</v>
      </c>
      <c r="AZ130" s="65">
        <f t="shared" si="58"/>
        <v>-416.2323390894806</v>
      </c>
      <c r="BA130" s="51">
        <f t="shared" si="59"/>
        <v>798.07692307692457</v>
      </c>
      <c r="BB130" s="55">
        <f t="shared" si="60"/>
        <v>8.635574916531992E-2</v>
      </c>
      <c r="BC130" s="55">
        <f t="shared" si="61"/>
        <v>0.45107294804509301</v>
      </c>
      <c r="BE130" s="52">
        <f>IF(((AS130-T130)/T130)&gt;=BE$4,AD130,"")</f>
        <v>7.7999999999999741</v>
      </c>
      <c r="BF130" s="52" t="str">
        <f t="shared" si="62"/>
        <v/>
      </c>
      <c r="BG130" s="52">
        <f>IF(BB130&lt;=BG$4,AD130,"")</f>
        <v>7.7999999999999741</v>
      </c>
      <c r="BH130" s="52" t="str">
        <f>IF(BC130&gt;=BH$4,AD130,"")</f>
        <v/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9241.7346938775518</v>
      </c>
      <c r="AC131" s="71">
        <f t="shared" si="49"/>
        <v>758.26530612244824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2.1</v>
      </c>
      <c r="AG131" s="74">
        <f t="shared" si="74"/>
        <v>200</v>
      </c>
      <c r="AH131" s="60">
        <f t="shared" si="74"/>
        <v>50</v>
      </c>
      <c r="AI131" s="60">
        <f t="shared" si="74"/>
        <v>105</v>
      </c>
      <c r="AJ131" s="60">
        <f t="shared" si="74"/>
        <v>10105</v>
      </c>
      <c r="AK131" s="60">
        <f t="shared" si="74"/>
        <v>464.28571428571428</v>
      </c>
      <c r="AL131" s="60">
        <f t="shared" si="74"/>
        <v>9.2857142857142847</v>
      </c>
      <c r="AM131" s="60">
        <f t="shared" si="74"/>
        <v>-274.39285714285711</v>
      </c>
      <c r="AN131" s="60">
        <f t="shared" si="74"/>
        <v>-274.39285714285711</v>
      </c>
      <c r="AO131" s="60">
        <f t="shared" si="74"/>
        <v>274.39285714285711</v>
      </c>
      <c r="AP131" s="61" t="str">
        <f t="shared" si="50"/>
        <v/>
      </c>
      <c r="AQ131" s="62">
        <f t="shared" si="46"/>
        <v>35</v>
      </c>
      <c r="AR131" s="63">
        <f t="shared" si="51"/>
        <v>2.2968460111317297</v>
      </c>
      <c r="AS131" s="63">
        <f t="shared" si="52"/>
        <v>114.84230055658648</v>
      </c>
      <c r="AT131" s="63">
        <f t="shared" si="53"/>
        <v>229.68460111317296</v>
      </c>
      <c r="AU131" s="63">
        <f t="shared" si="47"/>
        <v>-114.84230055658648</v>
      </c>
      <c r="AV131" s="68">
        <f t="shared" si="54"/>
        <v>0.1</v>
      </c>
      <c r="AW131" s="63">
        <f t="shared" si="55"/>
        <v>574.21150278293237</v>
      </c>
      <c r="AX131" s="63">
        <f t="shared" si="56"/>
        <v>-229.68460111317296</v>
      </c>
      <c r="AY131" s="64">
        <f t="shared" si="57"/>
        <v>344.52690166975941</v>
      </c>
      <c r="AZ131" s="65">
        <f t="shared" si="58"/>
        <v>-413.73840445268883</v>
      </c>
      <c r="BA131" s="51">
        <f t="shared" si="59"/>
        <v>803.89610389610539</v>
      </c>
      <c r="BB131" s="55">
        <f t="shared" si="60"/>
        <v>8.69854124278929E-2</v>
      </c>
      <c r="BC131" s="55">
        <f t="shared" si="61"/>
        <v>0.45436194810437969</v>
      </c>
      <c r="BE131" s="52">
        <f>IF(((AS131-T131)/T131)&gt;=BE$4,AD131,"")</f>
        <v>7.6999999999999744</v>
      </c>
      <c r="BF131" s="52" t="str">
        <f t="shared" si="62"/>
        <v/>
      </c>
      <c r="BG131" s="52">
        <f>IF(BB131&lt;=BG$4,AD131,"")</f>
        <v>7.6999999999999744</v>
      </c>
      <c r="BH131" s="52" t="str">
        <f>IF(BC131&gt;=BH$4,AD131,"")</f>
        <v/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9241.7346938775518</v>
      </c>
      <c r="AC132" s="71">
        <f t="shared" si="49"/>
        <v>758.26530612244824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2.1</v>
      </c>
      <c r="AG132" s="74">
        <f t="shared" si="74"/>
        <v>200</v>
      </c>
      <c r="AH132" s="60">
        <f t="shared" si="74"/>
        <v>50</v>
      </c>
      <c r="AI132" s="60">
        <f t="shared" si="74"/>
        <v>105</v>
      </c>
      <c r="AJ132" s="60">
        <f t="shared" si="74"/>
        <v>10105</v>
      </c>
      <c r="AK132" s="60">
        <f t="shared" si="74"/>
        <v>464.28571428571428</v>
      </c>
      <c r="AL132" s="60">
        <f t="shared" si="74"/>
        <v>9.2857142857142847</v>
      </c>
      <c r="AM132" s="60">
        <f t="shared" si="74"/>
        <v>-274.39285714285711</v>
      </c>
      <c r="AN132" s="60">
        <f t="shared" si="74"/>
        <v>-274.39285714285711</v>
      </c>
      <c r="AO132" s="60">
        <f t="shared" si="74"/>
        <v>274.39285714285711</v>
      </c>
      <c r="AP132" s="61" t="str">
        <f t="shared" si="50"/>
        <v/>
      </c>
      <c r="AQ132" s="62">
        <f t="shared" si="46"/>
        <v>35</v>
      </c>
      <c r="AR132" s="63">
        <f t="shared" si="51"/>
        <v>2.3139097744360946</v>
      </c>
      <c r="AS132" s="63">
        <f t="shared" si="52"/>
        <v>115.69548872180474</v>
      </c>
      <c r="AT132" s="63">
        <f t="shared" si="53"/>
        <v>231.39097744360947</v>
      </c>
      <c r="AU132" s="63">
        <f t="shared" si="47"/>
        <v>-115.69548872180474</v>
      </c>
      <c r="AV132" s="68">
        <f t="shared" si="54"/>
        <v>0.1</v>
      </c>
      <c r="AW132" s="63">
        <f t="shared" si="55"/>
        <v>578.47744360902368</v>
      </c>
      <c r="AX132" s="63">
        <f t="shared" si="56"/>
        <v>-231.39097744360947</v>
      </c>
      <c r="AY132" s="64">
        <f t="shared" si="57"/>
        <v>347.08646616541421</v>
      </c>
      <c r="AZ132" s="65">
        <f t="shared" si="58"/>
        <v>-411.17883995703403</v>
      </c>
      <c r="BA132" s="51">
        <f t="shared" si="59"/>
        <v>809.86842105263315</v>
      </c>
      <c r="BB132" s="55">
        <f t="shared" si="60"/>
        <v>8.7631645776323069E-2</v>
      </c>
      <c r="BC132" s="55">
        <f t="shared" si="61"/>
        <v>0.45773750079680564</v>
      </c>
      <c r="BE132" s="52">
        <f>IF(((AS132-T132)/T132)&gt;=BE$4,AD132,"")</f>
        <v>7.5999999999999748</v>
      </c>
      <c r="BF132" s="52" t="str">
        <f t="shared" si="62"/>
        <v/>
      </c>
      <c r="BG132" s="52">
        <f>IF(BB132&lt;=BG$4,AD132,"")</f>
        <v>7.5999999999999748</v>
      </c>
      <c r="BH132" s="52" t="str">
        <f>IF(BC132&gt;=BH$4,AD132,"")</f>
        <v/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9241.7346938775518</v>
      </c>
      <c r="AC133" s="71">
        <f t="shared" si="49"/>
        <v>758.26530612244824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2.1</v>
      </c>
      <c r="AG133" s="74">
        <f t="shared" si="74"/>
        <v>200</v>
      </c>
      <c r="AH133" s="60">
        <f t="shared" si="74"/>
        <v>50</v>
      </c>
      <c r="AI133" s="60">
        <f t="shared" si="74"/>
        <v>105</v>
      </c>
      <c r="AJ133" s="60">
        <f t="shared" si="74"/>
        <v>10105</v>
      </c>
      <c r="AK133" s="60">
        <f t="shared" si="74"/>
        <v>464.28571428571428</v>
      </c>
      <c r="AL133" s="60">
        <f t="shared" si="74"/>
        <v>9.2857142857142847</v>
      </c>
      <c r="AM133" s="60">
        <f t="shared" si="74"/>
        <v>-274.39285714285711</v>
      </c>
      <c r="AN133" s="60">
        <f t="shared" si="74"/>
        <v>-274.39285714285711</v>
      </c>
      <c r="AO133" s="60">
        <f t="shared" si="74"/>
        <v>274.39285714285711</v>
      </c>
      <c r="AP133" s="61" t="str">
        <f t="shared" si="50"/>
        <v/>
      </c>
      <c r="AQ133" s="62">
        <f t="shared" si="46"/>
        <v>35</v>
      </c>
      <c r="AR133" s="63">
        <f t="shared" si="51"/>
        <v>2.3314285714285754</v>
      </c>
      <c r="AS133" s="63">
        <f t="shared" si="52"/>
        <v>116.57142857142877</v>
      </c>
      <c r="AT133" s="63">
        <f t="shared" si="53"/>
        <v>233.14285714285754</v>
      </c>
      <c r="AU133" s="63">
        <f t="shared" si="47"/>
        <v>-116.57142857142877</v>
      </c>
      <c r="AV133" s="68">
        <f t="shared" si="54"/>
        <v>0.1</v>
      </c>
      <c r="AW133" s="63">
        <f t="shared" si="55"/>
        <v>582.8571428571438</v>
      </c>
      <c r="AX133" s="63">
        <f t="shared" si="56"/>
        <v>-233.14285714285754</v>
      </c>
      <c r="AY133" s="64">
        <f t="shared" si="57"/>
        <v>349.71428571428623</v>
      </c>
      <c r="AZ133" s="65">
        <f t="shared" si="58"/>
        <v>-408.551020408162</v>
      </c>
      <c r="BA133" s="51">
        <f t="shared" si="59"/>
        <v>816.00000000000136</v>
      </c>
      <c r="BB133" s="55">
        <f t="shared" si="60"/>
        <v>8.8295112014044677E-2</v>
      </c>
      <c r="BC133" s="55">
        <f t="shared" si="61"/>
        <v>0.46120306822769591</v>
      </c>
      <c r="BE133" s="52">
        <f>IF(((AS133-T133)/T133)&gt;=BE$4,AD133,"")</f>
        <v>7.4999999999999751</v>
      </c>
      <c r="BF133" s="52" t="str">
        <f t="shared" si="62"/>
        <v/>
      </c>
      <c r="BG133" s="52">
        <f>IF(BB133&lt;=BG$4,AD133,"")</f>
        <v>7.4999999999999751</v>
      </c>
      <c r="BH133" s="52" t="str">
        <f>IF(BC133&gt;=BH$4,AD133,"")</f>
        <v/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9241.7346938775518</v>
      </c>
      <c r="AC134" s="71">
        <f t="shared" si="49"/>
        <v>758.26530612244824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2.1</v>
      </c>
      <c r="AG134" s="74">
        <f t="shared" si="74"/>
        <v>200</v>
      </c>
      <c r="AH134" s="60">
        <f t="shared" si="74"/>
        <v>50</v>
      </c>
      <c r="AI134" s="60">
        <f t="shared" si="74"/>
        <v>105</v>
      </c>
      <c r="AJ134" s="60">
        <f t="shared" si="74"/>
        <v>10105</v>
      </c>
      <c r="AK134" s="60">
        <f t="shared" si="74"/>
        <v>464.28571428571428</v>
      </c>
      <c r="AL134" s="60">
        <f t="shared" si="74"/>
        <v>9.2857142857142847</v>
      </c>
      <c r="AM134" s="60">
        <f t="shared" si="74"/>
        <v>-274.39285714285711</v>
      </c>
      <c r="AN134" s="60">
        <f t="shared" si="74"/>
        <v>-274.39285714285711</v>
      </c>
      <c r="AO134" s="60">
        <f t="shared" si="74"/>
        <v>274.39285714285711</v>
      </c>
      <c r="AP134" s="61" t="str">
        <f t="shared" si="50"/>
        <v/>
      </c>
      <c r="AQ134" s="62">
        <f t="shared" si="46"/>
        <v>35</v>
      </c>
      <c r="AR134" s="63">
        <f t="shared" si="51"/>
        <v>2.3494208494208539</v>
      </c>
      <c r="AS134" s="63">
        <f t="shared" si="52"/>
        <v>117.47104247104269</v>
      </c>
      <c r="AT134" s="63">
        <f t="shared" si="53"/>
        <v>234.94208494208539</v>
      </c>
      <c r="AU134" s="63">
        <f t="shared" si="47"/>
        <v>-117.47104247104269</v>
      </c>
      <c r="AV134" s="68">
        <f t="shared" si="54"/>
        <v>0.1</v>
      </c>
      <c r="AW134" s="63">
        <f t="shared" si="55"/>
        <v>587.35521235521344</v>
      </c>
      <c r="AX134" s="63">
        <f t="shared" si="56"/>
        <v>-234.94208494208539</v>
      </c>
      <c r="AY134" s="64">
        <f t="shared" si="57"/>
        <v>352.41312741312805</v>
      </c>
      <c r="AZ134" s="65">
        <f t="shared" si="58"/>
        <v>-405.85217870932019</v>
      </c>
      <c r="BA134" s="51">
        <f t="shared" si="59"/>
        <v>822.29729729729888</v>
      </c>
      <c r="BB134" s="55">
        <f t="shared" si="60"/>
        <v>8.8976509771704765E-2</v>
      </c>
      <c r="BC134" s="55">
        <f t="shared" si="61"/>
        <v>0.46476229964320526</v>
      </c>
      <c r="BE134" s="52">
        <f>IF(((AS134-T134)/T134)&gt;=BE$4,AD134,"")</f>
        <v>7.3999999999999755</v>
      </c>
      <c r="BF134" s="52" t="str">
        <f t="shared" si="62"/>
        <v/>
      </c>
      <c r="BG134" s="52">
        <f>IF(BB134&lt;=BG$4,AD134,"")</f>
        <v>7.3999999999999755</v>
      </c>
      <c r="BH134" s="52" t="str">
        <f>IF(BC134&gt;=BH$4,AD134,"")</f>
        <v/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9241.7346938775518</v>
      </c>
      <c r="AC135" s="71">
        <f t="shared" si="49"/>
        <v>758.26530612244824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2.1</v>
      </c>
      <c r="AG135" s="74">
        <f t="shared" si="74"/>
        <v>200</v>
      </c>
      <c r="AH135" s="60">
        <f t="shared" si="74"/>
        <v>50</v>
      </c>
      <c r="AI135" s="60">
        <f t="shared" si="74"/>
        <v>105</v>
      </c>
      <c r="AJ135" s="60">
        <f t="shared" si="74"/>
        <v>10105</v>
      </c>
      <c r="AK135" s="60">
        <f t="shared" si="74"/>
        <v>464.28571428571428</v>
      </c>
      <c r="AL135" s="60">
        <f t="shared" si="74"/>
        <v>9.2857142857142847</v>
      </c>
      <c r="AM135" s="60">
        <f t="shared" si="74"/>
        <v>-274.39285714285711</v>
      </c>
      <c r="AN135" s="60">
        <f t="shared" si="74"/>
        <v>-274.39285714285711</v>
      </c>
      <c r="AO135" s="60">
        <f t="shared" si="74"/>
        <v>274.39285714285711</v>
      </c>
      <c r="AP135" s="61" t="str">
        <f t="shared" si="50"/>
        <v/>
      </c>
      <c r="AQ135" s="62">
        <f t="shared" si="46"/>
        <v>35</v>
      </c>
      <c r="AR135" s="63">
        <f t="shared" si="51"/>
        <v>2.3679060665362077</v>
      </c>
      <c r="AS135" s="63">
        <f t="shared" si="52"/>
        <v>118.39530332681039</v>
      </c>
      <c r="AT135" s="63">
        <f t="shared" si="53"/>
        <v>236.79060665362078</v>
      </c>
      <c r="AU135" s="63">
        <f t="shared" si="47"/>
        <v>-118.39530332681039</v>
      </c>
      <c r="AV135" s="68">
        <f t="shared" si="54"/>
        <v>0.1</v>
      </c>
      <c r="AW135" s="63">
        <f t="shared" si="55"/>
        <v>591.9765166340519</v>
      </c>
      <c r="AX135" s="63">
        <f t="shared" si="56"/>
        <v>-236.79060665362078</v>
      </c>
      <c r="AY135" s="64">
        <f t="shared" si="57"/>
        <v>355.18590998043112</v>
      </c>
      <c r="AZ135" s="65">
        <f t="shared" si="58"/>
        <v>-403.07939614201712</v>
      </c>
      <c r="BA135" s="51">
        <f t="shared" si="59"/>
        <v>828.7671232876728</v>
      </c>
      <c r="BB135" s="55">
        <f t="shared" si="60"/>
        <v>8.9676575961081528E-2</v>
      </c>
      <c r="BC135" s="55">
        <f t="shared" si="61"/>
        <v>0.46841904424818037</v>
      </c>
      <c r="BE135" s="52">
        <f>IF(((AS135-T135)/T135)&gt;=BE$4,AD135,"")</f>
        <v>7.2999999999999758</v>
      </c>
      <c r="BF135" s="52" t="str">
        <f t="shared" si="62"/>
        <v/>
      </c>
      <c r="BG135" s="52">
        <f>IF(BB135&lt;=BG$4,AD135,"")</f>
        <v>7.2999999999999758</v>
      </c>
      <c r="BH135" s="52" t="str">
        <f>IF(BC135&gt;=BH$4,AD135,"")</f>
        <v/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9241.7346938775518</v>
      </c>
      <c r="AC136" s="71">
        <f t="shared" si="49"/>
        <v>758.26530612244824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2.1</v>
      </c>
      <c r="AG136" s="74">
        <f t="shared" si="74"/>
        <v>200</v>
      </c>
      <c r="AH136" s="60">
        <f t="shared" si="74"/>
        <v>50</v>
      </c>
      <c r="AI136" s="60">
        <f t="shared" si="74"/>
        <v>105</v>
      </c>
      <c r="AJ136" s="60">
        <f t="shared" si="74"/>
        <v>10105</v>
      </c>
      <c r="AK136" s="60">
        <f t="shared" si="74"/>
        <v>464.28571428571428</v>
      </c>
      <c r="AL136" s="60">
        <f t="shared" si="74"/>
        <v>9.2857142857142847</v>
      </c>
      <c r="AM136" s="60">
        <f t="shared" si="74"/>
        <v>-274.39285714285711</v>
      </c>
      <c r="AN136" s="60">
        <f t="shared" si="74"/>
        <v>-274.39285714285711</v>
      </c>
      <c r="AO136" s="60">
        <f t="shared" si="74"/>
        <v>274.39285714285711</v>
      </c>
      <c r="AP136" s="61" t="str">
        <f t="shared" si="50"/>
        <v/>
      </c>
      <c r="AQ136" s="62">
        <f t="shared" ref="AQ136:AQ199" si="76">AE136*AH136</f>
        <v>35</v>
      </c>
      <c r="AR136" s="63">
        <f t="shared" si="51"/>
        <v>2.3869047619047663</v>
      </c>
      <c r="AS136" s="63">
        <f t="shared" si="52"/>
        <v>119.34523809523832</v>
      </c>
      <c r="AT136" s="63">
        <f t="shared" si="53"/>
        <v>238.69047619047663</v>
      </c>
      <c r="AU136" s="63">
        <f t="shared" ref="AU136:AU199" si="77">-AS136</f>
        <v>-119.34523809523832</v>
      </c>
      <c r="AV136" s="68">
        <f t="shared" si="54"/>
        <v>0.1</v>
      </c>
      <c r="AW136" s="63">
        <f t="shared" si="55"/>
        <v>596.72619047619162</v>
      </c>
      <c r="AX136" s="63">
        <f t="shared" si="56"/>
        <v>-238.69047619047663</v>
      </c>
      <c r="AY136" s="64">
        <f t="shared" si="57"/>
        <v>358.03571428571502</v>
      </c>
      <c r="AZ136" s="65">
        <f t="shared" si="58"/>
        <v>-400.22959183673322</v>
      </c>
      <c r="BA136" s="51">
        <f t="shared" si="59"/>
        <v>835.41666666666822</v>
      </c>
      <c r="BB136" s="55">
        <f t="shared" si="60"/>
        <v>9.0396088433496544E-2</v>
      </c>
      <c r="BC136" s="55">
        <f t="shared" si="61"/>
        <v>0.47217736509218283</v>
      </c>
      <c r="BE136" s="52">
        <f>IF(((AS136-T136)/T136)&gt;=BE$4,AD136,"")</f>
        <v>7.1999999999999762</v>
      </c>
      <c r="BF136" s="52" t="str">
        <f t="shared" si="62"/>
        <v/>
      </c>
      <c r="BG136" s="52">
        <f>IF(BB136&lt;=BG$4,AD136,"")</f>
        <v>7.1999999999999762</v>
      </c>
      <c r="BH136" s="52" t="str">
        <f>IF(BC136&gt;=BH$4,AD136,"")</f>
        <v/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9241.7346938775518</v>
      </c>
      <c r="AC137" s="71">
        <f t="shared" ref="AC137:AC200" si="79">AA137-AB137</f>
        <v>758.26530612244824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2.1</v>
      </c>
      <c r="AG137" s="74">
        <f t="shared" si="74"/>
        <v>200</v>
      </c>
      <c r="AH137" s="60">
        <f t="shared" si="74"/>
        <v>50</v>
      </c>
      <c r="AI137" s="60">
        <f t="shared" si="74"/>
        <v>105</v>
      </c>
      <c r="AJ137" s="60">
        <f t="shared" si="74"/>
        <v>10105</v>
      </c>
      <c r="AK137" s="60">
        <f t="shared" si="74"/>
        <v>464.28571428571428</v>
      </c>
      <c r="AL137" s="60">
        <f t="shared" si="74"/>
        <v>9.2857142857142847</v>
      </c>
      <c r="AM137" s="60">
        <f t="shared" si="74"/>
        <v>-274.39285714285711</v>
      </c>
      <c r="AN137" s="60">
        <f t="shared" si="74"/>
        <v>-274.39285714285711</v>
      </c>
      <c r="AO137" s="60">
        <f t="shared" si="74"/>
        <v>274.39285714285711</v>
      </c>
      <c r="AP137" s="61" t="str">
        <f t="shared" ref="AP137:AP200" si="80">IF(AB137+AY137&gt;AJ137,"VINTO","")</f>
        <v/>
      </c>
      <c r="AQ137" s="62">
        <f t="shared" si="76"/>
        <v>35</v>
      </c>
      <c r="AR137" s="63">
        <f t="shared" ref="AR137:AR200" si="81">IF(AL137=0,1,(1+(AL137+AE137)/(AD137*(U137-1))))</f>
        <v>2.4064386317907491</v>
      </c>
      <c r="AS137" s="63">
        <f t="shared" ref="AS137:AS200" si="82">IF(AR137&lt;=0,AH137,AR137*AH137)</f>
        <v>120.32193158953746</v>
      </c>
      <c r="AT137" s="63">
        <f t="shared" ref="AT137:AT200" si="83">(U137*AS137)</f>
        <v>240.64386317907491</v>
      </c>
      <c r="AU137" s="63">
        <f t="shared" si="77"/>
        <v>-120.32193158953746</v>
      </c>
      <c r="AV137" s="68">
        <f t="shared" ref="AV137:AV200" si="84">IFERROR(AE137/X137,0)</f>
        <v>0.1</v>
      </c>
      <c r="AW137" s="63">
        <f t="shared" ref="AW137:AW200" si="85">(AT137+AU137)*V137</f>
        <v>601.60965794768731</v>
      </c>
      <c r="AX137" s="63">
        <f t="shared" ref="AX137:AX200" si="86">AU137*W137</f>
        <v>-240.64386317907491</v>
      </c>
      <c r="AY137" s="64">
        <f t="shared" ref="AY137:AY200" si="87">SUM(AW137:AX137)</f>
        <v>360.9657947686124</v>
      </c>
      <c r="AZ137" s="65">
        <f t="shared" ref="AZ137:AZ200" si="88">AB137-AA137+AY137</f>
        <v>-397.29951135383584</v>
      </c>
      <c r="BA137" s="51">
        <f t="shared" ref="BA137:BA200" si="89">AS137*X137</f>
        <v>842.25352112676217</v>
      </c>
      <c r="BB137" s="55">
        <f t="shared" ref="BB137:BB200" si="90">BA137/AB137</f>
        <v>9.1135868862880998E-2</v>
      </c>
      <c r="BC137" s="55">
        <f t="shared" ref="BC137:BC200" si="91">IFERROR(AY137/AC137,0)</f>
        <v>0.47604155412897387</v>
      </c>
      <c r="BE137" s="52">
        <f>IF(((AS137-T137)/T137)&gt;=BE$4,AD137,"")</f>
        <v>7.0999999999999766</v>
      </c>
      <c r="BF137" s="52" t="str">
        <f t="shared" ref="BF137:BF200" si="92">IF(AP137="","",AD137)</f>
        <v/>
      </c>
      <c r="BG137" s="52">
        <f>IF(BB137&lt;=BG$4,AD137,"")</f>
        <v>7.0999999999999766</v>
      </c>
      <c r="BH137" s="52" t="str">
        <f>IF(BC137&gt;=BH$4,AD137,"")</f>
        <v/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9241.7346938775518</v>
      </c>
      <c r="AC138" s="71">
        <f t="shared" si="79"/>
        <v>758.26530612244824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2.1</v>
      </c>
      <c r="AG138" s="74">
        <f t="shared" si="95"/>
        <v>200</v>
      </c>
      <c r="AH138" s="60">
        <f t="shared" si="95"/>
        <v>50</v>
      </c>
      <c r="AI138" s="60">
        <f t="shared" si="95"/>
        <v>105</v>
      </c>
      <c r="AJ138" s="60">
        <f t="shared" si="95"/>
        <v>10105</v>
      </c>
      <c r="AK138" s="60">
        <f t="shared" si="95"/>
        <v>464.28571428571428</v>
      </c>
      <c r="AL138" s="60">
        <f t="shared" si="95"/>
        <v>9.2857142857142847</v>
      </c>
      <c r="AM138" s="60">
        <f t="shared" si="95"/>
        <v>-274.39285714285711</v>
      </c>
      <c r="AN138" s="60">
        <f t="shared" si="95"/>
        <v>-274.39285714285711</v>
      </c>
      <c r="AO138" s="60">
        <f t="shared" si="95"/>
        <v>274.39285714285711</v>
      </c>
      <c r="AP138" s="61" t="str">
        <f t="shared" si="80"/>
        <v/>
      </c>
      <c r="AQ138" s="62">
        <f t="shared" si="76"/>
        <v>35</v>
      </c>
      <c r="AR138" s="63">
        <f t="shared" si="81"/>
        <v>2.4265306122449024</v>
      </c>
      <c r="AS138" s="63">
        <f t="shared" si="82"/>
        <v>121.32653061224512</v>
      </c>
      <c r="AT138" s="63">
        <f t="shared" si="83"/>
        <v>242.65306122449024</v>
      </c>
      <c r="AU138" s="63">
        <f t="shared" si="77"/>
        <v>-121.32653061224512</v>
      </c>
      <c r="AV138" s="68">
        <f t="shared" si="84"/>
        <v>0.1</v>
      </c>
      <c r="AW138" s="63">
        <f t="shared" si="85"/>
        <v>606.6326530612256</v>
      </c>
      <c r="AX138" s="63">
        <f t="shared" si="86"/>
        <v>-242.65306122449024</v>
      </c>
      <c r="AY138" s="64">
        <f t="shared" si="87"/>
        <v>363.97959183673538</v>
      </c>
      <c r="AZ138" s="65">
        <f t="shared" si="88"/>
        <v>-394.28571428571286</v>
      </c>
      <c r="BA138" s="51">
        <f t="shared" si="89"/>
        <v>849.28571428571581</v>
      </c>
      <c r="BB138" s="55">
        <f t="shared" si="90"/>
        <v>9.1896785875962131E-2</v>
      </c>
      <c r="BC138" s="55">
        <f t="shared" si="91"/>
        <v>0.48001614856681607</v>
      </c>
      <c r="BE138" s="52">
        <f>IF(((AS138-T138)/T138)&gt;=BE$4,AD138,"")</f>
        <v>6.9999999999999769</v>
      </c>
      <c r="BF138" s="52" t="str">
        <f t="shared" si="92"/>
        <v/>
      </c>
      <c r="BG138" s="52">
        <f>IF(BB138&lt;=BG$4,AD138,"")</f>
        <v>6.9999999999999769</v>
      </c>
      <c r="BH138" s="52" t="str">
        <f>IF(BC138&gt;=BH$4,AD138,"")</f>
        <v/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9241.7346938775518</v>
      </c>
      <c r="AC139" s="71">
        <f t="shared" si="79"/>
        <v>758.26530612244824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2.1</v>
      </c>
      <c r="AG139" s="74">
        <f t="shared" si="95"/>
        <v>200</v>
      </c>
      <c r="AH139" s="60">
        <f t="shared" si="95"/>
        <v>50</v>
      </c>
      <c r="AI139" s="60">
        <f t="shared" si="95"/>
        <v>105</v>
      </c>
      <c r="AJ139" s="60">
        <f t="shared" si="95"/>
        <v>10105</v>
      </c>
      <c r="AK139" s="60">
        <f t="shared" si="95"/>
        <v>464.28571428571428</v>
      </c>
      <c r="AL139" s="60">
        <f t="shared" si="95"/>
        <v>9.2857142857142847</v>
      </c>
      <c r="AM139" s="60">
        <f t="shared" si="95"/>
        <v>-274.39285714285711</v>
      </c>
      <c r="AN139" s="60">
        <f t="shared" si="95"/>
        <v>-274.39285714285711</v>
      </c>
      <c r="AO139" s="60">
        <f t="shared" si="95"/>
        <v>274.39285714285711</v>
      </c>
      <c r="AP139" s="61" t="str">
        <f t="shared" si="80"/>
        <v/>
      </c>
      <c r="AQ139" s="62">
        <f t="shared" si="76"/>
        <v>35</v>
      </c>
      <c r="AR139" s="63">
        <f t="shared" si="81"/>
        <v>2.4472049689441038</v>
      </c>
      <c r="AS139" s="63">
        <f t="shared" si="82"/>
        <v>122.36024844720519</v>
      </c>
      <c r="AT139" s="63">
        <f t="shared" si="83"/>
        <v>244.72049689441039</v>
      </c>
      <c r="AU139" s="63">
        <f t="shared" si="77"/>
        <v>-122.36024844720519</v>
      </c>
      <c r="AV139" s="68">
        <f t="shared" si="84"/>
        <v>0.1</v>
      </c>
      <c r="AW139" s="63">
        <f t="shared" si="85"/>
        <v>611.80124223602593</v>
      </c>
      <c r="AX139" s="63">
        <f t="shared" si="86"/>
        <v>-244.72049689441039</v>
      </c>
      <c r="AY139" s="64">
        <f t="shared" si="87"/>
        <v>367.08074534161551</v>
      </c>
      <c r="AZ139" s="65">
        <f t="shared" si="88"/>
        <v>-391.18456078083273</v>
      </c>
      <c r="BA139" s="51">
        <f t="shared" si="89"/>
        <v>856.52173913043634</v>
      </c>
      <c r="BB139" s="55">
        <f t="shared" si="90"/>
        <v>9.2679758454639841E-2</v>
      </c>
      <c r="BC139" s="55">
        <f t="shared" si="91"/>
        <v>0.48410594864053769</v>
      </c>
      <c r="BE139" s="52">
        <f>IF(((AS139-T139)/T139)&gt;=BE$4,AD139,"")</f>
        <v>6.8999999999999773</v>
      </c>
      <c r="BF139" s="52" t="str">
        <f t="shared" si="92"/>
        <v/>
      </c>
      <c r="BG139" s="52">
        <f>IF(BB139&lt;=BG$4,AD139,"")</f>
        <v>6.8999999999999773</v>
      </c>
      <c r="BH139" s="52" t="str">
        <f>IF(BC139&gt;=BH$4,AD139,"")</f>
        <v/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9241.7346938775518</v>
      </c>
      <c r="AC140" s="71">
        <f t="shared" si="79"/>
        <v>758.26530612244824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2.1</v>
      </c>
      <c r="AG140" s="74">
        <f t="shared" si="95"/>
        <v>200</v>
      </c>
      <c r="AH140" s="60">
        <f t="shared" si="95"/>
        <v>50</v>
      </c>
      <c r="AI140" s="60">
        <f t="shared" si="95"/>
        <v>105</v>
      </c>
      <c r="AJ140" s="60">
        <f t="shared" si="95"/>
        <v>10105</v>
      </c>
      <c r="AK140" s="60">
        <f t="shared" si="95"/>
        <v>464.28571428571428</v>
      </c>
      <c r="AL140" s="60">
        <f t="shared" si="95"/>
        <v>9.2857142857142847</v>
      </c>
      <c r="AM140" s="60">
        <f t="shared" si="95"/>
        <v>-274.39285714285711</v>
      </c>
      <c r="AN140" s="60">
        <f t="shared" si="95"/>
        <v>-274.39285714285711</v>
      </c>
      <c r="AO140" s="60">
        <f t="shared" si="95"/>
        <v>274.39285714285711</v>
      </c>
      <c r="AP140" s="61" t="str">
        <f t="shared" si="80"/>
        <v/>
      </c>
      <c r="AQ140" s="62">
        <f t="shared" si="76"/>
        <v>35</v>
      </c>
      <c r="AR140" s="63">
        <f t="shared" si="81"/>
        <v>2.4684873949579877</v>
      </c>
      <c r="AS140" s="63">
        <f t="shared" si="82"/>
        <v>123.42436974789939</v>
      </c>
      <c r="AT140" s="63">
        <f t="shared" si="83"/>
        <v>246.84873949579878</v>
      </c>
      <c r="AU140" s="63">
        <f t="shared" si="77"/>
        <v>-123.42436974789939</v>
      </c>
      <c r="AV140" s="68">
        <f t="shared" si="84"/>
        <v>0.1</v>
      </c>
      <c r="AW140" s="63">
        <f t="shared" si="85"/>
        <v>617.12184873949695</v>
      </c>
      <c r="AX140" s="63">
        <f t="shared" si="86"/>
        <v>-246.84873949579878</v>
      </c>
      <c r="AY140" s="64">
        <f t="shared" si="87"/>
        <v>370.27310924369817</v>
      </c>
      <c r="AZ140" s="65">
        <f t="shared" si="88"/>
        <v>-387.99219687875006</v>
      </c>
      <c r="BA140" s="51">
        <f t="shared" si="89"/>
        <v>863.97058823529574</v>
      </c>
      <c r="BB140" s="55">
        <f t="shared" si="90"/>
        <v>9.348575963857278E-2</v>
      </c>
      <c r="BC140" s="55">
        <f t="shared" si="91"/>
        <v>0.48831603695172193</v>
      </c>
      <c r="BE140" s="52">
        <f>IF(((AS140-T140)/T140)&gt;=BE$4,AD140,"")</f>
        <v>6.7999999999999776</v>
      </c>
      <c r="BF140" s="52" t="str">
        <f t="shared" si="92"/>
        <v/>
      </c>
      <c r="BG140" s="52">
        <f>IF(BB140&lt;=BG$4,AD140,"")</f>
        <v>6.7999999999999776</v>
      </c>
      <c r="BH140" s="52" t="str">
        <f>IF(BC140&gt;=BH$4,AD140,"")</f>
        <v/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9241.7346938775518</v>
      </c>
      <c r="AC141" s="71">
        <f t="shared" si="79"/>
        <v>758.26530612244824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2.1</v>
      </c>
      <c r="AG141" s="74">
        <f t="shared" si="95"/>
        <v>200</v>
      </c>
      <c r="AH141" s="60">
        <f t="shared" si="95"/>
        <v>50</v>
      </c>
      <c r="AI141" s="60">
        <f t="shared" si="95"/>
        <v>105</v>
      </c>
      <c r="AJ141" s="60">
        <f t="shared" si="95"/>
        <v>10105</v>
      </c>
      <c r="AK141" s="60">
        <f t="shared" si="95"/>
        <v>464.28571428571428</v>
      </c>
      <c r="AL141" s="60">
        <f t="shared" si="95"/>
        <v>9.2857142857142847</v>
      </c>
      <c r="AM141" s="60">
        <f t="shared" si="95"/>
        <v>-274.39285714285711</v>
      </c>
      <c r="AN141" s="60">
        <f t="shared" si="95"/>
        <v>-274.39285714285711</v>
      </c>
      <c r="AO141" s="60">
        <f t="shared" si="95"/>
        <v>274.39285714285711</v>
      </c>
      <c r="AP141" s="61" t="str">
        <f t="shared" si="80"/>
        <v/>
      </c>
      <c r="AQ141" s="62">
        <f t="shared" si="76"/>
        <v>35</v>
      </c>
      <c r="AR141" s="63">
        <f t="shared" si="81"/>
        <v>2.4904051172707935</v>
      </c>
      <c r="AS141" s="63">
        <f t="shared" si="82"/>
        <v>124.52025586353967</v>
      </c>
      <c r="AT141" s="63">
        <f t="shared" si="83"/>
        <v>249.04051172707935</v>
      </c>
      <c r="AU141" s="63">
        <f t="shared" si="77"/>
        <v>-124.52025586353967</v>
      </c>
      <c r="AV141" s="68">
        <f t="shared" si="84"/>
        <v>0.1</v>
      </c>
      <c r="AW141" s="63">
        <f t="shared" si="85"/>
        <v>622.60127931769841</v>
      </c>
      <c r="AX141" s="63">
        <f t="shared" si="86"/>
        <v>-249.04051172707935</v>
      </c>
      <c r="AY141" s="64">
        <f t="shared" si="87"/>
        <v>373.56076759061909</v>
      </c>
      <c r="AZ141" s="65">
        <f t="shared" si="88"/>
        <v>-384.70453853182914</v>
      </c>
      <c r="BA141" s="51">
        <f t="shared" si="89"/>
        <v>871.64179104477773</v>
      </c>
      <c r="BB141" s="55">
        <f t="shared" si="90"/>
        <v>9.4315820559339528E-2</v>
      </c>
      <c r="BC141" s="55">
        <f t="shared" si="91"/>
        <v>0.49265179954085192</v>
      </c>
      <c r="BE141" s="52">
        <f>IF(((AS141-T141)/T141)&gt;=BE$4,AD141,"")</f>
        <v>6.699999999999978</v>
      </c>
      <c r="BF141" s="52" t="str">
        <f t="shared" si="92"/>
        <v/>
      </c>
      <c r="BG141" s="52">
        <f>IF(BB141&lt;=BG$4,AD141,"")</f>
        <v>6.699999999999978</v>
      </c>
      <c r="BH141" s="52" t="str">
        <f>IF(BC141&gt;=BH$4,AD141,"")</f>
        <v/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9241.7346938775518</v>
      </c>
      <c r="AC142" s="71">
        <f t="shared" si="79"/>
        <v>758.26530612244824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2.1</v>
      </c>
      <c r="AG142" s="74">
        <f t="shared" si="95"/>
        <v>200</v>
      </c>
      <c r="AH142" s="60">
        <f t="shared" si="95"/>
        <v>50</v>
      </c>
      <c r="AI142" s="60">
        <f t="shared" si="95"/>
        <v>105</v>
      </c>
      <c r="AJ142" s="60">
        <f t="shared" si="95"/>
        <v>10105</v>
      </c>
      <c r="AK142" s="60">
        <f t="shared" si="95"/>
        <v>464.28571428571428</v>
      </c>
      <c r="AL142" s="60">
        <f t="shared" si="95"/>
        <v>9.2857142857142847</v>
      </c>
      <c r="AM142" s="60">
        <f t="shared" si="95"/>
        <v>-274.39285714285711</v>
      </c>
      <c r="AN142" s="60">
        <f t="shared" si="95"/>
        <v>-274.39285714285711</v>
      </c>
      <c r="AO142" s="60">
        <f t="shared" si="95"/>
        <v>274.39285714285711</v>
      </c>
      <c r="AP142" s="61" t="str">
        <f t="shared" si="80"/>
        <v/>
      </c>
      <c r="AQ142" s="62">
        <f t="shared" si="76"/>
        <v>35</v>
      </c>
      <c r="AR142" s="63">
        <f t="shared" si="81"/>
        <v>2.5129870129870175</v>
      </c>
      <c r="AS142" s="63">
        <f t="shared" si="82"/>
        <v>125.64935064935088</v>
      </c>
      <c r="AT142" s="63">
        <f t="shared" si="83"/>
        <v>251.29870129870176</v>
      </c>
      <c r="AU142" s="63">
        <f t="shared" si="77"/>
        <v>-125.64935064935088</v>
      </c>
      <c r="AV142" s="68">
        <f t="shared" si="84"/>
        <v>0.1</v>
      </c>
      <c r="AW142" s="63">
        <f t="shared" si="85"/>
        <v>628.24675324675445</v>
      </c>
      <c r="AX142" s="63">
        <f t="shared" si="86"/>
        <v>-251.29870129870176</v>
      </c>
      <c r="AY142" s="64">
        <f t="shared" si="87"/>
        <v>376.94805194805269</v>
      </c>
      <c r="AZ142" s="65">
        <f t="shared" si="88"/>
        <v>-381.31725417439554</v>
      </c>
      <c r="BA142" s="51">
        <f t="shared" si="89"/>
        <v>879.5454545454561</v>
      </c>
      <c r="BB142" s="55">
        <f t="shared" si="90"/>
        <v>9.5171034841341623E-2</v>
      </c>
      <c r="BC142" s="55">
        <f t="shared" si="91"/>
        <v>0.49711894887510699</v>
      </c>
      <c r="BE142" s="52">
        <f>IF(((AS142-T142)/T142)&gt;=BE$4,AD142,"")</f>
        <v>6.5999999999999783</v>
      </c>
      <c r="BF142" s="52" t="str">
        <f t="shared" si="92"/>
        <v/>
      </c>
      <c r="BG142" s="52">
        <f>IF(BB142&lt;=BG$4,AD142,"")</f>
        <v>6.5999999999999783</v>
      </c>
      <c r="BH142" s="52" t="str">
        <f>IF(BC142&gt;=BH$4,AD142,"")</f>
        <v/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9241.7346938775518</v>
      </c>
      <c r="AC143" s="71">
        <f t="shared" si="79"/>
        <v>758.26530612244824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2.1</v>
      </c>
      <c r="AG143" s="74">
        <f t="shared" si="95"/>
        <v>200</v>
      </c>
      <c r="AH143" s="60">
        <f t="shared" si="95"/>
        <v>50</v>
      </c>
      <c r="AI143" s="60">
        <f t="shared" si="95"/>
        <v>105</v>
      </c>
      <c r="AJ143" s="60">
        <f t="shared" si="95"/>
        <v>10105</v>
      </c>
      <c r="AK143" s="60">
        <f t="shared" si="95"/>
        <v>464.28571428571428</v>
      </c>
      <c r="AL143" s="60">
        <f t="shared" si="95"/>
        <v>9.2857142857142847</v>
      </c>
      <c r="AM143" s="60">
        <f t="shared" si="95"/>
        <v>-274.39285714285711</v>
      </c>
      <c r="AN143" s="60">
        <f t="shared" si="95"/>
        <v>-274.39285714285711</v>
      </c>
      <c r="AO143" s="60">
        <f t="shared" si="95"/>
        <v>274.39285714285711</v>
      </c>
      <c r="AP143" s="61" t="str">
        <f t="shared" si="80"/>
        <v/>
      </c>
      <c r="AQ143" s="62">
        <f t="shared" si="76"/>
        <v>35</v>
      </c>
      <c r="AR143" s="63">
        <f t="shared" si="81"/>
        <v>2.536263736263741</v>
      </c>
      <c r="AS143" s="63">
        <f t="shared" si="82"/>
        <v>126.81318681318704</v>
      </c>
      <c r="AT143" s="63">
        <f t="shared" si="83"/>
        <v>253.62637362637409</v>
      </c>
      <c r="AU143" s="63">
        <f t="shared" si="77"/>
        <v>-126.81318681318704</v>
      </c>
      <c r="AV143" s="68">
        <f t="shared" si="84"/>
        <v>0.1</v>
      </c>
      <c r="AW143" s="63">
        <f t="shared" si="85"/>
        <v>634.06593406593527</v>
      </c>
      <c r="AX143" s="63">
        <f t="shared" si="86"/>
        <v>-253.62637362637409</v>
      </c>
      <c r="AY143" s="64">
        <f t="shared" si="87"/>
        <v>380.43956043956121</v>
      </c>
      <c r="AZ143" s="65">
        <f t="shared" si="88"/>
        <v>-377.82574568288703</v>
      </c>
      <c r="BA143" s="51">
        <f t="shared" si="89"/>
        <v>887.69230769230933</v>
      </c>
      <c r="BB143" s="55">
        <f t="shared" si="90"/>
        <v>9.6052563408943803E-2</v>
      </c>
      <c r="BC143" s="55">
        <f t="shared" si="91"/>
        <v>0.50172354895810845</v>
      </c>
      <c r="BE143" s="52">
        <f>IF(((AS143-T143)/T143)&gt;=BE$4,AD143,"")</f>
        <v>6.4999999999999787</v>
      </c>
      <c r="BF143" s="52" t="str">
        <f t="shared" si="92"/>
        <v/>
      </c>
      <c r="BG143" s="52">
        <f>IF(BB143&lt;=BG$4,AD143,"")</f>
        <v>6.4999999999999787</v>
      </c>
      <c r="BH143" s="52" t="str">
        <f>IF(BC143&gt;=BH$4,AD143,"")</f>
        <v/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9241.7346938775518</v>
      </c>
      <c r="AC144" s="71">
        <f t="shared" si="79"/>
        <v>758.26530612244824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2.1</v>
      </c>
      <c r="AG144" s="74">
        <f t="shared" si="95"/>
        <v>200</v>
      </c>
      <c r="AH144" s="60">
        <f t="shared" si="95"/>
        <v>50</v>
      </c>
      <c r="AI144" s="60">
        <f t="shared" si="95"/>
        <v>105</v>
      </c>
      <c r="AJ144" s="60">
        <f t="shared" si="95"/>
        <v>10105</v>
      </c>
      <c r="AK144" s="60">
        <f t="shared" si="95"/>
        <v>464.28571428571428</v>
      </c>
      <c r="AL144" s="60">
        <f t="shared" si="95"/>
        <v>9.2857142857142847</v>
      </c>
      <c r="AM144" s="60">
        <f t="shared" si="95"/>
        <v>-274.39285714285711</v>
      </c>
      <c r="AN144" s="60">
        <f t="shared" si="95"/>
        <v>-274.39285714285711</v>
      </c>
      <c r="AO144" s="60">
        <f t="shared" si="95"/>
        <v>274.39285714285711</v>
      </c>
      <c r="AP144" s="61" t="str">
        <f t="shared" si="80"/>
        <v/>
      </c>
      <c r="AQ144" s="62">
        <f t="shared" si="76"/>
        <v>35</v>
      </c>
      <c r="AR144" s="63">
        <f t="shared" si="81"/>
        <v>2.5602678571428621</v>
      </c>
      <c r="AS144" s="63">
        <f t="shared" si="82"/>
        <v>128.01339285714312</v>
      </c>
      <c r="AT144" s="63">
        <f t="shared" si="83"/>
        <v>256.02678571428623</v>
      </c>
      <c r="AU144" s="63">
        <f t="shared" si="77"/>
        <v>-128.01339285714312</v>
      </c>
      <c r="AV144" s="68">
        <f t="shared" si="84"/>
        <v>0.1</v>
      </c>
      <c r="AW144" s="63">
        <f t="shared" si="85"/>
        <v>640.06696428571558</v>
      </c>
      <c r="AX144" s="63">
        <f t="shared" si="86"/>
        <v>-256.02678571428623</v>
      </c>
      <c r="AY144" s="64">
        <f t="shared" si="87"/>
        <v>384.04017857142935</v>
      </c>
      <c r="AZ144" s="65">
        <f t="shared" si="88"/>
        <v>-374.22512755101889</v>
      </c>
      <c r="BA144" s="51">
        <f t="shared" si="89"/>
        <v>896.09375000000182</v>
      </c>
      <c r="BB144" s="55">
        <f t="shared" si="90"/>
        <v>9.6961639744283554E-2</v>
      </c>
      <c r="BC144" s="55">
        <f t="shared" si="91"/>
        <v>0.50647204279370361</v>
      </c>
      <c r="BE144" s="52">
        <f>IF(((AS144-T144)/T144)&gt;=BE$4,AD144,"")</f>
        <v>6.399999999999979</v>
      </c>
      <c r="BF144" s="52" t="str">
        <f t="shared" si="92"/>
        <v/>
      </c>
      <c r="BG144" s="52">
        <f>IF(BB144&lt;=BG$4,AD144,"")</f>
        <v>6.399999999999979</v>
      </c>
      <c r="BH144" s="52" t="str">
        <f>IF(BC144&gt;=BH$4,AD144,"")</f>
        <v/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9241.7346938775518</v>
      </c>
      <c r="AC145" s="71">
        <f t="shared" si="79"/>
        <v>758.26530612244824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2.1</v>
      </c>
      <c r="AG145" s="74">
        <f t="shared" si="95"/>
        <v>200</v>
      </c>
      <c r="AH145" s="60">
        <f t="shared" si="95"/>
        <v>50</v>
      </c>
      <c r="AI145" s="60">
        <f t="shared" si="95"/>
        <v>105</v>
      </c>
      <c r="AJ145" s="60">
        <f t="shared" si="95"/>
        <v>10105</v>
      </c>
      <c r="AK145" s="60">
        <f t="shared" si="95"/>
        <v>464.28571428571428</v>
      </c>
      <c r="AL145" s="60">
        <f t="shared" si="95"/>
        <v>9.2857142857142847</v>
      </c>
      <c r="AM145" s="60">
        <f t="shared" si="95"/>
        <v>-274.39285714285711</v>
      </c>
      <c r="AN145" s="60">
        <f t="shared" si="95"/>
        <v>-274.39285714285711</v>
      </c>
      <c r="AO145" s="60">
        <f t="shared" si="95"/>
        <v>274.39285714285711</v>
      </c>
      <c r="AP145" s="61" t="str">
        <f t="shared" si="80"/>
        <v/>
      </c>
      <c r="AQ145" s="62">
        <f t="shared" si="76"/>
        <v>35</v>
      </c>
      <c r="AR145" s="63">
        <f t="shared" si="81"/>
        <v>2.5850340136054468</v>
      </c>
      <c r="AS145" s="63">
        <f t="shared" si="82"/>
        <v>129.25170068027234</v>
      </c>
      <c r="AT145" s="63">
        <f t="shared" si="83"/>
        <v>258.50340136054467</v>
      </c>
      <c r="AU145" s="63">
        <f t="shared" si="77"/>
        <v>-129.25170068027234</v>
      </c>
      <c r="AV145" s="68">
        <f t="shared" si="84"/>
        <v>0.1</v>
      </c>
      <c r="AW145" s="63">
        <f t="shared" si="85"/>
        <v>646.25850340136162</v>
      </c>
      <c r="AX145" s="63">
        <f t="shared" si="86"/>
        <v>-258.50340136054467</v>
      </c>
      <c r="AY145" s="64">
        <f t="shared" si="87"/>
        <v>387.75510204081695</v>
      </c>
      <c r="AZ145" s="65">
        <f t="shared" si="88"/>
        <v>-370.51020408163129</v>
      </c>
      <c r="BA145" s="51">
        <f t="shared" si="89"/>
        <v>904.76190476190641</v>
      </c>
      <c r="BB145" s="55">
        <f t="shared" si="90"/>
        <v>9.7899575645824535E-2</v>
      </c>
      <c r="BC145" s="55">
        <f t="shared" si="91"/>
        <v>0.51137128246534924</v>
      </c>
      <c r="BE145" s="52">
        <f>IF(((AS145-T145)/T145)&gt;=BE$4,AD145,"")</f>
        <v>6.2999999999999794</v>
      </c>
      <c r="BF145" s="52" t="str">
        <f t="shared" si="92"/>
        <v/>
      </c>
      <c r="BG145" s="52">
        <f>IF(BB145&lt;=BG$4,AD145,"")</f>
        <v>6.2999999999999794</v>
      </c>
      <c r="BH145" s="52" t="str">
        <f>IF(BC145&gt;=BH$4,AD145,"")</f>
        <v/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9241.7346938775518</v>
      </c>
      <c r="AC146" s="71">
        <f t="shared" si="79"/>
        <v>758.26530612244824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2.1</v>
      </c>
      <c r="AG146" s="74">
        <f t="shared" si="95"/>
        <v>200</v>
      </c>
      <c r="AH146" s="60">
        <f t="shared" si="95"/>
        <v>50</v>
      </c>
      <c r="AI146" s="60">
        <f t="shared" si="95"/>
        <v>105</v>
      </c>
      <c r="AJ146" s="60">
        <f t="shared" si="95"/>
        <v>10105</v>
      </c>
      <c r="AK146" s="60">
        <f t="shared" si="95"/>
        <v>464.28571428571428</v>
      </c>
      <c r="AL146" s="60">
        <f t="shared" si="95"/>
        <v>9.2857142857142847</v>
      </c>
      <c r="AM146" s="60">
        <f t="shared" si="95"/>
        <v>-274.39285714285711</v>
      </c>
      <c r="AN146" s="60">
        <f t="shared" si="95"/>
        <v>-274.39285714285711</v>
      </c>
      <c r="AO146" s="60">
        <f t="shared" si="95"/>
        <v>274.39285714285711</v>
      </c>
      <c r="AP146" s="61" t="str">
        <f t="shared" si="80"/>
        <v/>
      </c>
      <c r="AQ146" s="62">
        <f t="shared" si="76"/>
        <v>35</v>
      </c>
      <c r="AR146" s="63">
        <f t="shared" si="81"/>
        <v>2.6105990783410187</v>
      </c>
      <c r="AS146" s="63">
        <f t="shared" si="82"/>
        <v>130.52995391705093</v>
      </c>
      <c r="AT146" s="63">
        <f t="shared" si="83"/>
        <v>261.05990783410186</v>
      </c>
      <c r="AU146" s="63">
        <f t="shared" si="77"/>
        <v>-130.52995391705093</v>
      </c>
      <c r="AV146" s="68">
        <f t="shared" si="84"/>
        <v>0.1</v>
      </c>
      <c r="AW146" s="63">
        <f t="shared" si="85"/>
        <v>652.64976958525472</v>
      </c>
      <c r="AX146" s="63">
        <f t="shared" si="86"/>
        <v>-261.05990783410186</v>
      </c>
      <c r="AY146" s="64">
        <f t="shared" si="87"/>
        <v>391.58986175115285</v>
      </c>
      <c r="AZ146" s="65">
        <f t="shared" si="88"/>
        <v>-366.67544437129538</v>
      </c>
      <c r="BA146" s="51">
        <f t="shared" si="89"/>
        <v>913.70967741935647</v>
      </c>
      <c r="BB146" s="55">
        <f t="shared" si="90"/>
        <v>9.8867767544189439E-2</v>
      </c>
      <c r="BC146" s="55">
        <f t="shared" si="91"/>
        <v>0.51642856212640309</v>
      </c>
      <c r="BE146" s="52">
        <f>IF(((AS146-T146)/T146)&gt;=BE$4,AD146,"")</f>
        <v>6.1999999999999797</v>
      </c>
      <c r="BF146" s="52" t="str">
        <f t="shared" si="92"/>
        <v/>
      </c>
      <c r="BG146" s="52">
        <f>IF(BB146&lt;=BG$4,AD146,"")</f>
        <v>6.1999999999999797</v>
      </c>
      <c r="BH146" s="52" t="str">
        <f>IF(BC146&gt;=BH$4,AD146,"")</f>
        <v/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9241.7346938775518</v>
      </c>
      <c r="AC147" s="71">
        <f t="shared" si="79"/>
        <v>758.26530612244824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2.1</v>
      </c>
      <c r="AG147" s="74">
        <f t="shared" si="95"/>
        <v>200</v>
      </c>
      <c r="AH147" s="60">
        <f t="shared" si="95"/>
        <v>50</v>
      </c>
      <c r="AI147" s="60">
        <f t="shared" si="95"/>
        <v>105</v>
      </c>
      <c r="AJ147" s="60">
        <f t="shared" si="95"/>
        <v>10105</v>
      </c>
      <c r="AK147" s="60">
        <f t="shared" si="95"/>
        <v>464.28571428571428</v>
      </c>
      <c r="AL147" s="60">
        <f t="shared" si="95"/>
        <v>9.2857142857142847</v>
      </c>
      <c r="AM147" s="60">
        <f t="shared" si="95"/>
        <v>-274.39285714285711</v>
      </c>
      <c r="AN147" s="60">
        <f t="shared" si="95"/>
        <v>-274.39285714285711</v>
      </c>
      <c r="AO147" s="60">
        <f t="shared" si="95"/>
        <v>274.39285714285711</v>
      </c>
      <c r="AP147" s="61" t="str">
        <f t="shared" si="80"/>
        <v/>
      </c>
      <c r="AQ147" s="62">
        <f t="shared" si="76"/>
        <v>35</v>
      </c>
      <c r="AR147" s="63">
        <f t="shared" si="81"/>
        <v>2.6370023419203799</v>
      </c>
      <c r="AS147" s="63">
        <f t="shared" si="82"/>
        <v>131.85011709601901</v>
      </c>
      <c r="AT147" s="63">
        <f t="shared" si="83"/>
        <v>263.70023419203801</v>
      </c>
      <c r="AU147" s="63">
        <f t="shared" si="77"/>
        <v>-131.85011709601901</v>
      </c>
      <c r="AV147" s="68">
        <f t="shared" si="84"/>
        <v>0.1</v>
      </c>
      <c r="AW147" s="63">
        <f t="shared" si="85"/>
        <v>659.25058548009497</v>
      </c>
      <c r="AX147" s="63">
        <f t="shared" si="86"/>
        <v>-263.70023419203801</v>
      </c>
      <c r="AY147" s="64">
        <f t="shared" si="87"/>
        <v>395.55035128805696</v>
      </c>
      <c r="AZ147" s="65">
        <f t="shared" si="88"/>
        <v>-362.71495483439128</v>
      </c>
      <c r="BA147" s="51">
        <f t="shared" si="89"/>
        <v>922.95081967213309</v>
      </c>
      <c r="BB147" s="55">
        <f t="shared" si="90"/>
        <v>9.9867703439222064E-2</v>
      </c>
      <c r="BC147" s="55">
        <f t="shared" si="91"/>
        <v>0.5216516542353602</v>
      </c>
      <c r="BE147" s="52">
        <f>IF(((AS147-T147)/T147)&gt;=BE$4,AD147,"")</f>
        <v>6.0999999999999801</v>
      </c>
      <c r="BF147" s="52" t="str">
        <f t="shared" si="92"/>
        <v/>
      </c>
      <c r="BG147" s="52">
        <f>IF(BB147&lt;=BG$4,AD147,"")</f>
        <v>6.0999999999999801</v>
      </c>
      <c r="BH147" s="52" t="str">
        <f>IF(BC147&gt;=BH$4,AD147,"")</f>
        <v/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9241.7346938775518</v>
      </c>
      <c r="AC148" s="71">
        <f t="shared" si="79"/>
        <v>758.26530612244824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2.1</v>
      </c>
      <c r="AG148" s="74">
        <f t="shared" si="95"/>
        <v>200</v>
      </c>
      <c r="AH148" s="60">
        <f t="shared" si="95"/>
        <v>50</v>
      </c>
      <c r="AI148" s="60">
        <f t="shared" si="95"/>
        <v>105</v>
      </c>
      <c r="AJ148" s="60">
        <f t="shared" si="95"/>
        <v>10105</v>
      </c>
      <c r="AK148" s="60">
        <f t="shared" si="95"/>
        <v>464.28571428571428</v>
      </c>
      <c r="AL148" s="60">
        <f t="shared" si="95"/>
        <v>9.2857142857142847</v>
      </c>
      <c r="AM148" s="60">
        <f t="shared" si="95"/>
        <v>-274.39285714285711</v>
      </c>
      <c r="AN148" s="60">
        <f t="shared" si="95"/>
        <v>-274.39285714285711</v>
      </c>
      <c r="AO148" s="60">
        <f t="shared" si="95"/>
        <v>274.39285714285711</v>
      </c>
      <c r="AP148" s="61" t="str">
        <f t="shared" si="80"/>
        <v/>
      </c>
      <c r="AQ148" s="62">
        <f t="shared" si="76"/>
        <v>35</v>
      </c>
      <c r="AR148" s="63">
        <f t="shared" si="81"/>
        <v>2.6642857142857195</v>
      </c>
      <c r="AS148" s="63">
        <f t="shared" si="82"/>
        <v>133.21428571428598</v>
      </c>
      <c r="AT148" s="63">
        <f t="shared" si="83"/>
        <v>266.42857142857196</v>
      </c>
      <c r="AU148" s="63">
        <f t="shared" si="77"/>
        <v>-133.21428571428598</v>
      </c>
      <c r="AV148" s="68">
        <f t="shared" si="84"/>
        <v>0.1</v>
      </c>
      <c r="AW148" s="63">
        <f t="shared" si="85"/>
        <v>666.07142857142992</v>
      </c>
      <c r="AX148" s="63">
        <f t="shared" si="86"/>
        <v>-266.42857142857196</v>
      </c>
      <c r="AY148" s="64">
        <f t="shared" si="87"/>
        <v>399.64285714285796</v>
      </c>
      <c r="AZ148" s="65">
        <f t="shared" si="88"/>
        <v>-358.62244897959027</v>
      </c>
      <c r="BA148" s="51">
        <f t="shared" si="89"/>
        <v>932.50000000000182</v>
      </c>
      <c r="BB148" s="55">
        <f t="shared" si="90"/>
        <v>0.10090097053075575</v>
      </c>
      <c r="BC148" s="55">
        <f t="shared" si="91"/>
        <v>0.52704884941461605</v>
      </c>
      <c r="BE148" s="52">
        <f>IF(((AS148-T148)/T148)&gt;=BE$4,AD148,"")</f>
        <v>5.9999999999999805</v>
      </c>
      <c r="BF148" s="52" t="str">
        <f t="shared" si="92"/>
        <v/>
      </c>
      <c r="BG148" s="52">
        <f>IF(BB148&lt;=BG$4,AD148,"")</f>
        <v>5.9999999999999805</v>
      </c>
      <c r="BH148" s="52" t="str">
        <f>IF(BC148&gt;=BH$4,AD148,"")</f>
        <v/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9241.7346938775518</v>
      </c>
      <c r="AC149" s="71">
        <f t="shared" si="79"/>
        <v>758.26530612244824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2.1</v>
      </c>
      <c r="AG149" s="74">
        <f t="shared" si="95"/>
        <v>200</v>
      </c>
      <c r="AH149" s="60">
        <f t="shared" si="95"/>
        <v>50</v>
      </c>
      <c r="AI149" s="60">
        <f t="shared" si="95"/>
        <v>105</v>
      </c>
      <c r="AJ149" s="60">
        <f t="shared" si="95"/>
        <v>10105</v>
      </c>
      <c r="AK149" s="60">
        <f t="shared" si="95"/>
        <v>464.28571428571428</v>
      </c>
      <c r="AL149" s="60">
        <f t="shared" si="95"/>
        <v>9.2857142857142847</v>
      </c>
      <c r="AM149" s="60">
        <f t="shared" si="95"/>
        <v>-274.39285714285711</v>
      </c>
      <c r="AN149" s="60">
        <f t="shared" si="95"/>
        <v>-274.39285714285711</v>
      </c>
      <c r="AO149" s="60">
        <f t="shared" si="95"/>
        <v>274.39285714285711</v>
      </c>
      <c r="AP149" s="61" t="str">
        <f t="shared" si="80"/>
        <v/>
      </c>
      <c r="AQ149" s="62">
        <f t="shared" si="76"/>
        <v>35</v>
      </c>
      <c r="AR149" s="63">
        <f t="shared" si="81"/>
        <v>2.6924939467312399</v>
      </c>
      <c r="AS149" s="63">
        <f t="shared" si="82"/>
        <v>134.62469733656201</v>
      </c>
      <c r="AT149" s="63">
        <f t="shared" si="83"/>
        <v>269.24939467312402</v>
      </c>
      <c r="AU149" s="63">
        <f t="shared" si="77"/>
        <v>-134.62469733656201</v>
      </c>
      <c r="AV149" s="68">
        <f t="shared" si="84"/>
        <v>0.1</v>
      </c>
      <c r="AW149" s="63">
        <f t="shared" si="85"/>
        <v>673.12348668281004</v>
      </c>
      <c r="AX149" s="63">
        <f t="shared" si="86"/>
        <v>-269.24939467312402</v>
      </c>
      <c r="AY149" s="64">
        <f t="shared" si="87"/>
        <v>403.87409200968602</v>
      </c>
      <c r="AZ149" s="65">
        <f t="shared" si="88"/>
        <v>-354.39121411276221</v>
      </c>
      <c r="BA149" s="51">
        <f t="shared" si="89"/>
        <v>942.37288135593406</v>
      </c>
      <c r="BB149" s="55">
        <f t="shared" si="90"/>
        <v>0.10196926362539227</v>
      </c>
      <c r="BC149" s="55">
        <f t="shared" si="91"/>
        <v>0.53262900036266003</v>
      </c>
      <c r="BE149" s="52">
        <f>IF(((AS149-T149)/T149)&gt;=BE$4,AD149,"")</f>
        <v>5.8999999999999808</v>
      </c>
      <c r="BF149" s="52" t="str">
        <f t="shared" si="92"/>
        <v/>
      </c>
      <c r="BG149" s="52">
        <f>IF(BB149&lt;=BG$4,AD149,"")</f>
        <v>5.8999999999999808</v>
      </c>
      <c r="BH149" s="52" t="str">
        <f>IF(BC149&gt;=BH$4,AD149,"")</f>
        <v/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9241.7346938775518</v>
      </c>
      <c r="AC150" s="71">
        <f t="shared" si="79"/>
        <v>758.26530612244824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2.1</v>
      </c>
      <c r="AG150" s="74">
        <f t="shared" si="95"/>
        <v>200</v>
      </c>
      <c r="AH150" s="60">
        <f t="shared" si="95"/>
        <v>50</v>
      </c>
      <c r="AI150" s="60">
        <f t="shared" si="95"/>
        <v>105</v>
      </c>
      <c r="AJ150" s="60">
        <f t="shared" si="95"/>
        <v>10105</v>
      </c>
      <c r="AK150" s="60">
        <f t="shared" si="95"/>
        <v>464.28571428571428</v>
      </c>
      <c r="AL150" s="60">
        <f t="shared" si="95"/>
        <v>9.2857142857142847</v>
      </c>
      <c r="AM150" s="60">
        <f t="shared" si="95"/>
        <v>-274.39285714285711</v>
      </c>
      <c r="AN150" s="60">
        <f t="shared" si="95"/>
        <v>-274.39285714285711</v>
      </c>
      <c r="AO150" s="60">
        <f t="shared" si="95"/>
        <v>274.39285714285711</v>
      </c>
      <c r="AP150" s="61" t="str">
        <f t="shared" si="80"/>
        <v/>
      </c>
      <c r="AQ150" s="62">
        <f t="shared" si="76"/>
        <v>35</v>
      </c>
      <c r="AR150" s="63">
        <f t="shared" si="81"/>
        <v>2.7216748768472963</v>
      </c>
      <c r="AS150" s="63">
        <f t="shared" si="82"/>
        <v>136.08374384236481</v>
      </c>
      <c r="AT150" s="63">
        <f t="shared" si="83"/>
        <v>272.16748768472962</v>
      </c>
      <c r="AU150" s="63">
        <f t="shared" si="77"/>
        <v>-136.08374384236481</v>
      </c>
      <c r="AV150" s="68">
        <f t="shared" si="84"/>
        <v>0.1</v>
      </c>
      <c r="AW150" s="63">
        <f t="shared" si="85"/>
        <v>680.41871921182405</v>
      </c>
      <c r="AX150" s="63">
        <f t="shared" si="86"/>
        <v>-272.16748768472962</v>
      </c>
      <c r="AY150" s="64">
        <f t="shared" si="87"/>
        <v>408.25123152709443</v>
      </c>
      <c r="AZ150" s="65">
        <f t="shared" si="88"/>
        <v>-350.0140745953538</v>
      </c>
      <c r="BA150" s="51">
        <f t="shared" si="89"/>
        <v>952.58620689655368</v>
      </c>
      <c r="BB150" s="55">
        <f t="shared" si="90"/>
        <v>0.10307439441294731</v>
      </c>
      <c r="BC150" s="55">
        <f t="shared" si="91"/>
        <v>0.53840157030891256</v>
      </c>
      <c r="BE150" s="52">
        <f>IF(((AS150-T150)/T150)&gt;=BE$4,AD150,"")</f>
        <v>5.7999999999999812</v>
      </c>
      <c r="BF150" s="52" t="str">
        <f t="shared" si="92"/>
        <v/>
      </c>
      <c r="BG150" s="52">
        <f>IF(BB150&lt;=BG$4,AD150,"")</f>
        <v>5.7999999999999812</v>
      </c>
      <c r="BH150" s="52" t="str">
        <f>IF(BC150&gt;=BH$4,AD150,"")</f>
        <v/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9241.7346938775518</v>
      </c>
      <c r="AC151" s="71">
        <f t="shared" si="79"/>
        <v>758.26530612244824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2.1</v>
      </c>
      <c r="AG151" s="74">
        <f t="shared" si="95"/>
        <v>200</v>
      </c>
      <c r="AH151" s="60">
        <f t="shared" si="95"/>
        <v>50</v>
      </c>
      <c r="AI151" s="60">
        <f t="shared" si="95"/>
        <v>105</v>
      </c>
      <c r="AJ151" s="60">
        <f t="shared" si="95"/>
        <v>10105</v>
      </c>
      <c r="AK151" s="60">
        <f t="shared" si="95"/>
        <v>464.28571428571428</v>
      </c>
      <c r="AL151" s="60">
        <f t="shared" si="95"/>
        <v>9.2857142857142847</v>
      </c>
      <c r="AM151" s="60">
        <f t="shared" si="95"/>
        <v>-274.39285714285711</v>
      </c>
      <c r="AN151" s="60">
        <f t="shared" si="95"/>
        <v>-274.39285714285711</v>
      </c>
      <c r="AO151" s="60">
        <f t="shared" si="95"/>
        <v>274.39285714285711</v>
      </c>
      <c r="AP151" s="61" t="str">
        <f t="shared" si="80"/>
        <v/>
      </c>
      <c r="AQ151" s="62">
        <f t="shared" si="76"/>
        <v>35</v>
      </c>
      <c r="AR151" s="63">
        <f t="shared" si="81"/>
        <v>2.7518796992481258</v>
      </c>
      <c r="AS151" s="63">
        <f t="shared" si="82"/>
        <v>137.5939849624063</v>
      </c>
      <c r="AT151" s="63">
        <f t="shared" si="83"/>
        <v>275.18796992481259</v>
      </c>
      <c r="AU151" s="63">
        <f t="shared" si="77"/>
        <v>-137.5939849624063</v>
      </c>
      <c r="AV151" s="68">
        <f t="shared" si="84"/>
        <v>0.1</v>
      </c>
      <c r="AW151" s="63">
        <f t="shared" si="85"/>
        <v>687.96992481203142</v>
      </c>
      <c r="AX151" s="63">
        <f t="shared" si="86"/>
        <v>-275.18796992481259</v>
      </c>
      <c r="AY151" s="64">
        <f t="shared" si="87"/>
        <v>412.78195488721883</v>
      </c>
      <c r="AZ151" s="65">
        <f t="shared" si="88"/>
        <v>-345.48335123522941</v>
      </c>
      <c r="BA151" s="51">
        <f t="shared" si="89"/>
        <v>963.15789473684413</v>
      </c>
      <c r="BB151" s="55">
        <f t="shared" si="90"/>
        <v>0.10421830171936393</v>
      </c>
      <c r="BC151" s="55">
        <f t="shared" si="91"/>
        <v>0.54437668656906857</v>
      </c>
      <c r="BE151" s="52">
        <f>IF(((AS151-T151)/T151)&gt;=BE$4,AD151,"")</f>
        <v>5.6999999999999815</v>
      </c>
      <c r="BF151" s="52" t="str">
        <f t="shared" si="92"/>
        <v/>
      </c>
      <c r="BG151" s="52">
        <f>IF(BB151&lt;=BG$4,AD151,"")</f>
        <v>5.6999999999999815</v>
      </c>
      <c r="BH151" s="52" t="str">
        <f>IF(BC151&gt;=BH$4,AD151,"")</f>
        <v/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9241.7346938775518</v>
      </c>
      <c r="AC152" s="71">
        <f t="shared" si="79"/>
        <v>758.26530612244824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2.1</v>
      </c>
      <c r="AG152" s="74">
        <f t="shared" si="95"/>
        <v>200</v>
      </c>
      <c r="AH152" s="60">
        <f t="shared" si="95"/>
        <v>50</v>
      </c>
      <c r="AI152" s="60">
        <f t="shared" si="95"/>
        <v>105</v>
      </c>
      <c r="AJ152" s="60">
        <f t="shared" si="95"/>
        <v>10105</v>
      </c>
      <c r="AK152" s="60">
        <f t="shared" si="95"/>
        <v>464.28571428571428</v>
      </c>
      <c r="AL152" s="60">
        <f t="shared" si="95"/>
        <v>9.2857142857142847</v>
      </c>
      <c r="AM152" s="60">
        <f t="shared" si="95"/>
        <v>-274.39285714285711</v>
      </c>
      <c r="AN152" s="60">
        <f t="shared" si="95"/>
        <v>-274.39285714285711</v>
      </c>
      <c r="AO152" s="60">
        <f t="shared" si="95"/>
        <v>274.39285714285711</v>
      </c>
      <c r="AP152" s="61" t="str">
        <f t="shared" si="80"/>
        <v/>
      </c>
      <c r="AQ152" s="62">
        <f t="shared" si="76"/>
        <v>35</v>
      </c>
      <c r="AR152" s="63">
        <f t="shared" si="81"/>
        <v>2.7831632653061282</v>
      </c>
      <c r="AS152" s="63">
        <f t="shared" si="82"/>
        <v>139.1581632653064</v>
      </c>
      <c r="AT152" s="63">
        <f t="shared" si="83"/>
        <v>278.3163265306128</v>
      </c>
      <c r="AU152" s="63">
        <f t="shared" si="77"/>
        <v>-139.1581632653064</v>
      </c>
      <c r="AV152" s="68">
        <f t="shared" si="84"/>
        <v>0.1</v>
      </c>
      <c r="AW152" s="63">
        <f t="shared" si="85"/>
        <v>695.79081632653197</v>
      </c>
      <c r="AX152" s="63">
        <f t="shared" si="86"/>
        <v>-278.3163265306128</v>
      </c>
      <c r="AY152" s="64">
        <f t="shared" si="87"/>
        <v>417.47448979591917</v>
      </c>
      <c r="AZ152" s="65">
        <f t="shared" si="88"/>
        <v>-340.79081632652907</v>
      </c>
      <c r="BA152" s="51">
        <f t="shared" si="89"/>
        <v>974.10714285714482</v>
      </c>
      <c r="BB152" s="55">
        <f t="shared" si="90"/>
        <v>0.10540306285815255</v>
      </c>
      <c r="BC152" s="55">
        <f t="shared" si="91"/>
        <v>0.55056519983851593</v>
      </c>
      <c r="BE152" s="52">
        <f>IF(((AS152-T152)/T152)&gt;=BE$4,AD152,"")</f>
        <v>5.5999999999999819</v>
      </c>
      <c r="BF152" s="52" t="str">
        <f t="shared" si="92"/>
        <v/>
      </c>
      <c r="BG152" s="52">
        <f>IF(BB152&lt;=BG$4,AD152,"")</f>
        <v>5.5999999999999819</v>
      </c>
      <c r="BH152" s="52" t="str">
        <f>IF(BC152&gt;=BH$4,AD152,"")</f>
        <v/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9241.7346938775518</v>
      </c>
      <c r="AC153" s="71">
        <f t="shared" si="79"/>
        <v>758.26530612244824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2.1</v>
      </c>
      <c r="AG153" s="74">
        <f t="shared" si="95"/>
        <v>200</v>
      </c>
      <c r="AH153" s="60">
        <f t="shared" si="95"/>
        <v>50</v>
      </c>
      <c r="AI153" s="60">
        <f t="shared" si="95"/>
        <v>105</v>
      </c>
      <c r="AJ153" s="60">
        <f t="shared" si="95"/>
        <v>10105</v>
      </c>
      <c r="AK153" s="60">
        <f t="shared" si="95"/>
        <v>464.28571428571428</v>
      </c>
      <c r="AL153" s="60">
        <f t="shared" si="95"/>
        <v>9.2857142857142847</v>
      </c>
      <c r="AM153" s="60">
        <f t="shared" si="95"/>
        <v>-274.39285714285711</v>
      </c>
      <c r="AN153" s="60">
        <f t="shared" si="95"/>
        <v>-274.39285714285711</v>
      </c>
      <c r="AO153" s="60">
        <f t="shared" si="95"/>
        <v>274.39285714285711</v>
      </c>
      <c r="AP153" s="61" t="str">
        <f t="shared" si="80"/>
        <v/>
      </c>
      <c r="AQ153" s="62">
        <f t="shared" si="76"/>
        <v>35</v>
      </c>
      <c r="AR153" s="63">
        <f t="shared" si="81"/>
        <v>2.8155844155844214</v>
      </c>
      <c r="AS153" s="63">
        <f t="shared" si="82"/>
        <v>140.77922077922108</v>
      </c>
      <c r="AT153" s="63">
        <f t="shared" si="83"/>
        <v>281.55844155844215</v>
      </c>
      <c r="AU153" s="63">
        <f t="shared" si="77"/>
        <v>-140.77922077922108</v>
      </c>
      <c r="AV153" s="68">
        <f t="shared" si="84"/>
        <v>0.1</v>
      </c>
      <c r="AW153" s="63">
        <f t="shared" si="85"/>
        <v>703.89610389610539</v>
      </c>
      <c r="AX153" s="63">
        <f t="shared" si="86"/>
        <v>-281.55844155844215</v>
      </c>
      <c r="AY153" s="64">
        <f t="shared" si="87"/>
        <v>422.33766233766323</v>
      </c>
      <c r="AZ153" s="65">
        <f t="shared" si="88"/>
        <v>-335.927643784785</v>
      </c>
      <c r="BA153" s="51">
        <f t="shared" si="89"/>
        <v>985.45454545454754</v>
      </c>
      <c r="BB153" s="55">
        <f t="shared" si="90"/>
        <v>0.10663090622016987</v>
      </c>
      <c r="BC153" s="55">
        <f t="shared" si="91"/>
        <v>0.55697874995412511</v>
      </c>
      <c r="BE153" s="52">
        <f>IF(((AS153-T153)/T153)&gt;=BE$4,AD153,"")</f>
        <v>5.4999999999999822</v>
      </c>
      <c r="BF153" s="52" t="str">
        <f t="shared" si="92"/>
        <v/>
      </c>
      <c r="BG153" s="52">
        <f>IF(BB153&lt;=BG$4,AD153,"")</f>
        <v>5.4999999999999822</v>
      </c>
      <c r="BH153" s="52" t="str">
        <f>IF(BC153&gt;=BH$4,AD153,"")</f>
        <v/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9241.7346938775518</v>
      </c>
      <c r="AC154" s="71">
        <f t="shared" si="79"/>
        <v>758.26530612244824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2.1</v>
      </c>
      <c r="AG154" s="74">
        <f t="shared" si="98"/>
        <v>200</v>
      </c>
      <c r="AH154" s="60">
        <f t="shared" si="98"/>
        <v>50</v>
      </c>
      <c r="AI154" s="60">
        <f t="shared" si="98"/>
        <v>105</v>
      </c>
      <c r="AJ154" s="60">
        <f t="shared" si="98"/>
        <v>10105</v>
      </c>
      <c r="AK154" s="60">
        <f t="shared" si="98"/>
        <v>464.28571428571428</v>
      </c>
      <c r="AL154" s="60">
        <f t="shared" si="98"/>
        <v>9.2857142857142847</v>
      </c>
      <c r="AM154" s="60">
        <f t="shared" si="98"/>
        <v>-274.39285714285711</v>
      </c>
      <c r="AN154" s="60">
        <f t="shared" si="98"/>
        <v>-274.39285714285711</v>
      </c>
      <c r="AO154" s="60">
        <f t="shared" si="98"/>
        <v>274.39285714285711</v>
      </c>
      <c r="AP154" s="61" t="str">
        <f t="shared" si="80"/>
        <v/>
      </c>
      <c r="AQ154" s="62">
        <f t="shared" si="76"/>
        <v>35</v>
      </c>
      <c r="AR154" s="63">
        <f t="shared" si="81"/>
        <v>2.8492063492063551</v>
      </c>
      <c r="AS154" s="63">
        <f t="shared" si="82"/>
        <v>142.46031746031775</v>
      </c>
      <c r="AT154" s="63">
        <f t="shared" si="83"/>
        <v>284.92063492063551</v>
      </c>
      <c r="AU154" s="63">
        <f t="shared" si="77"/>
        <v>-142.46031746031775</v>
      </c>
      <c r="AV154" s="68">
        <f t="shared" si="84"/>
        <v>0.1</v>
      </c>
      <c r="AW154" s="63">
        <f t="shared" si="85"/>
        <v>712.30158730158882</v>
      </c>
      <c r="AX154" s="63">
        <f t="shared" si="86"/>
        <v>-284.92063492063551</v>
      </c>
      <c r="AY154" s="64">
        <f t="shared" si="87"/>
        <v>427.38095238095332</v>
      </c>
      <c r="AZ154" s="65">
        <f t="shared" si="88"/>
        <v>-330.88435374149492</v>
      </c>
      <c r="BA154" s="51">
        <f t="shared" si="89"/>
        <v>997.22222222222422</v>
      </c>
      <c r="BB154" s="55">
        <f t="shared" si="90"/>
        <v>0.10790422526226189</v>
      </c>
      <c r="BC154" s="55">
        <f t="shared" si="91"/>
        <v>0.56362983896290497</v>
      </c>
      <c r="BE154" s="52">
        <f>IF(((AS154-T154)/T154)&gt;=BE$4,AD154,"")</f>
        <v>5.3999999999999826</v>
      </c>
      <c r="BF154" s="52" t="str">
        <f t="shared" si="92"/>
        <v/>
      </c>
      <c r="BG154" s="52">
        <f>IF(BB154&lt;=BG$4,AD154,"")</f>
        <v>5.3999999999999826</v>
      </c>
      <c r="BH154" s="52" t="str">
        <f>IF(BC154&gt;=BH$4,AD154,"")</f>
        <v/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9241.7346938775518</v>
      </c>
      <c r="AC155" s="71">
        <f t="shared" si="79"/>
        <v>758.26530612244824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2.1</v>
      </c>
      <c r="AG155" s="74">
        <f t="shared" si="98"/>
        <v>200</v>
      </c>
      <c r="AH155" s="60">
        <f t="shared" si="98"/>
        <v>50</v>
      </c>
      <c r="AI155" s="60">
        <f t="shared" si="98"/>
        <v>105</v>
      </c>
      <c r="AJ155" s="60">
        <f t="shared" si="98"/>
        <v>10105</v>
      </c>
      <c r="AK155" s="60">
        <f t="shared" si="98"/>
        <v>464.28571428571428</v>
      </c>
      <c r="AL155" s="60">
        <f t="shared" si="98"/>
        <v>9.2857142857142847</v>
      </c>
      <c r="AM155" s="60">
        <f t="shared" si="98"/>
        <v>-274.39285714285711</v>
      </c>
      <c r="AN155" s="60">
        <f t="shared" si="98"/>
        <v>-274.39285714285711</v>
      </c>
      <c r="AO155" s="60">
        <f t="shared" si="98"/>
        <v>274.39285714285711</v>
      </c>
      <c r="AP155" s="61" t="str">
        <f t="shared" si="80"/>
        <v/>
      </c>
      <c r="AQ155" s="62">
        <f t="shared" si="76"/>
        <v>35</v>
      </c>
      <c r="AR155" s="63">
        <f t="shared" si="81"/>
        <v>2.8840970350404369</v>
      </c>
      <c r="AS155" s="63">
        <f t="shared" si="82"/>
        <v>144.20485175202185</v>
      </c>
      <c r="AT155" s="63">
        <f t="shared" si="83"/>
        <v>288.4097035040437</v>
      </c>
      <c r="AU155" s="63">
        <f t="shared" si="77"/>
        <v>-144.20485175202185</v>
      </c>
      <c r="AV155" s="68">
        <f t="shared" si="84"/>
        <v>0.1</v>
      </c>
      <c r="AW155" s="63">
        <f t="shared" si="85"/>
        <v>721.02425876010921</v>
      </c>
      <c r="AX155" s="63">
        <f t="shared" si="86"/>
        <v>-288.4097035040437</v>
      </c>
      <c r="AY155" s="64">
        <f t="shared" si="87"/>
        <v>432.6145552560655</v>
      </c>
      <c r="AZ155" s="65">
        <f t="shared" si="88"/>
        <v>-325.65075086638274</v>
      </c>
      <c r="BA155" s="51">
        <f t="shared" si="89"/>
        <v>1009.433962264153</v>
      </c>
      <c r="BB155" s="55">
        <f t="shared" si="90"/>
        <v>0.1092255940795272</v>
      </c>
      <c r="BC155" s="55">
        <f t="shared" si="91"/>
        <v>0.57053191246258195</v>
      </c>
      <c r="BE155" s="52">
        <f>IF(((AS155-T155)/T155)&gt;=BE$4,AD155,"")</f>
        <v>5.2999999999999829</v>
      </c>
      <c r="BF155" s="52" t="str">
        <f t="shared" si="92"/>
        <v/>
      </c>
      <c r="BG155" s="52">
        <f>IF(BB155&lt;=BG$4,AD155,"")</f>
        <v>5.2999999999999829</v>
      </c>
      <c r="BH155" s="52" t="str">
        <f>IF(BC155&gt;=BH$4,AD155,"")</f>
        <v/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9241.7346938775518</v>
      </c>
      <c r="AC156" s="71">
        <f t="shared" si="79"/>
        <v>758.26530612244824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2.1</v>
      </c>
      <c r="AG156" s="74">
        <f t="shared" si="98"/>
        <v>200</v>
      </c>
      <c r="AH156" s="60">
        <f t="shared" si="98"/>
        <v>50</v>
      </c>
      <c r="AI156" s="60">
        <f t="shared" si="98"/>
        <v>105</v>
      </c>
      <c r="AJ156" s="60">
        <f t="shared" si="98"/>
        <v>10105</v>
      </c>
      <c r="AK156" s="60">
        <f t="shared" si="98"/>
        <v>464.28571428571428</v>
      </c>
      <c r="AL156" s="60">
        <f t="shared" si="98"/>
        <v>9.2857142857142847</v>
      </c>
      <c r="AM156" s="60">
        <f t="shared" si="98"/>
        <v>-274.39285714285711</v>
      </c>
      <c r="AN156" s="60">
        <f t="shared" si="98"/>
        <v>-274.39285714285711</v>
      </c>
      <c r="AO156" s="60">
        <f t="shared" si="98"/>
        <v>274.39285714285711</v>
      </c>
      <c r="AP156" s="61" t="str">
        <f t="shared" si="80"/>
        <v/>
      </c>
      <c r="AQ156" s="62">
        <f t="shared" si="76"/>
        <v>35</v>
      </c>
      <c r="AR156" s="63">
        <f t="shared" si="81"/>
        <v>2.9203296703296759</v>
      </c>
      <c r="AS156" s="63">
        <f t="shared" si="82"/>
        <v>146.01648351648379</v>
      </c>
      <c r="AT156" s="63">
        <f t="shared" si="83"/>
        <v>292.03296703296758</v>
      </c>
      <c r="AU156" s="63">
        <f t="shared" si="77"/>
        <v>-146.01648351648379</v>
      </c>
      <c r="AV156" s="68">
        <f t="shared" si="84"/>
        <v>0.1</v>
      </c>
      <c r="AW156" s="63">
        <f t="shared" si="85"/>
        <v>730.08241758241888</v>
      </c>
      <c r="AX156" s="63">
        <f t="shared" si="86"/>
        <v>-292.03296703296758</v>
      </c>
      <c r="AY156" s="64">
        <f t="shared" si="87"/>
        <v>438.04945054945131</v>
      </c>
      <c r="AZ156" s="65">
        <f t="shared" si="88"/>
        <v>-320.21585557299693</v>
      </c>
      <c r="BA156" s="51">
        <f t="shared" si="89"/>
        <v>1022.1153846153866</v>
      </c>
      <c r="BB156" s="55">
        <f t="shared" si="90"/>
        <v>0.11059778477437962</v>
      </c>
      <c r="BC156" s="55">
        <f t="shared" si="91"/>
        <v>0.57769945032763115</v>
      </c>
      <c r="BE156" s="52">
        <f>IF(((AS156-T156)/T156)&gt;=BE$4,AD156,"")</f>
        <v>5.1999999999999833</v>
      </c>
      <c r="BF156" s="52" t="str">
        <f t="shared" si="92"/>
        <v/>
      </c>
      <c r="BG156" s="52">
        <f>IF(BB156&lt;=BG$4,AD156,"")</f>
        <v>5.1999999999999833</v>
      </c>
      <c r="BH156" s="52" t="str">
        <f>IF(BC156&gt;=BH$4,AD156,"")</f>
        <v/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9241.7346938775518</v>
      </c>
      <c r="AC157" s="71">
        <f t="shared" si="79"/>
        <v>758.26530612244824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2.1</v>
      </c>
      <c r="AG157" s="74">
        <f t="shared" si="98"/>
        <v>200</v>
      </c>
      <c r="AH157" s="60">
        <f t="shared" si="98"/>
        <v>50</v>
      </c>
      <c r="AI157" s="60">
        <f t="shared" si="98"/>
        <v>105</v>
      </c>
      <c r="AJ157" s="60">
        <f t="shared" si="98"/>
        <v>10105</v>
      </c>
      <c r="AK157" s="60">
        <f t="shared" si="98"/>
        <v>464.28571428571428</v>
      </c>
      <c r="AL157" s="60">
        <f t="shared" si="98"/>
        <v>9.2857142857142847</v>
      </c>
      <c r="AM157" s="60">
        <f t="shared" si="98"/>
        <v>-274.39285714285711</v>
      </c>
      <c r="AN157" s="60">
        <f t="shared" si="98"/>
        <v>-274.39285714285711</v>
      </c>
      <c r="AO157" s="60">
        <f t="shared" si="98"/>
        <v>274.39285714285711</v>
      </c>
      <c r="AP157" s="61" t="str">
        <f t="shared" si="80"/>
        <v/>
      </c>
      <c r="AQ157" s="62">
        <f t="shared" si="76"/>
        <v>35</v>
      </c>
      <c r="AR157" s="63">
        <f t="shared" si="81"/>
        <v>2.9579831932773168</v>
      </c>
      <c r="AS157" s="63">
        <f t="shared" si="82"/>
        <v>147.89915966386585</v>
      </c>
      <c r="AT157" s="63">
        <f t="shared" si="83"/>
        <v>295.79831932773169</v>
      </c>
      <c r="AU157" s="63">
        <f t="shared" si="77"/>
        <v>-147.89915966386585</v>
      </c>
      <c r="AV157" s="68">
        <f t="shared" si="84"/>
        <v>0.1</v>
      </c>
      <c r="AW157" s="63">
        <f t="shared" si="85"/>
        <v>739.4957983193292</v>
      </c>
      <c r="AX157" s="63">
        <f t="shared" si="86"/>
        <v>-295.79831932773169</v>
      </c>
      <c r="AY157" s="64">
        <f t="shared" si="87"/>
        <v>443.69747899159751</v>
      </c>
      <c r="AZ157" s="65">
        <f t="shared" si="88"/>
        <v>-314.56782713085073</v>
      </c>
      <c r="BA157" s="51">
        <f t="shared" si="89"/>
        <v>1035.2941176470608</v>
      </c>
      <c r="BB157" s="55">
        <f t="shared" si="90"/>
        <v>0.1120237868690302</v>
      </c>
      <c r="BC157" s="55">
        <f t="shared" si="91"/>
        <v>0.58514806810895703</v>
      </c>
      <c r="BE157" s="52">
        <f>IF(((AS157-T157)/T157)&gt;=BE$4,AD157,"")</f>
        <v>5.0999999999999837</v>
      </c>
      <c r="BF157" s="52" t="str">
        <f t="shared" si="92"/>
        <v/>
      </c>
      <c r="BG157" s="52">
        <f>IF(BB157&lt;=BG$4,AD157,"")</f>
        <v>5.0999999999999837</v>
      </c>
      <c r="BH157" s="52" t="str">
        <f>IF(BC157&gt;=BH$4,AD157,"")</f>
        <v/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9241.7346938775518</v>
      </c>
      <c r="AC158" s="71">
        <f t="shared" si="79"/>
        <v>758.26530612244824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2.1</v>
      </c>
      <c r="AG158" s="74">
        <f t="shared" si="98"/>
        <v>200</v>
      </c>
      <c r="AH158" s="60">
        <f t="shared" si="98"/>
        <v>50</v>
      </c>
      <c r="AI158" s="60">
        <f t="shared" si="98"/>
        <v>105</v>
      </c>
      <c r="AJ158" s="60">
        <f t="shared" si="98"/>
        <v>10105</v>
      </c>
      <c r="AK158" s="60">
        <f t="shared" si="98"/>
        <v>464.28571428571428</v>
      </c>
      <c r="AL158" s="60">
        <f t="shared" si="98"/>
        <v>9.2857142857142847</v>
      </c>
      <c r="AM158" s="60">
        <f t="shared" si="98"/>
        <v>-274.39285714285711</v>
      </c>
      <c r="AN158" s="60">
        <f t="shared" si="98"/>
        <v>-274.39285714285711</v>
      </c>
      <c r="AO158" s="60">
        <f t="shared" si="98"/>
        <v>274.39285714285711</v>
      </c>
      <c r="AP158" s="61" t="str">
        <f t="shared" si="80"/>
        <v/>
      </c>
      <c r="AQ158" s="62">
        <f t="shared" si="76"/>
        <v>35</v>
      </c>
      <c r="AR158" s="63">
        <f t="shared" si="81"/>
        <v>2.9971428571428631</v>
      </c>
      <c r="AS158" s="63">
        <f t="shared" si="82"/>
        <v>149.85714285714315</v>
      </c>
      <c r="AT158" s="63">
        <f t="shared" si="83"/>
        <v>299.71428571428629</v>
      </c>
      <c r="AU158" s="63">
        <f t="shared" si="77"/>
        <v>-149.85714285714315</v>
      </c>
      <c r="AV158" s="68">
        <f t="shared" si="84"/>
        <v>0.1</v>
      </c>
      <c r="AW158" s="63">
        <f t="shared" si="85"/>
        <v>749.2857142857157</v>
      </c>
      <c r="AX158" s="63">
        <f t="shared" si="86"/>
        <v>-299.71428571428629</v>
      </c>
      <c r="AY158" s="64">
        <f t="shared" si="87"/>
        <v>449.57142857142941</v>
      </c>
      <c r="AZ158" s="65">
        <f t="shared" si="88"/>
        <v>-308.69387755101883</v>
      </c>
      <c r="BA158" s="51">
        <f t="shared" si="89"/>
        <v>1049.000000000002</v>
      </c>
      <c r="BB158" s="55">
        <f t="shared" si="90"/>
        <v>0.11350682904746678</v>
      </c>
      <c r="BC158" s="55">
        <f t="shared" si="91"/>
        <v>0.5928946306015358</v>
      </c>
      <c r="BE158" s="52">
        <f>IF(((AS158-T158)/T158)&gt;=BE$4,AD158,"")</f>
        <v>4.999999999999984</v>
      </c>
      <c r="BF158" s="52" t="str">
        <f t="shared" si="92"/>
        <v/>
      </c>
      <c r="BG158" s="52">
        <f>IF(BB158&lt;=BG$4,AD158,"")</f>
        <v>4.999999999999984</v>
      </c>
      <c r="BH158" s="52" t="str">
        <f>IF(BC158&gt;=BH$4,AD158,"")</f>
        <v/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9241.7346938775518</v>
      </c>
      <c r="AC159" s="71">
        <f t="shared" si="79"/>
        <v>758.26530612244824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2.1</v>
      </c>
      <c r="AG159" s="74">
        <f t="shared" si="98"/>
        <v>200</v>
      </c>
      <c r="AH159" s="60">
        <f t="shared" si="98"/>
        <v>50</v>
      </c>
      <c r="AI159" s="60">
        <f t="shared" si="98"/>
        <v>105</v>
      </c>
      <c r="AJ159" s="60">
        <f t="shared" si="98"/>
        <v>10105</v>
      </c>
      <c r="AK159" s="60">
        <f t="shared" si="98"/>
        <v>464.28571428571428</v>
      </c>
      <c r="AL159" s="60">
        <f t="shared" si="98"/>
        <v>9.2857142857142847</v>
      </c>
      <c r="AM159" s="60">
        <f t="shared" si="98"/>
        <v>-274.39285714285711</v>
      </c>
      <c r="AN159" s="60">
        <f t="shared" si="98"/>
        <v>-274.39285714285711</v>
      </c>
      <c r="AO159" s="60">
        <f t="shared" si="98"/>
        <v>274.39285714285711</v>
      </c>
      <c r="AP159" s="61" t="str">
        <f t="shared" si="80"/>
        <v/>
      </c>
      <c r="AQ159" s="62">
        <f t="shared" si="76"/>
        <v>35</v>
      </c>
      <c r="AR159" s="63">
        <f t="shared" si="81"/>
        <v>3.0379008746355747</v>
      </c>
      <c r="AS159" s="63">
        <f t="shared" si="82"/>
        <v>151.89504373177874</v>
      </c>
      <c r="AT159" s="63">
        <f t="shared" si="83"/>
        <v>303.79008746355748</v>
      </c>
      <c r="AU159" s="63">
        <f t="shared" si="77"/>
        <v>-151.89504373177874</v>
      </c>
      <c r="AV159" s="68">
        <f t="shared" si="84"/>
        <v>0.1</v>
      </c>
      <c r="AW159" s="63">
        <f t="shared" si="85"/>
        <v>759.47521865889371</v>
      </c>
      <c r="AX159" s="63">
        <f t="shared" si="86"/>
        <v>-303.79008746355748</v>
      </c>
      <c r="AY159" s="64">
        <f t="shared" si="87"/>
        <v>455.68513119533623</v>
      </c>
      <c r="AZ159" s="65">
        <f t="shared" si="88"/>
        <v>-302.58017492711201</v>
      </c>
      <c r="BA159" s="51">
        <f t="shared" si="89"/>
        <v>1063.2653061224512</v>
      </c>
      <c r="BB159" s="55">
        <f t="shared" si="90"/>
        <v>0.11505040355971713</v>
      </c>
      <c r="BC159" s="55">
        <f t="shared" si="91"/>
        <v>0.60095737931830162</v>
      </c>
      <c r="BE159" s="52">
        <f>IF(((AS159-T159)/T159)&gt;=BE$4,AD159,"")</f>
        <v>4.8999999999999844</v>
      </c>
      <c r="BF159" s="52" t="str">
        <f t="shared" si="92"/>
        <v/>
      </c>
      <c r="BG159" s="52">
        <f>IF(BB159&lt;=BG$4,AD159,"")</f>
        <v>4.8999999999999844</v>
      </c>
      <c r="BH159" s="52">
        <f>IF(BC159&gt;=BH$4,AD159,"")</f>
        <v>4.8999999999999844</v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9241.7346938775518</v>
      </c>
      <c r="AC160" s="71">
        <f t="shared" si="79"/>
        <v>758.26530612244824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2.1</v>
      </c>
      <c r="AG160" s="74">
        <f t="shared" si="98"/>
        <v>200</v>
      </c>
      <c r="AH160" s="60">
        <f t="shared" si="98"/>
        <v>50</v>
      </c>
      <c r="AI160" s="60">
        <f t="shared" si="98"/>
        <v>105</v>
      </c>
      <c r="AJ160" s="60">
        <f t="shared" si="98"/>
        <v>10105</v>
      </c>
      <c r="AK160" s="60">
        <f t="shared" si="98"/>
        <v>464.28571428571428</v>
      </c>
      <c r="AL160" s="60">
        <f t="shared" si="98"/>
        <v>9.2857142857142847</v>
      </c>
      <c r="AM160" s="60">
        <f t="shared" si="98"/>
        <v>-274.39285714285711</v>
      </c>
      <c r="AN160" s="60">
        <f t="shared" si="98"/>
        <v>-274.39285714285711</v>
      </c>
      <c r="AO160" s="60">
        <f t="shared" si="98"/>
        <v>274.39285714285711</v>
      </c>
      <c r="AP160" s="61" t="str">
        <f t="shared" si="80"/>
        <v/>
      </c>
      <c r="AQ160" s="62">
        <f t="shared" si="76"/>
        <v>35</v>
      </c>
      <c r="AR160" s="63">
        <f t="shared" si="81"/>
        <v>3.080357142857149</v>
      </c>
      <c r="AS160" s="63">
        <f t="shared" si="82"/>
        <v>154.01785714285745</v>
      </c>
      <c r="AT160" s="63">
        <f t="shared" si="83"/>
        <v>308.0357142857149</v>
      </c>
      <c r="AU160" s="63">
        <f t="shared" si="77"/>
        <v>-154.01785714285745</v>
      </c>
      <c r="AV160" s="68">
        <f t="shared" si="84"/>
        <v>0.1</v>
      </c>
      <c r="AW160" s="63">
        <f t="shared" si="85"/>
        <v>770.08928571428726</v>
      </c>
      <c r="AX160" s="63">
        <f t="shared" si="86"/>
        <v>-308.0357142857149</v>
      </c>
      <c r="AY160" s="64">
        <f t="shared" si="87"/>
        <v>462.05357142857235</v>
      </c>
      <c r="AZ160" s="65">
        <f t="shared" si="88"/>
        <v>-296.21173469387588</v>
      </c>
      <c r="BA160" s="51">
        <f t="shared" si="89"/>
        <v>1078.1250000000023</v>
      </c>
      <c r="BB160" s="55">
        <f t="shared" si="90"/>
        <v>0.11665829367664457</v>
      </c>
      <c r="BC160" s="55">
        <f t="shared" si="91"/>
        <v>0.60935607589826579</v>
      </c>
      <c r="BE160" s="52">
        <f>IF(((AS160-T160)/T160)&gt;=BE$4,AD160,"")</f>
        <v>4.7999999999999847</v>
      </c>
      <c r="BF160" s="52" t="str">
        <f t="shared" si="92"/>
        <v/>
      </c>
      <c r="BG160" s="52">
        <f>IF(BB160&lt;=BG$4,AD160,"")</f>
        <v>4.7999999999999847</v>
      </c>
      <c r="BH160" s="52">
        <f>IF(BC160&gt;=BH$4,AD160,"")</f>
        <v>4.7999999999999847</v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9241.7346938775518</v>
      </c>
      <c r="AC161" s="71">
        <f t="shared" si="79"/>
        <v>758.26530612244824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2.1</v>
      </c>
      <c r="AG161" s="74">
        <f t="shared" si="98"/>
        <v>200</v>
      </c>
      <c r="AH161" s="60">
        <f t="shared" si="98"/>
        <v>50</v>
      </c>
      <c r="AI161" s="60">
        <f t="shared" si="98"/>
        <v>105</v>
      </c>
      <c r="AJ161" s="60">
        <f t="shared" si="98"/>
        <v>10105</v>
      </c>
      <c r="AK161" s="60">
        <f t="shared" si="98"/>
        <v>464.28571428571428</v>
      </c>
      <c r="AL161" s="60">
        <f t="shared" si="98"/>
        <v>9.2857142857142847</v>
      </c>
      <c r="AM161" s="60">
        <f t="shared" si="98"/>
        <v>-274.39285714285711</v>
      </c>
      <c r="AN161" s="60">
        <f t="shared" si="98"/>
        <v>-274.39285714285711</v>
      </c>
      <c r="AO161" s="60">
        <f t="shared" si="98"/>
        <v>274.39285714285711</v>
      </c>
      <c r="AP161" s="61" t="str">
        <f t="shared" si="80"/>
        <v/>
      </c>
      <c r="AQ161" s="62">
        <f t="shared" si="76"/>
        <v>35</v>
      </c>
      <c r="AR161" s="63">
        <f t="shared" si="81"/>
        <v>3.1246200607902801</v>
      </c>
      <c r="AS161" s="63">
        <f t="shared" si="82"/>
        <v>156.23100303951401</v>
      </c>
      <c r="AT161" s="63">
        <f t="shared" si="83"/>
        <v>312.46200607902801</v>
      </c>
      <c r="AU161" s="63">
        <f t="shared" si="77"/>
        <v>-156.23100303951401</v>
      </c>
      <c r="AV161" s="68">
        <f t="shared" si="84"/>
        <v>0.1</v>
      </c>
      <c r="AW161" s="63">
        <f t="shared" si="85"/>
        <v>781.15501519757004</v>
      </c>
      <c r="AX161" s="63">
        <f t="shared" si="86"/>
        <v>-312.46200607902801</v>
      </c>
      <c r="AY161" s="64">
        <f t="shared" si="87"/>
        <v>468.69300911854202</v>
      </c>
      <c r="AZ161" s="65">
        <f t="shared" si="88"/>
        <v>-289.57229700390621</v>
      </c>
      <c r="BA161" s="51">
        <f t="shared" si="89"/>
        <v>1093.6170212765981</v>
      </c>
      <c r="BB161" s="55">
        <f t="shared" si="90"/>
        <v>0.11833460464961146</v>
      </c>
      <c r="BC161" s="55">
        <f t="shared" si="91"/>
        <v>0.61811216382205847</v>
      </c>
      <c r="BE161" s="52">
        <f>IF(((AS161-T161)/T161)&gt;=BE$4,AD161,"")</f>
        <v>4.6999999999999851</v>
      </c>
      <c r="BF161" s="52" t="str">
        <f t="shared" si="92"/>
        <v/>
      </c>
      <c r="BG161" s="52">
        <f>IF(BB161&lt;=BG$4,AD161,"")</f>
        <v>4.6999999999999851</v>
      </c>
      <c r="BH161" s="52">
        <f>IF(BC161&gt;=BH$4,AD161,"")</f>
        <v>4.6999999999999851</v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9241.7346938775518</v>
      </c>
      <c r="AC162" s="71">
        <f t="shared" si="79"/>
        <v>758.26530612244824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2.1</v>
      </c>
      <c r="AG162" s="74">
        <f t="shared" si="98"/>
        <v>200</v>
      </c>
      <c r="AH162" s="60">
        <f t="shared" si="98"/>
        <v>50</v>
      </c>
      <c r="AI162" s="60">
        <f t="shared" si="98"/>
        <v>105</v>
      </c>
      <c r="AJ162" s="60">
        <f t="shared" si="98"/>
        <v>10105</v>
      </c>
      <c r="AK162" s="60">
        <f t="shared" si="98"/>
        <v>464.28571428571428</v>
      </c>
      <c r="AL162" s="60">
        <f t="shared" si="98"/>
        <v>9.2857142857142847</v>
      </c>
      <c r="AM162" s="60">
        <f t="shared" si="98"/>
        <v>-274.39285714285711</v>
      </c>
      <c r="AN162" s="60">
        <f t="shared" si="98"/>
        <v>-274.39285714285711</v>
      </c>
      <c r="AO162" s="60">
        <f t="shared" si="98"/>
        <v>274.39285714285711</v>
      </c>
      <c r="AP162" s="61" t="str">
        <f t="shared" si="80"/>
        <v/>
      </c>
      <c r="AQ162" s="62">
        <f t="shared" si="76"/>
        <v>35</v>
      </c>
      <c r="AR162" s="63">
        <f t="shared" si="81"/>
        <v>3.1708074534161557</v>
      </c>
      <c r="AS162" s="63">
        <f t="shared" si="82"/>
        <v>158.54037267080778</v>
      </c>
      <c r="AT162" s="63">
        <f t="shared" si="83"/>
        <v>317.08074534161557</v>
      </c>
      <c r="AU162" s="63">
        <f t="shared" si="77"/>
        <v>-158.54037267080778</v>
      </c>
      <c r="AV162" s="68">
        <f t="shared" si="84"/>
        <v>0.1</v>
      </c>
      <c r="AW162" s="63">
        <f t="shared" si="85"/>
        <v>792.70186335403889</v>
      </c>
      <c r="AX162" s="63">
        <f t="shared" si="86"/>
        <v>-317.08074534161557</v>
      </c>
      <c r="AY162" s="64">
        <f t="shared" si="87"/>
        <v>475.62111801242332</v>
      </c>
      <c r="AZ162" s="65">
        <f t="shared" si="88"/>
        <v>-282.64418811002491</v>
      </c>
      <c r="BA162" s="51">
        <f t="shared" si="89"/>
        <v>1109.7826086956545</v>
      </c>
      <c r="BB162" s="55">
        <f t="shared" si="90"/>
        <v>0.12008379870835952</v>
      </c>
      <c r="BC162" s="55">
        <f t="shared" si="91"/>
        <v>0.62724895122079838</v>
      </c>
      <c r="BE162" s="52">
        <f>IF(((AS162-T162)/T162)&gt;=BE$4,AD162,"")</f>
        <v>4.5999999999999854</v>
      </c>
      <c r="BF162" s="52" t="str">
        <f t="shared" si="92"/>
        <v/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9241.7346938775518</v>
      </c>
      <c r="AC163" s="71">
        <f t="shared" si="79"/>
        <v>758.26530612244824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2.1</v>
      </c>
      <c r="AG163" s="74">
        <f t="shared" si="98"/>
        <v>200</v>
      </c>
      <c r="AH163" s="60">
        <f t="shared" si="98"/>
        <v>50</v>
      </c>
      <c r="AI163" s="60">
        <f t="shared" si="98"/>
        <v>105</v>
      </c>
      <c r="AJ163" s="60">
        <f t="shared" si="98"/>
        <v>10105</v>
      </c>
      <c r="AK163" s="60">
        <f t="shared" si="98"/>
        <v>464.28571428571428</v>
      </c>
      <c r="AL163" s="60">
        <f t="shared" si="98"/>
        <v>9.2857142857142847</v>
      </c>
      <c r="AM163" s="60">
        <f t="shared" si="98"/>
        <v>-274.39285714285711</v>
      </c>
      <c r="AN163" s="60">
        <f t="shared" si="98"/>
        <v>-274.39285714285711</v>
      </c>
      <c r="AO163" s="60">
        <f t="shared" si="98"/>
        <v>274.39285714285711</v>
      </c>
      <c r="AP163" s="61" t="str">
        <f t="shared" si="80"/>
        <v/>
      </c>
      <c r="AQ163" s="62">
        <f t="shared" si="76"/>
        <v>35</v>
      </c>
      <c r="AR163" s="63">
        <f t="shared" si="81"/>
        <v>3.2190476190476258</v>
      </c>
      <c r="AS163" s="63">
        <f t="shared" si="82"/>
        <v>160.9523809523813</v>
      </c>
      <c r="AT163" s="63">
        <f t="shared" si="83"/>
        <v>321.90476190476261</v>
      </c>
      <c r="AU163" s="63">
        <f t="shared" si="77"/>
        <v>-160.9523809523813</v>
      </c>
      <c r="AV163" s="68">
        <f t="shared" si="84"/>
        <v>0.1</v>
      </c>
      <c r="AW163" s="63">
        <f t="shared" si="85"/>
        <v>804.76190476190652</v>
      </c>
      <c r="AX163" s="63">
        <f t="shared" si="86"/>
        <v>-321.90476190476261</v>
      </c>
      <c r="AY163" s="64">
        <f t="shared" si="87"/>
        <v>482.85714285714391</v>
      </c>
      <c r="AZ163" s="65">
        <f t="shared" si="88"/>
        <v>-275.40816326530432</v>
      </c>
      <c r="BA163" s="51">
        <f t="shared" si="89"/>
        <v>1126.6666666666692</v>
      </c>
      <c r="BB163" s="55">
        <f t="shared" si="90"/>
        <v>0.12191073472527418</v>
      </c>
      <c r="BC163" s="55">
        <f t="shared" si="91"/>
        <v>0.63679181805948259</v>
      </c>
      <c r="BE163" s="52">
        <f>IF(((AS163-T163)/T163)&gt;=BE$4,AD163,"")</f>
        <v>4.4999999999999858</v>
      </c>
      <c r="BF163" s="52" t="str">
        <f t="shared" si="92"/>
        <v/>
      </c>
      <c r="BG163" s="52">
        <f>IF(BB163&lt;=BG$4,AD163,"")</f>
        <v>4.4999999999999858</v>
      </c>
      <c r="BH163" s="52">
        <f>IF(BC163&gt;=BH$4,AD163,"")</f>
        <v>4.4999999999999858</v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9241.7346938775518</v>
      </c>
      <c r="AC164" s="71">
        <f t="shared" si="79"/>
        <v>758.26530612244824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2.1</v>
      </c>
      <c r="AG164" s="74">
        <f t="shared" si="98"/>
        <v>200</v>
      </c>
      <c r="AH164" s="60">
        <f t="shared" si="98"/>
        <v>50</v>
      </c>
      <c r="AI164" s="60">
        <f t="shared" si="98"/>
        <v>105</v>
      </c>
      <c r="AJ164" s="60">
        <f t="shared" si="98"/>
        <v>10105</v>
      </c>
      <c r="AK164" s="60">
        <f t="shared" si="98"/>
        <v>464.28571428571428</v>
      </c>
      <c r="AL164" s="60">
        <f t="shared" si="98"/>
        <v>9.2857142857142847</v>
      </c>
      <c r="AM164" s="60">
        <f t="shared" si="98"/>
        <v>-274.39285714285711</v>
      </c>
      <c r="AN164" s="60">
        <f t="shared" si="98"/>
        <v>-274.39285714285711</v>
      </c>
      <c r="AO164" s="60">
        <f t="shared" si="98"/>
        <v>274.39285714285711</v>
      </c>
      <c r="AP164" s="61" t="str">
        <f t="shared" si="80"/>
        <v/>
      </c>
      <c r="AQ164" s="62">
        <f t="shared" si="76"/>
        <v>35</v>
      </c>
      <c r="AR164" s="63">
        <f t="shared" si="81"/>
        <v>3.2694805194805263</v>
      </c>
      <c r="AS164" s="63">
        <f t="shared" si="82"/>
        <v>163.47402597402632</v>
      </c>
      <c r="AT164" s="63">
        <f t="shared" si="83"/>
        <v>326.94805194805264</v>
      </c>
      <c r="AU164" s="63">
        <f t="shared" si="77"/>
        <v>-163.47402597402632</v>
      </c>
      <c r="AV164" s="68">
        <f t="shared" si="84"/>
        <v>0.1</v>
      </c>
      <c r="AW164" s="63">
        <f t="shared" si="85"/>
        <v>817.37012987013156</v>
      </c>
      <c r="AX164" s="63">
        <f t="shared" si="86"/>
        <v>-326.94805194805264</v>
      </c>
      <c r="AY164" s="64">
        <f t="shared" si="87"/>
        <v>490.42207792207893</v>
      </c>
      <c r="AZ164" s="65">
        <f t="shared" si="88"/>
        <v>-267.84322820036931</v>
      </c>
      <c r="BA164" s="51">
        <f t="shared" si="89"/>
        <v>1144.3181818181843</v>
      </c>
      <c r="BB164" s="55">
        <f t="shared" si="90"/>
        <v>0.12382071328841221</v>
      </c>
      <c r="BC164" s="55">
        <f t="shared" si="91"/>
        <v>0.64676845157265217</v>
      </c>
      <c r="BE164" s="52">
        <f>IF(((AS164-T164)/T164)&gt;=BE$4,AD164,"")</f>
        <v>4.3999999999999861</v>
      </c>
      <c r="BF164" s="52" t="str">
        <f t="shared" si="92"/>
        <v/>
      </c>
      <c r="BG164" s="52">
        <f>IF(BB164&lt;=BG$4,AD164,"")</f>
        <v>4.3999999999999861</v>
      </c>
      <c r="BH164" s="52">
        <f>IF(BC164&gt;=BH$4,AD164,"")</f>
        <v>4.3999999999999861</v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9241.7346938775518</v>
      </c>
      <c r="AC165" s="71">
        <f t="shared" si="79"/>
        <v>758.26530612244824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2.1</v>
      </c>
      <c r="AG165" s="74">
        <f t="shared" si="98"/>
        <v>200</v>
      </c>
      <c r="AH165" s="60">
        <f t="shared" si="98"/>
        <v>50</v>
      </c>
      <c r="AI165" s="60">
        <f t="shared" si="98"/>
        <v>105</v>
      </c>
      <c r="AJ165" s="60">
        <f t="shared" si="98"/>
        <v>10105</v>
      </c>
      <c r="AK165" s="60">
        <f t="shared" si="98"/>
        <v>464.28571428571428</v>
      </c>
      <c r="AL165" s="60">
        <f t="shared" si="98"/>
        <v>9.2857142857142847</v>
      </c>
      <c r="AM165" s="60">
        <f t="shared" si="98"/>
        <v>-274.39285714285711</v>
      </c>
      <c r="AN165" s="60">
        <f t="shared" si="98"/>
        <v>-274.39285714285711</v>
      </c>
      <c r="AO165" s="60">
        <f t="shared" si="98"/>
        <v>274.39285714285711</v>
      </c>
      <c r="AP165" s="61" t="str">
        <f t="shared" si="80"/>
        <v/>
      </c>
      <c r="AQ165" s="62">
        <f t="shared" si="76"/>
        <v>35</v>
      </c>
      <c r="AR165" s="63">
        <f t="shared" si="81"/>
        <v>3.3222591362126317</v>
      </c>
      <c r="AS165" s="63">
        <f t="shared" si="82"/>
        <v>166.11295681063157</v>
      </c>
      <c r="AT165" s="63">
        <f t="shared" si="83"/>
        <v>332.22591362126315</v>
      </c>
      <c r="AU165" s="63">
        <f t="shared" si="77"/>
        <v>-166.11295681063157</v>
      </c>
      <c r="AV165" s="68">
        <f t="shared" si="84"/>
        <v>0.1</v>
      </c>
      <c r="AW165" s="63">
        <f t="shared" si="85"/>
        <v>830.56478405315784</v>
      </c>
      <c r="AX165" s="63">
        <f t="shared" si="86"/>
        <v>-332.22591362126315</v>
      </c>
      <c r="AY165" s="64">
        <f t="shared" si="87"/>
        <v>498.33887043189469</v>
      </c>
      <c r="AZ165" s="65">
        <f t="shared" si="88"/>
        <v>-259.92643569055355</v>
      </c>
      <c r="BA165" s="51">
        <f t="shared" si="89"/>
        <v>1162.7906976744209</v>
      </c>
      <c r="BB165" s="55">
        <f t="shared" si="90"/>
        <v>0.12581952806378921</v>
      </c>
      <c r="BC165" s="55">
        <f t="shared" si="91"/>
        <v>0.65720911455155062</v>
      </c>
      <c r="BE165" s="52">
        <f>IF(((AS165-T165)/T165)&gt;=BE$4,AD165,"")</f>
        <v>4.2999999999999865</v>
      </c>
      <c r="BF165" s="52" t="str">
        <f t="shared" si="92"/>
        <v/>
      </c>
      <c r="BG165" s="52">
        <f>IF(BB165&lt;=BG$4,AD165,"")</f>
        <v>4.2999999999999865</v>
      </c>
      <c r="BH165" s="52">
        <f>IF(BC165&gt;=BH$4,AD165,"")</f>
        <v>4.2999999999999865</v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9241.7346938775518</v>
      </c>
      <c r="AC166" s="71">
        <f t="shared" si="79"/>
        <v>758.26530612244824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2.1</v>
      </c>
      <c r="AG166" s="74">
        <f t="shared" si="98"/>
        <v>200</v>
      </c>
      <c r="AH166" s="60">
        <f t="shared" si="98"/>
        <v>50</v>
      </c>
      <c r="AI166" s="60">
        <f t="shared" si="98"/>
        <v>105</v>
      </c>
      <c r="AJ166" s="60">
        <f t="shared" si="98"/>
        <v>10105</v>
      </c>
      <c r="AK166" s="60">
        <f t="shared" si="98"/>
        <v>464.28571428571428</v>
      </c>
      <c r="AL166" s="60">
        <f t="shared" si="98"/>
        <v>9.2857142857142847</v>
      </c>
      <c r="AM166" s="60">
        <f t="shared" si="98"/>
        <v>-274.39285714285711</v>
      </c>
      <c r="AN166" s="60">
        <f t="shared" si="98"/>
        <v>-274.39285714285711</v>
      </c>
      <c r="AO166" s="60">
        <f t="shared" si="98"/>
        <v>274.39285714285711</v>
      </c>
      <c r="AP166" s="61" t="str">
        <f t="shared" si="80"/>
        <v/>
      </c>
      <c r="AQ166" s="62">
        <f t="shared" si="76"/>
        <v>35</v>
      </c>
      <c r="AR166" s="63">
        <f t="shared" si="81"/>
        <v>3.3775510204081702</v>
      </c>
      <c r="AS166" s="63">
        <f t="shared" si="82"/>
        <v>168.8775510204085</v>
      </c>
      <c r="AT166" s="63">
        <f t="shared" si="83"/>
        <v>337.75510204081701</v>
      </c>
      <c r="AU166" s="63">
        <f t="shared" si="77"/>
        <v>-168.8775510204085</v>
      </c>
      <c r="AV166" s="68">
        <f t="shared" si="84"/>
        <v>0.1</v>
      </c>
      <c r="AW166" s="63">
        <f t="shared" si="85"/>
        <v>844.38775510204255</v>
      </c>
      <c r="AX166" s="63">
        <f t="shared" si="86"/>
        <v>-337.75510204081701</v>
      </c>
      <c r="AY166" s="64">
        <f t="shared" si="87"/>
        <v>506.63265306122554</v>
      </c>
      <c r="AZ166" s="65">
        <f t="shared" si="88"/>
        <v>-251.6326530612227</v>
      </c>
      <c r="BA166" s="51">
        <f t="shared" si="89"/>
        <v>1182.1428571428596</v>
      </c>
      <c r="BB166" s="55">
        <f t="shared" si="90"/>
        <v>0.12791352449513657</v>
      </c>
      <c r="BC166" s="55">
        <f t="shared" si="91"/>
        <v>0.66814695195801577</v>
      </c>
      <c r="BE166" s="52">
        <f>IF(((AS166-T166)/T166)&gt;=BE$4,AD166,"")</f>
        <v>4.1999999999999869</v>
      </c>
      <c r="BF166" s="52" t="str">
        <f t="shared" si="92"/>
        <v/>
      </c>
      <c r="BG166" s="52">
        <f>IF(BB166&lt;=BG$4,AD166,"")</f>
        <v>4.1999999999999869</v>
      </c>
      <c r="BH166" s="52">
        <f>IF(BC166&gt;=BH$4,AD166,"")</f>
        <v>4.1999999999999869</v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9241.7346938775518</v>
      </c>
      <c r="AC167" s="71">
        <f t="shared" si="79"/>
        <v>758.26530612244824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2.1</v>
      </c>
      <c r="AG167" s="74">
        <f t="shared" si="98"/>
        <v>200</v>
      </c>
      <c r="AH167" s="60">
        <f t="shared" si="98"/>
        <v>50</v>
      </c>
      <c r="AI167" s="60">
        <f t="shared" si="98"/>
        <v>105</v>
      </c>
      <c r="AJ167" s="60">
        <f t="shared" si="98"/>
        <v>10105</v>
      </c>
      <c r="AK167" s="60">
        <f t="shared" si="98"/>
        <v>464.28571428571428</v>
      </c>
      <c r="AL167" s="60">
        <f t="shared" si="98"/>
        <v>9.2857142857142847</v>
      </c>
      <c r="AM167" s="60">
        <f t="shared" si="98"/>
        <v>-274.39285714285711</v>
      </c>
      <c r="AN167" s="60">
        <f t="shared" si="98"/>
        <v>-274.39285714285711</v>
      </c>
      <c r="AO167" s="60">
        <f t="shared" si="98"/>
        <v>274.39285714285711</v>
      </c>
      <c r="AP167" s="61" t="str">
        <f t="shared" si="80"/>
        <v/>
      </c>
      <c r="AQ167" s="62">
        <f t="shared" si="76"/>
        <v>35</v>
      </c>
      <c r="AR167" s="63">
        <f t="shared" si="81"/>
        <v>3.4355400696864185</v>
      </c>
      <c r="AS167" s="63">
        <f t="shared" si="82"/>
        <v>171.77700348432091</v>
      </c>
      <c r="AT167" s="63">
        <f t="shared" si="83"/>
        <v>343.55400696864183</v>
      </c>
      <c r="AU167" s="63">
        <f t="shared" si="77"/>
        <v>-171.77700348432091</v>
      </c>
      <c r="AV167" s="68">
        <f t="shared" si="84"/>
        <v>0.1</v>
      </c>
      <c r="AW167" s="63">
        <f t="shared" si="85"/>
        <v>858.88501742160452</v>
      </c>
      <c r="AX167" s="63">
        <f t="shared" si="86"/>
        <v>-343.55400696864183</v>
      </c>
      <c r="AY167" s="64">
        <f t="shared" si="87"/>
        <v>515.33101045296269</v>
      </c>
      <c r="AZ167" s="65">
        <f t="shared" si="88"/>
        <v>-242.93429566948555</v>
      </c>
      <c r="BA167" s="51">
        <f t="shared" si="89"/>
        <v>1202.4390243902465</v>
      </c>
      <c r="BB167" s="55">
        <f t="shared" si="90"/>
        <v>0.1301096670938667</v>
      </c>
      <c r="BC167" s="55">
        <f t="shared" si="91"/>
        <v>0.67961834240869856</v>
      </c>
      <c r="BE167" s="52">
        <f>IF(((AS167-T167)/T167)&gt;=BE$4,AD167,"")</f>
        <v>4.0999999999999872</v>
      </c>
      <c r="BF167" s="52" t="str">
        <f t="shared" si="92"/>
        <v/>
      </c>
      <c r="BG167" s="52">
        <f>IF(BB167&lt;=BG$4,AD167,"")</f>
        <v>4.0999999999999872</v>
      </c>
      <c r="BH167" s="52">
        <f>IF(BC167&gt;=BH$4,AD167,"")</f>
        <v>4.0999999999999872</v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9241.7346938775518</v>
      </c>
      <c r="AC168" s="71">
        <f t="shared" si="79"/>
        <v>758.26530612244824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2.1</v>
      </c>
      <c r="AG168" s="74">
        <f t="shared" si="98"/>
        <v>200</v>
      </c>
      <c r="AH168" s="60">
        <f t="shared" si="98"/>
        <v>50</v>
      </c>
      <c r="AI168" s="60">
        <f t="shared" si="98"/>
        <v>105</v>
      </c>
      <c r="AJ168" s="60">
        <f t="shared" si="98"/>
        <v>10105</v>
      </c>
      <c r="AK168" s="60">
        <f t="shared" si="98"/>
        <v>464.28571428571428</v>
      </c>
      <c r="AL168" s="60">
        <f t="shared" si="98"/>
        <v>9.2857142857142847</v>
      </c>
      <c r="AM168" s="60">
        <f t="shared" si="98"/>
        <v>-274.39285714285711</v>
      </c>
      <c r="AN168" s="60">
        <f t="shared" si="98"/>
        <v>-274.39285714285711</v>
      </c>
      <c r="AO168" s="60">
        <f t="shared" si="98"/>
        <v>274.39285714285711</v>
      </c>
      <c r="AP168" s="61" t="str">
        <f t="shared" si="80"/>
        <v/>
      </c>
      <c r="AQ168" s="62">
        <f t="shared" si="76"/>
        <v>35</v>
      </c>
      <c r="AR168" s="63">
        <f t="shared" si="81"/>
        <v>3.496428571428579</v>
      </c>
      <c r="AS168" s="63">
        <f t="shared" si="82"/>
        <v>174.82142857142895</v>
      </c>
      <c r="AT168" s="63">
        <f t="shared" si="83"/>
        <v>349.64285714285791</v>
      </c>
      <c r="AU168" s="63">
        <f t="shared" si="77"/>
        <v>-174.82142857142895</v>
      </c>
      <c r="AV168" s="68">
        <f t="shared" si="84"/>
        <v>0.1</v>
      </c>
      <c r="AW168" s="63">
        <f t="shared" si="85"/>
        <v>874.10714285714471</v>
      </c>
      <c r="AX168" s="63">
        <f t="shared" si="86"/>
        <v>-349.64285714285791</v>
      </c>
      <c r="AY168" s="64">
        <f t="shared" si="87"/>
        <v>524.4642857142868</v>
      </c>
      <c r="AZ168" s="65">
        <f t="shared" si="88"/>
        <v>-233.80102040816143</v>
      </c>
      <c r="BA168" s="51">
        <f t="shared" si="89"/>
        <v>1223.7500000000027</v>
      </c>
      <c r="BB168" s="55">
        <f t="shared" si="90"/>
        <v>0.13241561682253339</v>
      </c>
      <c r="BC168" s="55">
        <f t="shared" si="91"/>
        <v>0.69166330238191576</v>
      </c>
      <c r="BE168" s="52">
        <f>IF(((AS168-T168)/T168)&gt;=BE$4,AD168,"")</f>
        <v>3.9999999999999871</v>
      </c>
      <c r="BF168" s="52" t="str">
        <f t="shared" si="92"/>
        <v/>
      </c>
      <c r="BG168" s="52">
        <f>IF(BB168&lt;=BG$4,AD168,"")</f>
        <v>3.9999999999999871</v>
      </c>
      <c r="BH168" s="52">
        <f>IF(BC168&gt;=BH$4,AD168,"")</f>
        <v>3.9999999999999871</v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9241.7346938775518</v>
      </c>
      <c r="AC169" s="71">
        <f t="shared" si="79"/>
        <v>758.26530612244824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2.1</v>
      </c>
      <c r="AG169" s="74">
        <f t="shared" si="98"/>
        <v>200</v>
      </c>
      <c r="AH169" s="60">
        <f t="shared" si="98"/>
        <v>50</v>
      </c>
      <c r="AI169" s="60">
        <f t="shared" si="98"/>
        <v>105</v>
      </c>
      <c r="AJ169" s="60">
        <f t="shared" si="98"/>
        <v>10105</v>
      </c>
      <c r="AK169" s="60">
        <f t="shared" si="98"/>
        <v>464.28571428571428</v>
      </c>
      <c r="AL169" s="60">
        <f t="shared" si="98"/>
        <v>9.2857142857142847</v>
      </c>
      <c r="AM169" s="60">
        <f t="shared" si="98"/>
        <v>-274.39285714285711</v>
      </c>
      <c r="AN169" s="60">
        <f t="shared" si="98"/>
        <v>-274.39285714285711</v>
      </c>
      <c r="AO169" s="60">
        <f t="shared" si="98"/>
        <v>274.39285714285711</v>
      </c>
      <c r="AP169" s="61" t="str">
        <f t="shared" si="80"/>
        <v/>
      </c>
      <c r="AQ169" s="62">
        <f t="shared" si="76"/>
        <v>35</v>
      </c>
      <c r="AR169" s="63">
        <f t="shared" si="81"/>
        <v>3.5604395604395687</v>
      </c>
      <c r="AS169" s="63">
        <f t="shared" si="82"/>
        <v>178.02197802197844</v>
      </c>
      <c r="AT169" s="63">
        <f t="shared" si="83"/>
        <v>356.04395604395688</v>
      </c>
      <c r="AU169" s="63">
        <f t="shared" si="77"/>
        <v>-178.02197802197844</v>
      </c>
      <c r="AV169" s="68">
        <f t="shared" si="84"/>
        <v>0.1</v>
      </c>
      <c r="AW169" s="63">
        <f t="shared" si="85"/>
        <v>890.10989010989215</v>
      </c>
      <c r="AX169" s="63">
        <f t="shared" si="86"/>
        <v>-356.04395604395688</v>
      </c>
      <c r="AY169" s="64">
        <f t="shared" si="87"/>
        <v>534.06593406593527</v>
      </c>
      <c r="AZ169" s="65">
        <f t="shared" si="88"/>
        <v>-224.19937205651297</v>
      </c>
      <c r="BA169" s="51">
        <f t="shared" si="89"/>
        <v>1246.1538461538491</v>
      </c>
      <c r="BB169" s="55">
        <f t="shared" si="90"/>
        <v>0.13483982038343936</v>
      </c>
      <c r="BC169" s="55">
        <f t="shared" si="91"/>
        <v>0.70432595261016961</v>
      </c>
      <c r="BE169" s="52">
        <f>IF(((AS169-T169)/T169)&gt;=BE$4,AD169,"")</f>
        <v>3.899999999999987</v>
      </c>
      <c r="BF169" s="52" t="str">
        <f t="shared" si="92"/>
        <v/>
      </c>
      <c r="BG169" s="52">
        <f>IF(BB169&lt;=BG$4,AD169,"")</f>
        <v>3.899999999999987</v>
      </c>
      <c r="BH169" s="52">
        <f>IF(BC169&gt;=BH$4,AD169,"")</f>
        <v>3.899999999999987</v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9241.7346938775518</v>
      </c>
      <c r="AC170" s="71">
        <f t="shared" si="79"/>
        <v>758.26530612244824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2.1</v>
      </c>
      <c r="AG170" s="74">
        <f t="shared" si="101"/>
        <v>200</v>
      </c>
      <c r="AH170" s="60">
        <f t="shared" si="101"/>
        <v>50</v>
      </c>
      <c r="AI170" s="60">
        <f t="shared" si="101"/>
        <v>105</v>
      </c>
      <c r="AJ170" s="60">
        <f t="shared" si="101"/>
        <v>10105</v>
      </c>
      <c r="AK170" s="60">
        <f t="shared" si="101"/>
        <v>464.28571428571428</v>
      </c>
      <c r="AL170" s="60">
        <f t="shared" si="101"/>
        <v>9.2857142857142847</v>
      </c>
      <c r="AM170" s="60">
        <f t="shared" si="101"/>
        <v>-274.39285714285711</v>
      </c>
      <c r="AN170" s="60">
        <f t="shared" si="101"/>
        <v>-274.39285714285711</v>
      </c>
      <c r="AO170" s="60">
        <f t="shared" si="101"/>
        <v>274.39285714285711</v>
      </c>
      <c r="AP170" s="61" t="str">
        <f t="shared" si="80"/>
        <v/>
      </c>
      <c r="AQ170" s="62">
        <f t="shared" si="76"/>
        <v>35</v>
      </c>
      <c r="AR170" s="63">
        <f t="shared" si="81"/>
        <v>3.6278195488721892</v>
      </c>
      <c r="AS170" s="63">
        <f t="shared" si="82"/>
        <v>181.39097744360947</v>
      </c>
      <c r="AT170" s="63">
        <f t="shared" si="83"/>
        <v>362.78195488721894</v>
      </c>
      <c r="AU170" s="63">
        <f t="shared" si="77"/>
        <v>-181.39097744360947</v>
      </c>
      <c r="AV170" s="68">
        <f t="shared" si="84"/>
        <v>0.1</v>
      </c>
      <c r="AW170" s="63">
        <f t="shared" si="85"/>
        <v>906.95488721804736</v>
      </c>
      <c r="AX170" s="63">
        <f t="shared" si="86"/>
        <v>-362.78195488721894</v>
      </c>
      <c r="AY170" s="64">
        <f t="shared" si="87"/>
        <v>544.17293233082842</v>
      </c>
      <c r="AZ170" s="65">
        <f t="shared" si="88"/>
        <v>-214.09237379161982</v>
      </c>
      <c r="BA170" s="51">
        <f t="shared" si="89"/>
        <v>1269.7368421052663</v>
      </c>
      <c r="BB170" s="55">
        <f t="shared" si="90"/>
        <v>0.13739161360544566</v>
      </c>
      <c r="BC170" s="55">
        <f t="shared" si="91"/>
        <v>0.71765505811359487</v>
      </c>
      <c r="BE170" s="52">
        <f>IF(((AS170-T170)/T170)&gt;=BE$4,AD170,"")</f>
        <v>3.7999999999999869</v>
      </c>
      <c r="BF170" s="52" t="str">
        <f t="shared" si="92"/>
        <v/>
      </c>
      <c r="BG170" s="52">
        <f>IF(BB170&lt;=BG$4,AD170,"")</f>
        <v>3.7999999999999869</v>
      </c>
      <c r="BH170" s="52">
        <f>IF(BC170&gt;=BH$4,AD170,"")</f>
        <v>3.7999999999999869</v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9241.7346938775518</v>
      </c>
      <c r="AC171" s="71">
        <f t="shared" si="79"/>
        <v>758.26530612244824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2.1</v>
      </c>
      <c r="AG171" s="74">
        <f t="shared" si="101"/>
        <v>200</v>
      </c>
      <c r="AH171" s="60">
        <f t="shared" si="101"/>
        <v>50</v>
      </c>
      <c r="AI171" s="60">
        <f t="shared" si="101"/>
        <v>105</v>
      </c>
      <c r="AJ171" s="60">
        <f t="shared" si="101"/>
        <v>10105</v>
      </c>
      <c r="AK171" s="60">
        <f t="shared" si="101"/>
        <v>464.28571428571428</v>
      </c>
      <c r="AL171" s="60">
        <f t="shared" si="101"/>
        <v>9.2857142857142847</v>
      </c>
      <c r="AM171" s="60">
        <f t="shared" si="101"/>
        <v>-274.39285714285711</v>
      </c>
      <c r="AN171" s="60">
        <f t="shared" si="101"/>
        <v>-274.39285714285711</v>
      </c>
      <c r="AO171" s="60">
        <f t="shared" si="101"/>
        <v>274.39285714285711</v>
      </c>
      <c r="AP171" s="61" t="str">
        <f t="shared" si="80"/>
        <v/>
      </c>
      <c r="AQ171" s="62">
        <f t="shared" si="76"/>
        <v>35</v>
      </c>
      <c r="AR171" s="63">
        <f t="shared" si="81"/>
        <v>3.6988416988417079</v>
      </c>
      <c r="AS171" s="63">
        <f t="shared" si="82"/>
        <v>184.94208494208539</v>
      </c>
      <c r="AT171" s="63">
        <f t="shared" si="83"/>
        <v>369.88416988417077</v>
      </c>
      <c r="AU171" s="63">
        <f t="shared" si="77"/>
        <v>-184.94208494208539</v>
      </c>
      <c r="AV171" s="68">
        <f t="shared" si="84"/>
        <v>0.1</v>
      </c>
      <c r="AW171" s="63">
        <f t="shared" si="85"/>
        <v>924.71042471042688</v>
      </c>
      <c r="AX171" s="63">
        <f t="shared" si="86"/>
        <v>-369.88416988417077</v>
      </c>
      <c r="AY171" s="64">
        <f t="shared" si="87"/>
        <v>554.8262548262561</v>
      </c>
      <c r="AZ171" s="65">
        <f t="shared" si="88"/>
        <v>-203.43905129619213</v>
      </c>
      <c r="BA171" s="51">
        <f t="shared" si="89"/>
        <v>1294.5945945945978</v>
      </c>
      <c r="BB171" s="55">
        <f t="shared" si="90"/>
        <v>0.14008134159620905</v>
      </c>
      <c r="BC171" s="55">
        <f t="shared" si="91"/>
        <v>0.73170465580639421</v>
      </c>
      <c r="BE171" s="52">
        <f>IF(((AS171-T171)/T171)&gt;=BE$4,AD171,"")</f>
        <v>3.6999999999999869</v>
      </c>
      <c r="BF171" s="52" t="str">
        <f t="shared" si="92"/>
        <v/>
      </c>
      <c r="BG171" s="52">
        <f>IF(BB171&lt;=BG$4,AD171,"")</f>
        <v>3.6999999999999869</v>
      </c>
      <c r="BH171" s="52">
        <f>IF(BC171&gt;=BH$4,AD171,"")</f>
        <v>3.6999999999999869</v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9241.7346938775518</v>
      </c>
      <c r="AC172" s="71">
        <f t="shared" si="79"/>
        <v>758.26530612244824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2.1</v>
      </c>
      <c r="AG172" s="74">
        <f t="shared" si="101"/>
        <v>200</v>
      </c>
      <c r="AH172" s="60">
        <f t="shared" si="101"/>
        <v>50</v>
      </c>
      <c r="AI172" s="60">
        <f t="shared" si="101"/>
        <v>105</v>
      </c>
      <c r="AJ172" s="60">
        <f t="shared" si="101"/>
        <v>10105</v>
      </c>
      <c r="AK172" s="60">
        <f t="shared" si="101"/>
        <v>464.28571428571428</v>
      </c>
      <c r="AL172" s="60">
        <f t="shared" si="101"/>
        <v>9.2857142857142847</v>
      </c>
      <c r="AM172" s="60">
        <f t="shared" si="101"/>
        <v>-274.39285714285711</v>
      </c>
      <c r="AN172" s="60">
        <f t="shared" si="101"/>
        <v>-274.39285714285711</v>
      </c>
      <c r="AO172" s="60">
        <f t="shared" si="101"/>
        <v>274.39285714285711</v>
      </c>
      <c r="AP172" s="61" t="str">
        <f t="shared" si="80"/>
        <v/>
      </c>
      <c r="AQ172" s="62">
        <f t="shared" si="76"/>
        <v>35</v>
      </c>
      <c r="AR172" s="63">
        <f t="shared" si="81"/>
        <v>3.7738095238095335</v>
      </c>
      <c r="AS172" s="63">
        <f t="shared" si="82"/>
        <v>188.69047619047669</v>
      </c>
      <c r="AT172" s="63">
        <f t="shared" si="83"/>
        <v>377.38095238095337</v>
      </c>
      <c r="AU172" s="63">
        <f t="shared" si="77"/>
        <v>-188.69047619047669</v>
      </c>
      <c r="AV172" s="68">
        <f t="shared" si="84"/>
        <v>0.1</v>
      </c>
      <c r="AW172" s="63">
        <f t="shared" si="85"/>
        <v>943.45238095238346</v>
      </c>
      <c r="AX172" s="63">
        <f t="shared" si="86"/>
        <v>-377.38095238095337</v>
      </c>
      <c r="AY172" s="64">
        <f t="shared" si="87"/>
        <v>566.07142857143003</v>
      </c>
      <c r="AZ172" s="65">
        <f t="shared" si="88"/>
        <v>-192.1938775510182</v>
      </c>
      <c r="BA172" s="51">
        <f t="shared" si="89"/>
        <v>1320.8333333333369</v>
      </c>
      <c r="BB172" s="55">
        <f t="shared" si="90"/>
        <v>0.14292049891979264</v>
      </c>
      <c r="BC172" s="55">
        <f t="shared" si="91"/>
        <v>0.74653478670434936</v>
      </c>
      <c r="BE172" s="52">
        <f>IF(((AS172-T172)/T172)&gt;=BE$4,AD172,"")</f>
        <v>3.5999999999999868</v>
      </c>
      <c r="BF172" s="52" t="str">
        <f t="shared" si="92"/>
        <v/>
      </c>
      <c r="BG172" s="52">
        <f>IF(BB172&lt;=BG$4,AD172,"")</f>
        <v>3.5999999999999868</v>
      </c>
      <c r="BH172" s="52">
        <f>IF(BC172&gt;=BH$4,AD172,"")</f>
        <v>3.5999999999999868</v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9241.7346938775518</v>
      </c>
      <c r="AC173" s="71">
        <f t="shared" si="79"/>
        <v>758.26530612244824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2.1</v>
      </c>
      <c r="AG173" s="74">
        <f t="shared" si="101"/>
        <v>200</v>
      </c>
      <c r="AH173" s="60">
        <f t="shared" si="101"/>
        <v>50</v>
      </c>
      <c r="AI173" s="60">
        <f t="shared" si="101"/>
        <v>105</v>
      </c>
      <c r="AJ173" s="60">
        <f t="shared" si="101"/>
        <v>10105</v>
      </c>
      <c r="AK173" s="60">
        <f t="shared" si="101"/>
        <v>464.28571428571428</v>
      </c>
      <c r="AL173" s="60">
        <f t="shared" si="101"/>
        <v>9.2857142857142847</v>
      </c>
      <c r="AM173" s="60">
        <f t="shared" si="101"/>
        <v>-274.39285714285711</v>
      </c>
      <c r="AN173" s="60">
        <f t="shared" si="101"/>
        <v>-274.39285714285711</v>
      </c>
      <c r="AO173" s="60">
        <f t="shared" si="101"/>
        <v>274.39285714285711</v>
      </c>
      <c r="AP173" s="61" t="str">
        <f t="shared" si="80"/>
        <v/>
      </c>
      <c r="AQ173" s="62">
        <f t="shared" si="76"/>
        <v>35</v>
      </c>
      <c r="AR173" s="63">
        <f t="shared" si="81"/>
        <v>3.8530612244898061</v>
      </c>
      <c r="AS173" s="63">
        <f t="shared" si="82"/>
        <v>192.6530612244903</v>
      </c>
      <c r="AT173" s="63">
        <f t="shared" si="83"/>
        <v>385.3061224489806</v>
      </c>
      <c r="AU173" s="63">
        <f t="shared" si="77"/>
        <v>-192.6530612244903</v>
      </c>
      <c r="AV173" s="68">
        <f t="shared" si="84"/>
        <v>0.1</v>
      </c>
      <c r="AW173" s="63">
        <f t="shared" si="85"/>
        <v>963.26530612245153</v>
      </c>
      <c r="AX173" s="63">
        <f t="shared" si="86"/>
        <v>-385.3061224489806</v>
      </c>
      <c r="AY173" s="64">
        <f t="shared" si="87"/>
        <v>577.95918367347099</v>
      </c>
      <c r="AZ173" s="65">
        <f t="shared" si="88"/>
        <v>-180.30612244897725</v>
      </c>
      <c r="BA173" s="51">
        <f t="shared" si="89"/>
        <v>1348.5714285714321</v>
      </c>
      <c r="BB173" s="55">
        <f t="shared" si="90"/>
        <v>0.14592189380472384</v>
      </c>
      <c r="BC173" s="55">
        <f t="shared" si="91"/>
        <v>0.76221235365361606</v>
      </c>
      <c r="BE173" s="52">
        <f>IF(((AS173-T173)/T173)&gt;=BE$4,AD173,"")</f>
        <v>3.4999999999999867</v>
      </c>
      <c r="BF173" s="52" t="str">
        <f t="shared" si="92"/>
        <v/>
      </c>
      <c r="BG173" s="52">
        <f>IF(BB173&lt;=BG$4,AD173,"")</f>
        <v>3.4999999999999867</v>
      </c>
      <c r="BH173" s="52">
        <f>IF(BC173&gt;=BH$4,AD173,"")</f>
        <v>3.4999999999999867</v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9241.7346938775518</v>
      </c>
      <c r="AC174" s="71">
        <f t="shared" si="79"/>
        <v>758.26530612244824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2.1</v>
      </c>
      <c r="AG174" s="74">
        <f t="shared" si="101"/>
        <v>200</v>
      </c>
      <c r="AH174" s="60">
        <f t="shared" si="101"/>
        <v>50</v>
      </c>
      <c r="AI174" s="60">
        <f t="shared" si="101"/>
        <v>105</v>
      </c>
      <c r="AJ174" s="60">
        <f t="shared" si="101"/>
        <v>10105</v>
      </c>
      <c r="AK174" s="60">
        <f t="shared" si="101"/>
        <v>464.28571428571428</v>
      </c>
      <c r="AL174" s="60">
        <f t="shared" si="101"/>
        <v>9.2857142857142847</v>
      </c>
      <c r="AM174" s="60">
        <f t="shared" si="101"/>
        <v>-274.39285714285711</v>
      </c>
      <c r="AN174" s="60">
        <f t="shared" si="101"/>
        <v>-274.39285714285711</v>
      </c>
      <c r="AO174" s="60">
        <f t="shared" si="101"/>
        <v>274.39285714285711</v>
      </c>
      <c r="AP174" s="61" t="str">
        <f t="shared" si="80"/>
        <v/>
      </c>
      <c r="AQ174" s="62">
        <f t="shared" si="76"/>
        <v>35</v>
      </c>
      <c r="AR174" s="63">
        <f t="shared" si="81"/>
        <v>3.9369747899159773</v>
      </c>
      <c r="AS174" s="63">
        <f t="shared" si="82"/>
        <v>196.84873949579887</v>
      </c>
      <c r="AT174" s="63">
        <f t="shared" si="83"/>
        <v>393.69747899159773</v>
      </c>
      <c r="AU174" s="63">
        <f t="shared" si="77"/>
        <v>-196.84873949579887</v>
      </c>
      <c r="AV174" s="68">
        <f t="shared" si="84"/>
        <v>0.1</v>
      </c>
      <c r="AW174" s="63">
        <f t="shared" si="85"/>
        <v>984.24369747899436</v>
      </c>
      <c r="AX174" s="63">
        <f t="shared" si="86"/>
        <v>-393.69747899159773</v>
      </c>
      <c r="AY174" s="64">
        <f t="shared" si="87"/>
        <v>590.54621848739657</v>
      </c>
      <c r="AZ174" s="65">
        <f t="shared" si="88"/>
        <v>-167.71908763505166</v>
      </c>
      <c r="BA174" s="51">
        <f t="shared" si="89"/>
        <v>1377.9411764705922</v>
      </c>
      <c r="BB174" s="55">
        <f t="shared" si="90"/>
        <v>0.14909984132994514</v>
      </c>
      <c r="BC174" s="55">
        <f t="shared" si="91"/>
        <v>0.77881213042342778</v>
      </c>
      <c r="BE174" s="52">
        <f>IF(((AS174-T174)/T174)&gt;=BE$4,AD174,"")</f>
        <v>3.3999999999999866</v>
      </c>
      <c r="BF174" s="52" t="str">
        <f t="shared" si="92"/>
        <v/>
      </c>
      <c r="BG174" s="52">
        <f>IF(BB174&lt;=BG$4,AD174,"")</f>
        <v>3.3999999999999866</v>
      </c>
      <c r="BH174" s="52">
        <f>IF(BC174&gt;=BH$4,AD174,"")</f>
        <v>3.3999999999999866</v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9241.7346938775518</v>
      </c>
      <c r="AC175" s="71">
        <f t="shared" si="79"/>
        <v>758.26530612244824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2.1</v>
      </c>
      <c r="AG175" s="74">
        <f t="shared" si="101"/>
        <v>200</v>
      </c>
      <c r="AH175" s="60">
        <f t="shared" si="101"/>
        <v>50</v>
      </c>
      <c r="AI175" s="60">
        <f t="shared" si="101"/>
        <v>105</v>
      </c>
      <c r="AJ175" s="60">
        <f t="shared" si="101"/>
        <v>10105</v>
      </c>
      <c r="AK175" s="60">
        <f t="shared" si="101"/>
        <v>464.28571428571428</v>
      </c>
      <c r="AL175" s="60">
        <f t="shared" si="101"/>
        <v>9.2857142857142847</v>
      </c>
      <c r="AM175" s="60">
        <f t="shared" si="101"/>
        <v>-274.39285714285711</v>
      </c>
      <c r="AN175" s="60">
        <f t="shared" si="101"/>
        <v>-274.39285714285711</v>
      </c>
      <c r="AO175" s="60">
        <f t="shared" si="101"/>
        <v>274.39285714285711</v>
      </c>
      <c r="AP175" s="61" t="str">
        <f t="shared" si="80"/>
        <v/>
      </c>
      <c r="AQ175" s="62">
        <f t="shared" si="76"/>
        <v>35</v>
      </c>
      <c r="AR175" s="63">
        <f t="shared" si="81"/>
        <v>4.0259740259740378</v>
      </c>
      <c r="AS175" s="63">
        <f t="shared" si="82"/>
        <v>201.2987012987019</v>
      </c>
      <c r="AT175" s="63">
        <f t="shared" si="83"/>
        <v>402.5974025974038</v>
      </c>
      <c r="AU175" s="63">
        <f t="shared" si="77"/>
        <v>-201.2987012987019</v>
      </c>
      <c r="AV175" s="68">
        <f t="shared" si="84"/>
        <v>0.1</v>
      </c>
      <c r="AW175" s="63">
        <f t="shared" si="85"/>
        <v>1006.4935064935095</v>
      </c>
      <c r="AX175" s="63">
        <f t="shared" si="86"/>
        <v>-402.5974025974038</v>
      </c>
      <c r="AY175" s="64">
        <f t="shared" si="87"/>
        <v>603.89610389610561</v>
      </c>
      <c r="AZ175" s="65">
        <f t="shared" si="88"/>
        <v>-154.36920222634262</v>
      </c>
      <c r="BA175" s="51">
        <f t="shared" si="89"/>
        <v>1409.0909090909133</v>
      </c>
      <c r="BB175" s="55">
        <f t="shared" si="90"/>
        <v>0.15247039173548288</v>
      </c>
      <c r="BC175" s="55">
        <f t="shared" si="91"/>
        <v>0.7964179542701979</v>
      </c>
      <c r="BE175" s="52">
        <f>IF(((AS175-T175)/T175)&gt;=BE$4,AD175,"")</f>
        <v>3.2999999999999865</v>
      </c>
      <c r="BF175" s="52" t="str">
        <f t="shared" si="92"/>
        <v/>
      </c>
      <c r="BG175" s="52">
        <f>IF(BB175&lt;=BG$4,AD175,"")</f>
        <v>3.2999999999999865</v>
      </c>
      <c r="BH175" s="52">
        <f>IF(BC175&gt;=BH$4,AD175,"")</f>
        <v>3.2999999999999865</v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9241.7346938775518</v>
      </c>
      <c r="AC176" s="71">
        <f t="shared" si="79"/>
        <v>758.26530612244824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2.1</v>
      </c>
      <c r="AG176" s="74">
        <f t="shared" si="101"/>
        <v>200</v>
      </c>
      <c r="AH176" s="60">
        <f t="shared" si="101"/>
        <v>50</v>
      </c>
      <c r="AI176" s="60">
        <f t="shared" si="101"/>
        <v>105</v>
      </c>
      <c r="AJ176" s="60">
        <f t="shared" si="101"/>
        <v>10105</v>
      </c>
      <c r="AK176" s="60">
        <f t="shared" si="101"/>
        <v>464.28571428571428</v>
      </c>
      <c r="AL176" s="60">
        <f t="shared" si="101"/>
        <v>9.2857142857142847</v>
      </c>
      <c r="AM176" s="60">
        <f t="shared" si="101"/>
        <v>-274.39285714285711</v>
      </c>
      <c r="AN176" s="60">
        <f t="shared" si="101"/>
        <v>-274.39285714285711</v>
      </c>
      <c r="AO176" s="60">
        <f t="shared" si="101"/>
        <v>274.39285714285711</v>
      </c>
      <c r="AP176" s="61" t="str">
        <f t="shared" si="80"/>
        <v/>
      </c>
      <c r="AQ176" s="62">
        <f t="shared" si="76"/>
        <v>35</v>
      </c>
      <c r="AR176" s="63">
        <f t="shared" si="81"/>
        <v>4.1205357142857268</v>
      </c>
      <c r="AS176" s="63">
        <f t="shared" si="82"/>
        <v>206.02678571428635</v>
      </c>
      <c r="AT176" s="63">
        <f t="shared" si="83"/>
        <v>412.0535714285727</v>
      </c>
      <c r="AU176" s="63">
        <f t="shared" si="77"/>
        <v>-206.02678571428635</v>
      </c>
      <c r="AV176" s="68">
        <f t="shared" si="84"/>
        <v>0.1</v>
      </c>
      <c r="AW176" s="63">
        <f t="shared" si="85"/>
        <v>1030.1339285714316</v>
      </c>
      <c r="AX176" s="63">
        <f t="shared" si="86"/>
        <v>-412.0535714285727</v>
      </c>
      <c r="AY176" s="64">
        <f t="shared" si="87"/>
        <v>618.08035714285893</v>
      </c>
      <c r="AZ176" s="65">
        <f t="shared" si="88"/>
        <v>-140.18494897958931</v>
      </c>
      <c r="BA176" s="51">
        <f t="shared" si="89"/>
        <v>1442.1875000000045</v>
      </c>
      <c r="BB176" s="55">
        <f t="shared" si="90"/>
        <v>0.15605160154136674</v>
      </c>
      <c r="BC176" s="55">
        <f t="shared" si="91"/>
        <v>0.81512414210739115</v>
      </c>
      <c r="BE176" s="52">
        <f>IF(((AS176-T176)/T176)&gt;=BE$4,AD176,"")</f>
        <v>3.1999999999999864</v>
      </c>
      <c r="BF176" s="52" t="str">
        <f t="shared" si="92"/>
        <v/>
      </c>
      <c r="BG176" s="52">
        <f>IF(BB176&lt;=BG$4,AD176,"")</f>
        <v>3.1999999999999864</v>
      </c>
      <c r="BH176" s="52">
        <f>IF(BC176&gt;=BH$4,AD176,"")</f>
        <v>3.1999999999999864</v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9241.7346938775518</v>
      </c>
      <c r="AC177" s="71">
        <f t="shared" si="79"/>
        <v>758.26530612244824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2.1</v>
      </c>
      <c r="AG177" s="74">
        <f t="shared" si="101"/>
        <v>200</v>
      </c>
      <c r="AH177" s="60">
        <f t="shared" si="101"/>
        <v>50</v>
      </c>
      <c r="AI177" s="60">
        <f t="shared" si="101"/>
        <v>105</v>
      </c>
      <c r="AJ177" s="60">
        <f t="shared" si="101"/>
        <v>10105</v>
      </c>
      <c r="AK177" s="60">
        <f t="shared" si="101"/>
        <v>464.28571428571428</v>
      </c>
      <c r="AL177" s="60">
        <f t="shared" si="101"/>
        <v>9.2857142857142847</v>
      </c>
      <c r="AM177" s="60">
        <f t="shared" si="101"/>
        <v>-274.39285714285711</v>
      </c>
      <c r="AN177" s="60">
        <f t="shared" si="101"/>
        <v>-274.39285714285711</v>
      </c>
      <c r="AO177" s="60">
        <f t="shared" si="101"/>
        <v>274.39285714285711</v>
      </c>
      <c r="AP177" s="61" t="str">
        <f t="shared" si="80"/>
        <v/>
      </c>
      <c r="AQ177" s="62">
        <f t="shared" si="76"/>
        <v>35</v>
      </c>
      <c r="AR177" s="63">
        <f t="shared" si="81"/>
        <v>4.2211981566820409</v>
      </c>
      <c r="AS177" s="63">
        <f t="shared" si="82"/>
        <v>211.05990783410203</v>
      </c>
      <c r="AT177" s="63">
        <f t="shared" si="83"/>
        <v>422.11981566820407</v>
      </c>
      <c r="AU177" s="63">
        <f t="shared" si="77"/>
        <v>-211.05990783410203</v>
      </c>
      <c r="AV177" s="68">
        <f t="shared" si="84"/>
        <v>0.1</v>
      </c>
      <c r="AW177" s="63">
        <f t="shared" si="85"/>
        <v>1055.2995391705101</v>
      </c>
      <c r="AX177" s="63">
        <f t="shared" si="86"/>
        <v>-422.11981566820407</v>
      </c>
      <c r="AY177" s="64">
        <f t="shared" si="87"/>
        <v>633.17972350230605</v>
      </c>
      <c r="AZ177" s="65">
        <f t="shared" si="88"/>
        <v>-125.08558262014219</v>
      </c>
      <c r="BA177" s="51">
        <f t="shared" si="89"/>
        <v>1477.4193548387143</v>
      </c>
      <c r="BB177" s="55">
        <f t="shared" si="90"/>
        <v>0.15986385714117854</v>
      </c>
      <c r="BC177" s="55">
        <f t="shared" si="91"/>
        <v>0.83503718077279043</v>
      </c>
      <c r="BE177" s="52">
        <f>IF(((AS177-T177)/T177)&gt;=BE$4,AD177,"")</f>
        <v>3.0999999999999863</v>
      </c>
      <c r="BF177" s="52" t="str">
        <f t="shared" si="92"/>
        <v/>
      </c>
      <c r="BG177" s="52">
        <f>IF(BB177&lt;=BG$4,AD177,"")</f>
        <v>3.0999999999999863</v>
      </c>
      <c r="BH177" s="52">
        <f>IF(BC177&gt;=BH$4,AD177,"")</f>
        <v>3.0999999999999863</v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9241.7346938775518</v>
      </c>
      <c r="AC178" s="71">
        <f t="shared" si="79"/>
        <v>758.26530612244824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2.1</v>
      </c>
      <c r="AG178" s="74">
        <f t="shared" si="101"/>
        <v>200</v>
      </c>
      <c r="AH178" s="60">
        <f t="shared" si="101"/>
        <v>50</v>
      </c>
      <c r="AI178" s="60">
        <f t="shared" si="101"/>
        <v>105</v>
      </c>
      <c r="AJ178" s="60">
        <f t="shared" si="101"/>
        <v>10105</v>
      </c>
      <c r="AK178" s="60">
        <f t="shared" si="101"/>
        <v>464.28571428571428</v>
      </c>
      <c r="AL178" s="60">
        <f t="shared" si="101"/>
        <v>9.2857142857142847</v>
      </c>
      <c r="AM178" s="60">
        <f t="shared" si="101"/>
        <v>-274.39285714285711</v>
      </c>
      <c r="AN178" s="60">
        <f t="shared" si="101"/>
        <v>-274.39285714285711</v>
      </c>
      <c r="AO178" s="60">
        <f t="shared" si="101"/>
        <v>274.39285714285711</v>
      </c>
      <c r="AP178" s="61" t="str">
        <f t="shared" si="80"/>
        <v/>
      </c>
      <c r="AQ178" s="62">
        <f t="shared" si="76"/>
        <v>35</v>
      </c>
      <c r="AR178" s="63">
        <f t="shared" si="81"/>
        <v>4.3285714285714434</v>
      </c>
      <c r="AS178" s="63">
        <f t="shared" si="82"/>
        <v>216.42857142857218</v>
      </c>
      <c r="AT178" s="63">
        <f t="shared" si="83"/>
        <v>432.85714285714437</v>
      </c>
      <c r="AU178" s="63">
        <f t="shared" si="77"/>
        <v>-216.42857142857218</v>
      </c>
      <c r="AV178" s="68">
        <f t="shared" si="84"/>
        <v>0.1</v>
      </c>
      <c r="AW178" s="63">
        <f t="shared" si="85"/>
        <v>1082.142857142861</v>
      </c>
      <c r="AX178" s="63">
        <f t="shared" si="86"/>
        <v>-432.85714285714437</v>
      </c>
      <c r="AY178" s="64">
        <f t="shared" si="87"/>
        <v>649.28571428571661</v>
      </c>
      <c r="AZ178" s="65">
        <f t="shared" si="88"/>
        <v>-108.97959183673163</v>
      </c>
      <c r="BA178" s="51">
        <f t="shared" si="89"/>
        <v>1515.0000000000052</v>
      </c>
      <c r="BB178" s="55">
        <f t="shared" si="90"/>
        <v>0.16393026311431119</v>
      </c>
      <c r="BC178" s="55">
        <f t="shared" si="91"/>
        <v>0.85627775534921668</v>
      </c>
      <c r="BE178" s="52">
        <f>IF(((AS178-T178)/T178)&gt;=BE$4,AD178,"")</f>
        <v>2.9999999999999862</v>
      </c>
      <c r="BF178" s="52" t="str">
        <f t="shared" si="92"/>
        <v/>
      </c>
      <c r="BG178" s="52">
        <f>IF(BB178&lt;=BG$4,AD178,"")</f>
        <v>2.9999999999999862</v>
      </c>
      <c r="BH178" s="52">
        <f>IF(BC178&gt;=BH$4,AD178,"")</f>
        <v>2.9999999999999862</v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9241.7346938775518</v>
      </c>
      <c r="AC179" s="71">
        <f t="shared" si="79"/>
        <v>758.26530612244824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2.1</v>
      </c>
      <c r="AG179" s="74">
        <f t="shared" si="101"/>
        <v>200</v>
      </c>
      <c r="AH179" s="60">
        <f t="shared" si="101"/>
        <v>50</v>
      </c>
      <c r="AI179" s="60">
        <f t="shared" si="101"/>
        <v>105</v>
      </c>
      <c r="AJ179" s="60">
        <f t="shared" si="101"/>
        <v>10105</v>
      </c>
      <c r="AK179" s="60">
        <f t="shared" si="101"/>
        <v>464.28571428571428</v>
      </c>
      <c r="AL179" s="60">
        <f t="shared" si="101"/>
        <v>9.2857142857142847</v>
      </c>
      <c r="AM179" s="60">
        <f t="shared" si="101"/>
        <v>-274.39285714285711</v>
      </c>
      <c r="AN179" s="60">
        <f t="shared" si="101"/>
        <v>-274.39285714285711</v>
      </c>
      <c r="AO179" s="60">
        <f t="shared" si="101"/>
        <v>274.39285714285711</v>
      </c>
      <c r="AP179" s="61" t="str">
        <f t="shared" si="80"/>
        <v/>
      </c>
      <c r="AQ179" s="62">
        <f t="shared" si="76"/>
        <v>35</v>
      </c>
      <c r="AR179" s="63">
        <f t="shared" si="81"/>
        <v>4.4433497536945969</v>
      </c>
      <c r="AS179" s="63">
        <f t="shared" si="82"/>
        <v>222.16748768472985</v>
      </c>
      <c r="AT179" s="63">
        <f t="shared" si="83"/>
        <v>444.3349753694597</v>
      </c>
      <c r="AU179" s="63">
        <f t="shared" si="77"/>
        <v>-222.16748768472985</v>
      </c>
      <c r="AV179" s="68">
        <f t="shared" si="84"/>
        <v>0.1</v>
      </c>
      <c r="AW179" s="63">
        <f t="shared" si="85"/>
        <v>1110.8374384236492</v>
      </c>
      <c r="AX179" s="63">
        <f t="shared" si="86"/>
        <v>-444.3349753694597</v>
      </c>
      <c r="AY179" s="64">
        <f t="shared" si="87"/>
        <v>666.50246305418955</v>
      </c>
      <c r="AZ179" s="65">
        <f t="shared" si="88"/>
        <v>-91.76284306825869</v>
      </c>
      <c r="BA179" s="51">
        <f t="shared" si="89"/>
        <v>1555.1724137931089</v>
      </c>
      <c r="BB179" s="55">
        <f t="shared" si="90"/>
        <v>0.16827711087869432</v>
      </c>
      <c r="BC179" s="55">
        <f t="shared" si="91"/>
        <v>0.8789831971378097</v>
      </c>
      <c r="BE179" s="52">
        <f>IF(((AS179-T179)/T179)&gt;=BE$4,AD179,"")</f>
        <v>2.8999999999999861</v>
      </c>
      <c r="BF179" s="52" t="str">
        <f t="shared" si="92"/>
        <v/>
      </c>
      <c r="BG179" s="52">
        <f>IF(BB179&lt;=BG$4,AD179,"")</f>
        <v>2.8999999999999861</v>
      </c>
      <c r="BH179" s="52">
        <f>IF(BC179&gt;=BH$4,AD179,"")</f>
        <v>2.8999999999999861</v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9241.7346938775518</v>
      </c>
      <c r="AC180" s="71">
        <f t="shared" si="79"/>
        <v>758.26530612244824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2.1</v>
      </c>
      <c r="AG180" s="74">
        <f t="shared" si="101"/>
        <v>200</v>
      </c>
      <c r="AH180" s="60">
        <f t="shared" si="101"/>
        <v>50</v>
      </c>
      <c r="AI180" s="60">
        <f t="shared" si="101"/>
        <v>105</v>
      </c>
      <c r="AJ180" s="60">
        <f t="shared" si="101"/>
        <v>10105</v>
      </c>
      <c r="AK180" s="60">
        <f t="shared" si="101"/>
        <v>464.28571428571428</v>
      </c>
      <c r="AL180" s="60">
        <f t="shared" si="101"/>
        <v>9.2857142857142847</v>
      </c>
      <c r="AM180" s="60">
        <f t="shared" si="101"/>
        <v>-274.39285714285711</v>
      </c>
      <c r="AN180" s="60">
        <f t="shared" si="101"/>
        <v>-274.39285714285711</v>
      </c>
      <c r="AO180" s="60">
        <f t="shared" si="101"/>
        <v>274.39285714285711</v>
      </c>
      <c r="AP180" s="61" t="str">
        <f t="shared" si="80"/>
        <v/>
      </c>
      <c r="AQ180" s="62">
        <f t="shared" si="76"/>
        <v>35</v>
      </c>
      <c r="AR180" s="63">
        <f t="shared" si="81"/>
        <v>4.5663265306122618</v>
      </c>
      <c r="AS180" s="63">
        <f t="shared" si="82"/>
        <v>228.31632653061308</v>
      </c>
      <c r="AT180" s="63">
        <f t="shared" si="83"/>
        <v>456.63265306122616</v>
      </c>
      <c r="AU180" s="63">
        <f t="shared" si="77"/>
        <v>-228.31632653061308</v>
      </c>
      <c r="AV180" s="68">
        <f t="shared" si="84"/>
        <v>0.1</v>
      </c>
      <c r="AW180" s="63">
        <f t="shared" si="85"/>
        <v>1141.5816326530653</v>
      </c>
      <c r="AX180" s="63">
        <f t="shared" si="86"/>
        <v>-456.63265306122616</v>
      </c>
      <c r="AY180" s="64">
        <f t="shared" si="87"/>
        <v>684.94897959183913</v>
      </c>
      <c r="AZ180" s="65">
        <f t="shared" si="88"/>
        <v>-73.316326530609103</v>
      </c>
      <c r="BA180" s="51">
        <f t="shared" si="89"/>
        <v>1598.2142857142917</v>
      </c>
      <c r="BB180" s="55">
        <f t="shared" si="90"/>
        <v>0.17293444776910485</v>
      </c>
      <c r="BC180" s="55">
        <f t="shared" si="91"/>
        <v>0.90331045619701655</v>
      </c>
      <c r="BE180" s="52">
        <f>IF(((AS180-T180)/T180)&gt;=BE$4,AD180,"")</f>
        <v>2.7999999999999861</v>
      </c>
      <c r="BF180" s="52" t="str">
        <f t="shared" si="92"/>
        <v/>
      </c>
      <c r="BG180" s="52">
        <f>IF(BB180&lt;=BG$4,AD180,"")</f>
        <v>2.7999999999999861</v>
      </c>
      <c r="BH180" s="52">
        <f>IF(BC180&gt;=BH$4,AD180,"")</f>
        <v>2.7999999999999861</v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9241.7346938775518</v>
      </c>
      <c r="AC181" s="71">
        <f t="shared" si="79"/>
        <v>758.26530612244824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2.1</v>
      </c>
      <c r="AG181" s="74">
        <f t="shared" si="101"/>
        <v>200</v>
      </c>
      <c r="AH181" s="60">
        <f t="shared" si="101"/>
        <v>50</v>
      </c>
      <c r="AI181" s="60">
        <f t="shared" si="101"/>
        <v>105</v>
      </c>
      <c r="AJ181" s="60">
        <f t="shared" si="101"/>
        <v>10105</v>
      </c>
      <c r="AK181" s="60">
        <f t="shared" si="101"/>
        <v>464.28571428571428</v>
      </c>
      <c r="AL181" s="60">
        <f t="shared" si="101"/>
        <v>9.2857142857142847</v>
      </c>
      <c r="AM181" s="60">
        <f t="shared" si="101"/>
        <v>-274.39285714285711</v>
      </c>
      <c r="AN181" s="60">
        <f t="shared" si="101"/>
        <v>-274.39285714285711</v>
      </c>
      <c r="AO181" s="60">
        <f t="shared" si="101"/>
        <v>274.39285714285711</v>
      </c>
      <c r="AP181" s="61" t="str">
        <f t="shared" si="80"/>
        <v/>
      </c>
      <c r="AQ181" s="62">
        <f t="shared" si="76"/>
        <v>35</v>
      </c>
      <c r="AR181" s="63">
        <f t="shared" si="81"/>
        <v>4.6984126984127172</v>
      </c>
      <c r="AS181" s="63">
        <f t="shared" si="82"/>
        <v>234.92063492063585</v>
      </c>
      <c r="AT181" s="63">
        <f t="shared" si="83"/>
        <v>469.8412698412717</v>
      </c>
      <c r="AU181" s="63">
        <f t="shared" si="77"/>
        <v>-234.92063492063585</v>
      </c>
      <c r="AV181" s="68">
        <f t="shared" si="84"/>
        <v>0.1</v>
      </c>
      <c r="AW181" s="63">
        <f t="shared" si="85"/>
        <v>1174.6031746031792</v>
      </c>
      <c r="AX181" s="63">
        <f t="shared" si="86"/>
        <v>-469.8412698412717</v>
      </c>
      <c r="AY181" s="64">
        <f t="shared" si="87"/>
        <v>704.76190476190754</v>
      </c>
      <c r="AZ181" s="65">
        <f t="shared" si="88"/>
        <v>-53.503401360540693</v>
      </c>
      <c r="BA181" s="51">
        <f t="shared" si="89"/>
        <v>1644.4444444444509</v>
      </c>
      <c r="BB181" s="55">
        <f t="shared" si="90"/>
        <v>0.17793677257732357</v>
      </c>
      <c r="BC181" s="55">
        <f t="shared" si="91"/>
        <v>0.92943973444579475</v>
      </c>
      <c r="BE181" s="52">
        <f>IF(((AS181-T181)/T181)&gt;=BE$4,AD181,"")</f>
        <v>2.699999999999986</v>
      </c>
      <c r="BF181" s="52" t="str">
        <f t="shared" si="92"/>
        <v/>
      </c>
      <c r="BG181" s="52">
        <f>IF(BB181&lt;=BG$4,AD181,"")</f>
        <v>2.699999999999986</v>
      </c>
      <c r="BH181" s="52">
        <f>IF(BC181&gt;=BH$4,AD181,"")</f>
        <v>2.699999999999986</v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9241.7346938775518</v>
      </c>
      <c r="AC182" s="71">
        <f t="shared" si="79"/>
        <v>758.26530612244824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2.1</v>
      </c>
      <c r="AG182" s="74">
        <f t="shared" si="101"/>
        <v>200</v>
      </c>
      <c r="AH182" s="60">
        <f t="shared" si="101"/>
        <v>50</v>
      </c>
      <c r="AI182" s="60">
        <f t="shared" si="101"/>
        <v>105</v>
      </c>
      <c r="AJ182" s="60">
        <f t="shared" si="101"/>
        <v>10105</v>
      </c>
      <c r="AK182" s="60">
        <f t="shared" si="101"/>
        <v>464.28571428571428</v>
      </c>
      <c r="AL182" s="60">
        <f t="shared" si="101"/>
        <v>9.2857142857142847</v>
      </c>
      <c r="AM182" s="60">
        <f t="shared" si="101"/>
        <v>-274.39285714285711</v>
      </c>
      <c r="AN182" s="60">
        <f t="shared" si="101"/>
        <v>-274.39285714285711</v>
      </c>
      <c r="AO182" s="60">
        <f t="shared" si="101"/>
        <v>274.39285714285711</v>
      </c>
      <c r="AP182" s="61" t="str">
        <f t="shared" si="80"/>
        <v/>
      </c>
      <c r="AQ182" s="62">
        <f t="shared" si="76"/>
        <v>35</v>
      </c>
      <c r="AR182" s="63">
        <f t="shared" si="81"/>
        <v>4.8406593406593608</v>
      </c>
      <c r="AS182" s="63">
        <f t="shared" si="82"/>
        <v>242.03296703296803</v>
      </c>
      <c r="AT182" s="63">
        <f t="shared" si="83"/>
        <v>484.06593406593606</v>
      </c>
      <c r="AU182" s="63">
        <f t="shared" si="77"/>
        <v>-242.03296703296803</v>
      </c>
      <c r="AV182" s="68">
        <f t="shared" si="84"/>
        <v>0.1</v>
      </c>
      <c r="AW182" s="63">
        <f t="shared" si="85"/>
        <v>1210.16483516484</v>
      </c>
      <c r="AX182" s="63">
        <f t="shared" si="86"/>
        <v>-484.06593406593606</v>
      </c>
      <c r="AY182" s="64">
        <f t="shared" si="87"/>
        <v>726.09890109890398</v>
      </c>
      <c r="AZ182" s="65">
        <f t="shared" si="88"/>
        <v>-32.166405023544257</v>
      </c>
      <c r="BA182" s="51">
        <f t="shared" si="89"/>
        <v>1694.2307692307763</v>
      </c>
      <c r="BB182" s="55">
        <f t="shared" si="90"/>
        <v>0.1833238916015591</v>
      </c>
      <c r="BC182" s="55">
        <f t="shared" si="91"/>
        <v>0.95757895717524777</v>
      </c>
      <c r="BE182" s="52">
        <f>IF(((AS182-T182)/T182)&gt;=BE$4,AD182,"")</f>
        <v>2.5999999999999859</v>
      </c>
      <c r="BF182" s="52" t="str">
        <f t="shared" si="92"/>
        <v/>
      </c>
      <c r="BG182" s="52">
        <f>IF(BB182&lt;=BG$4,AD182,"")</f>
        <v>2.5999999999999859</v>
      </c>
      <c r="BH182" s="52">
        <f>IF(BC182&gt;=BH$4,AD182,"")</f>
        <v>2.5999999999999859</v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9241.7346938775518</v>
      </c>
      <c r="AC183" s="71">
        <f t="shared" si="79"/>
        <v>758.26530612244824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2.1</v>
      </c>
      <c r="AG183" s="74">
        <f t="shared" si="101"/>
        <v>200</v>
      </c>
      <c r="AH183" s="60">
        <f t="shared" si="101"/>
        <v>50</v>
      </c>
      <c r="AI183" s="60">
        <f t="shared" si="101"/>
        <v>105</v>
      </c>
      <c r="AJ183" s="60">
        <f t="shared" si="101"/>
        <v>10105</v>
      </c>
      <c r="AK183" s="60">
        <f t="shared" si="101"/>
        <v>464.28571428571428</v>
      </c>
      <c r="AL183" s="60">
        <f t="shared" si="101"/>
        <v>9.2857142857142847</v>
      </c>
      <c r="AM183" s="60">
        <f t="shared" si="101"/>
        <v>-274.39285714285711</v>
      </c>
      <c r="AN183" s="60">
        <f t="shared" si="101"/>
        <v>-274.39285714285711</v>
      </c>
      <c r="AO183" s="60">
        <f t="shared" si="101"/>
        <v>274.39285714285711</v>
      </c>
      <c r="AP183" s="61" t="str">
        <f t="shared" si="80"/>
        <v/>
      </c>
      <c r="AQ183" s="62">
        <f t="shared" si="76"/>
        <v>35</v>
      </c>
      <c r="AR183" s="63">
        <f t="shared" si="81"/>
        <v>4.994285714285736</v>
      </c>
      <c r="AS183" s="63">
        <f t="shared" si="82"/>
        <v>249.7142857142868</v>
      </c>
      <c r="AT183" s="63">
        <f t="shared" si="83"/>
        <v>499.4285714285736</v>
      </c>
      <c r="AU183" s="63">
        <f t="shared" si="77"/>
        <v>-249.7142857142868</v>
      </c>
      <c r="AV183" s="68">
        <f t="shared" si="84"/>
        <v>0.1</v>
      </c>
      <c r="AW183" s="63">
        <f t="shared" si="85"/>
        <v>1248.5714285714339</v>
      </c>
      <c r="AX183" s="63">
        <f t="shared" si="86"/>
        <v>-499.4285714285736</v>
      </c>
      <c r="AY183" s="64">
        <f t="shared" si="87"/>
        <v>749.14285714286029</v>
      </c>
      <c r="AZ183" s="65">
        <f t="shared" si="88"/>
        <v>-9.1224489795879435</v>
      </c>
      <c r="BA183" s="51">
        <f t="shared" si="89"/>
        <v>1748.0000000000077</v>
      </c>
      <c r="BB183" s="55">
        <f t="shared" si="90"/>
        <v>0.18914198014773348</v>
      </c>
      <c r="BC183" s="55">
        <f t="shared" si="91"/>
        <v>0.98796931772305718</v>
      </c>
      <c r="BE183" s="52">
        <f>IF(((AS183-T183)/T183)&gt;=BE$4,AD183,"")</f>
        <v>2.4999999999999858</v>
      </c>
      <c r="BF183" s="52" t="str">
        <f t="shared" si="92"/>
        <v/>
      </c>
      <c r="BG183" s="52">
        <f>IF(BB183&lt;=BG$4,AD183,"")</f>
        <v>2.4999999999999858</v>
      </c>
      <c r="BH183" s="52">
        <f>IF(BC183&gt;=BH$4,AD183,"")</f>
        <v>2.4999999999999858</v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9241.7346938775518</v>
      </c>
      <c r="AC184" s="71">
        <f t="shared" si="79"/>
        <v>758.26530612244824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2.1</v>
      </c>
      <c r="AG184" s="74">
        <f t="shared" si="101"/>
        <v>200</v>
      </c>
      <c r="AH184" s="60">
        <f t="shared" si="101"/>
        <v>50</v>
      </c>
      <c r="AI184" s="60">
        <f t="shared" si="101"/>
        <v>105</v>
      </c>
      <c r="AJ184" s="60">
        <f t="shared" si="101"/>
        <v>10105</v>
      </c>
      <c r="AK184" s="60">
        <f t="shared" si="101"/>
        <v>464.28571428571428</v>
      </c>
      <c r="AL184" s="60">
        <f t="shared" si="101"/>
        <v>9.2857142857142847</v>
      </c>
      <c r="AM184" s="60">
        <f t="shared" si="101"/>
        <v>-274.39285714285711</v>
      </c>
      <c r="AN184" s="60">
        <f t="shared" si="101"/>
        <v>-274.39285714285711</v>
      </c>
      <c r="AO184" s="60">
        <f t="shared" si="101"/>
        <v>274.39285714285711</v>
      </c>
      <c r="AP184" s="61" t="str">
        <f t="shared" si="80"/>
        <v/>
      </c>
      <c r="AQ184" s="62">
        <f t="shared" si="76"/>
        <v>35</v>
      </c>
      <c r="AR184" s="63">
        <f t="shared" si="81"/>
        <v>5.1607142857143096</v>
      </c>
      <c r="AS184" s="63">
        <f t="shared" si="82"/>
        <v>258.03571428571547</v>
      </c>
      <c r="AT184" s="63">
        <f t="shared" si="83"/>
        <v>516.07142857143094</v>
      </c>
      <c r="AU184" s="63">
        <f t="shared" si="77"/>
        <v>-258.03571428571547</v>
      </c>
      <c r="AV184" s="68">
        <f t="shared" si="84"/>
        <v>0.1</v>
      </c>
      <c r="AW184" s="63">
        <f t="shared" si="85"/>
        <v>1290.1785714285775</v>
      </c>
      <c r="AX184" s="63">
        <f t="shared" si="86"/>
        <v>-516.07142857143094</v>
      </c>
      <c r="AY184" s="64">
        <f t="shared" si="87"/>
        <v>774.10714285714653</v>
      </c>
      <c r="AZ184" s="65">
        <f t="shared" si="88"/>
        <v>15.84183673469829</v>
      </c>
      <c r="BA184" s="51">
        <f t="shared" si="89"/>
        <v>1806.2500000000082</v>
      </c>
      <c r="BB184" s="55">
        <f t="shared" si="90"/>
        <v>0.19544490940608905</v>
      </c>
      <c r="BC184" s="55">
        <f t="shared" si="91"/>
        <v>1.0208922083165177</v>
      </c>
      <c r="BE184" s="52">
        <f>IF(((AS184-T184)/T184)&gt;=BE$4,AD184,"")</f>
        <v>2.3999999999999857</v>
      </c>
      <c r="BF184" s="52" t="str">
        <f t="shared" si="92"/>
        <v/>
      </c>
      <c r="BG184" s="52">
        <f>IF(BB184&lt;=BG$4,AD184,"")</f>
        <v>2.3999999999999857</v>
      </c>
      <c r="BH184" s="52">
        <f>IF(BC184&gt;=BH$4,AD184,"")</f>
        <v>2.3999999999999857</v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9241.7346938775518</v>
      </c>
      <c r="AC185" s="71">
        <f t="shared" si="79"/>
        <v>758.26530612244824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2.1</v>
      </c>
      <c r="AG185" s="74">
        <f t="shared" si="101"/>
        <v>200</v>
      </c>
      <c r="AH185" s="60">
        <f t="shared" si="101"/>
        <v>50</v>
      </c>
      <c r="AI185" s="60">
        <f t="shared" si="101"/>
        <v>105</v>
      </c>
      <c r="AJ185" s="60">
        <f t="shared" si="101"/>
        <v>10105</v>
      </c>
      <c r="AK185" s="60">
        <f t="shared" si="101"/>
        <v>464.28571428571428</v>
      </c>
      <c r="AL185" s="60">
        <f t="shared" si="101"/>
        <v>9.2857142857142847</v>
      </c>
      <c r="AM185" s="60">
        <f t="shared" si="101"/>
        <v>-274.39285714285711</v>
      </c>
      <c r="AN185" s="60">
        <f t="shared" si="101"/>
        <v>-274.39285714285711</v>
      </c>
      <c r="AO185" s="60">
        <f t="shared" si="101"/>
        <v>274.39285714285711</v>
      </c>
      <c r="AP185" s="61" t="str">
        <f t="shared" si="80"/>
        <v/>
      </c>
      <c r="AQ185" s="62">
        <f t="shared" si="76"/>
        <v>35</v>
      </c>
      <c r="AR185" s="63">
        <f t="shared" si="81"/>
        <v>5.3416149068323246</v>
      </c>
      <c r="AS185" s="63">
        <f t="shared" si="82"/>
        <v>267.08074534161625</v>
      </c>
      <c r="AT185" s="63">
        <f t="shared" si="83"/>
        <v>534.1614906832325</v>
      </c>
      <c r="AU185" s="63">
        <f t="shared" si="77"/>
        <v>-267.08074534161625</v>
      </c>
      <c r="AV185" s="68">
        <f t="shared" si="84"/>
        <v>0.1</v>
      </c>
      <c r="AW185" s="63">
        <f t="shared" si="85"/>
        <v>1335.4037267080812</v>
      </c>
      <c r="AX185" s="63">
        <f t="shared" si="86"/>
        <v>-534.1614906832325</v>
      </c>
      <c r="AY185" s="64">
        <f t="shared" si="87"/>
        <v>801.24223602484869</v>
      </c>
      <c r="AZ185" s="65">
        <f t="shared" si="88"/>
        <v>42.976929902400457</v>
      </c>
      <c r="BA185" s="51">
        <f t="shared" si="89"/>
        <v>1869.5652173913138</v>
      </c>
      <c r="BB185" s="55">
        <f t="shared" si="90"/>
        <v>0.20229591946951908</v>
      </c>
      <c r="BC185" s="55">
        <f t="shared" si="91"/>
        <v>1.0566779589615831</v>
      </c>
      <c r="BE185" s="52">
        <f>IF(((AS185-T185)/T185)&gt;=BE$4,AD185,"")</f>
        <v>2.2999999999999856</v>
      </c>
      <c r="BF185" s="52" t="str">
        <f t="shared" si="92"/>
        <v/>
      </c>
      <c r="BG185" s="52">
        <f>IF(BB185&lt;=BG$4,AD185,"")</f>
        <v>2.2999999999999856</v>
      </c>
      <c r="BH185" s="52">
        <f>IF(BC185&gt;=BH$4,AD185,"")</f>
        <v>2.2999999999999856</v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9241.7346938775518</v>
      </c>
      <c r="AC186" s="71">
        <f t="shared" si="79"/>
        <v>758.26530612244824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2.1</v>
      </c>
      <c r="AG186" s="74">
        <f t="shared" si="104"/>
        <v>200</v>
      </c>
      <c r="AH186" s="60">
        <f t="shared" si="104"/>
        <v>50</v>
      </c>
      <c r="AI186" s="60">
        <f t="shared" si="104"/>
        <v>105</v>
      </c>
      <c r="AJ186" s="60">
        <f t="shared" si="104"/>
        <v>10105</v>
      </c>
      <c r="AK186" s="60">
        <f t="shared" si="104"/>
        <v>464.28571428571428</v>
      </c>
      <c r="AL186" s="60">
        <f t="shared" si="104"/>
        <v>9.2857142857142847</v>
      </c>
      <c r="AM186" s="60">
        <f t="shared" si="104"/>
        <v>-274.39285714285711</v>
      </c>
      <c r="AN186" s="60">
        <f t="shared" si="104"/>
        <v>-274.39285714285711</v>
      </c>
      <c r="AO186" s="60">
        <f t="shared" si="104"/>
        <v>274.39285714285711</v>
      </c>
      <c r="AP186" s="61" t="str">
        <f t="shared" si="80"/>
        <v/>
      </c>
      <c r="AQ186" s="62">
        <f t="shared" si="76"/>
        <v>35</v>
      </c>
      <c r="AR186" s="63">
        <f t="shared" si="81"/>
        <v>5.5389610389610677</v>
      </c>
      <c r="AS186" s="63">
        <f t="shared" si="82"/>
        <v>276.94805194805338</v>
      </c>
      <c r="AT186" s="63">
        <f t="shared" si="83"/>
        <v>553.89610389610675</v>
      </c>
      <c r="AU186" s="63">
        <f t="shared" si="77"/>
        <v>-276.94805194805338</v>
      </c>
      <c r="AV186" s="68">
        <f t="shared" si="84"/>
        <v>0.1</v>
      </c>
      <c r="AW186" s="63">
        <f t="shared" si="85"/>
        <v>1384.740259740267</v>
      </c>
      <c r="AX186" s="63">
        <f t="shared" si="86"/>
        <v>-553.89610389610675</v>
      </c>
      <c r="AY186" s="64">
        <f t="shared" si="87"/>
        <v>830.84415584416024</v>
      </c>
      <c r="AZ186" s="65">
        <f t="shared" si="88"/>
        <v>72.578849721712004</v>
      </c>
      <c r="BA186" s="51">
        <f t="shared" si="89"/>
        <v>1938.6363636363735</v>
      </c>
      <c r="BB186" s="55">
        <f t="shared" si="90"/>
        <v>0.20976974862962447</v>
      </c>
      <c r="BC186" s="55">
        <f t="shared" si="91"/>
        <v>1.0957169596652911</v>
      </c>
      <c r="BE186" s="52">
        <f>IF(((AS186-T186)/T186)&gt;=BE$4,AD186,"")</f>
        <v>2.1999999999999855</v>
      </c>
      <c r="BF186" s="52" t="str">
        <f t="shared" si="92"/>
        <v/>
      </c>
      <c r="BG186" s="52">
        <f>IF(BB186&lt;=BG$4,AD186,"")</f>
        <v>2.1999999999999855</v>
      </c>
      <c r="BH186" s="52">
        <f>IF(BC186&gt;=BH$4,AD186,"")</f>
        <v>2.1999999999999855</v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9241.7346938775518</v>
      </c>
      <c r="AC187" s="71">
        <f t="shared" si="79"/>
        <v>758.26530612244824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2.1</v>
      </c>
      <c r="AG187" s="74">
        <f t="shared" si="104"/>
        <v>200</v>
      </c>
      <c r="AH187" s="60">
        <f t="shared" si="104"/>
        <v>50</v>
      </c>
      <c r="AI187" s="60">
        <f t="shared" si="104"/>
        <v>105</v>
      </c>
      <c r="AJ187" s="60">
        <f t="shared" si="104"/>
        <v>10105</v>
      </c>
      <c r="AK187" s="60">
        <f t="shared" si="104"/>
        <v>464.28571428571428</v>
      </c>
      <c r="AL187" s="60">
        <f t="shared" si="104"/>
        <v>9.2857142857142847</v>
      </c>
      <c r="AM187" s="60">
        <f t="shared" si="104"/>
        <v>-274.39285714285711</v>
      </c>
      <c r="AN187" s="60">
        <f t="shared" si="104"/>
        <v>-274.39285714285711</v>
      </c>
      <c r="AO187" s="60">
        <f t="shared" si="104"/>
        <v>274.39285714285711</v>
      </c>
      <c r="AP187" s="61" t="str">
        <f t="shared" si="80"/>
        <v/>
      </c>
      <c r="AQ187" s="62">
        <f t="shared" si="76"/>
        <v>35</v>
      </c>
      <c r="AR187" s="63">
        <f t="shared" si="81"/>
        <v>5.7551020408163591</v>
      </c>
      <c r="AS187" s="63">
        <f t="shared" si="82"/>
        <v>287.75510204081797</v>
      </c>
      <c r="AT187" s="63">
        <f t="shared" si="83"/>
        <v>575.51020408163595</v>
      </c>
      <c r="AU187" s="63">
        <f t="shared" si="77"/>
        <v>-287.75510204081797</v>
      </c>
      <c r="AV187" s="68">
        <f t="shared" si="84"/>
        <v>0.1</v>
      </c>
      <c r="AW187" s="63">
        <f t="shared" si="85"/>
        <v>1438.7755102040899</v>
      </c>
      <c r="AX187" s="63">
        <f t="shared" si="86"/>
        <v>-575.51020408163595</v>
      </c>
      <c r="AY187" s="64">
        <f t="shared" si="87"/>
        <v>863.26530612245392</v>
      </c>
      <c r="AZ187" s="65">
        <f t="shared" si="88"/>
        <v>105.00000000000568</v>
      </c>
      <c r="BA187" s="51">
        <f t="shared" si="89"/>
        <v>2014.2857142857258</v>
      </c>
      <c r="BB187" s="55">
        <f t="shared" si="90"/>
        <v>0.21795537104307336</v>
      </c>
      <c r="BC187" s="55">
        <f t="shared" si="91"/>
        <v>1.138473960436019</v>
      </c>
      <c r="BE187" s="52">
        <f>IF(((AS187-T187)/T187)&gt;=BE$4,AD187,"")</f>
        <v>2.0999999999999854</v>
      </c>
      <c r="BF187" s="52" t="str">
        <f t="shared" si="92"/>
        <v/>
      </c>
      <c r="BG187" s="52">
        <f>IF(BB187&lt;=BG$4,AD187,"")</f>
        <v>2.0999999999999854</v>
      </c>
      <c r="BH187" s="52">
        <f>IF(BC187&gt;=BH$4,AD187,"")</f>
        <v>2.0999999999999854</v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9241.7346938775518</v>
      </c>
      <c r="AC188" s="71">
        <f t="shared" si="79"/>
        <v>758.26530612244824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2.1</v>
      </c>
      <c r="AG188" s="74">
        <f t="shared" si="104"/>
        <v>200</v>
      </c>
      <c r="AH188" s="60">
        <f t="shared" si="104"/>
        <v>50</v>
      </c>
      <c r="AI188" s="60">
        <f t="shared" si="104"/>
        <v>105</v>
      </c>
      <c r="AJ188" s="60">
        <f t="shared" si="104"/>
        <v>10105</v>
      </c>
      <c r="AK188" s="60">
        <f t="shared" si="104"/>
        <v>464.28571428571428</v>
      </c>
      <c r="AL188" s="60">
        <f t="shared" si="104"/>
        <v>9.2857142857142847</v>
      </c>
      <c r="AM188" s="60">
        <f t="shared" si="104"/>
        <v>-274.39285714285711</v>
      </c>
      <c r="AN188" s="60">
        <f t="shared" si="104"/>
        <v>-274.39285714285711</v>
      </c>
      <c r="AO188" s="60">
        <f t="shared" si="104"/>
        <v>274.39285714285711</v>
      </c>
      <c r="AP188" s="61" t="str">
        <f t="shared" si="80"/>
        <v>VINTO</v>
      </c>
      <c r="AQ188" s="62">
        <f t="shared" si="76"/>
        <v>35</v>
      </c>
      <c r="AR188" s="63">
        <f t="shared" si="81"/>
        <v>5.9928571428571784</v>
      </c>
      <c r="AS188" s="63">
        <f t="shared" si="82"/>
        <v>299.64285714285893</v>
      </c>
      <c r="AT188" s="63">
        <f t="shared" si="83"/>
        <v>599.28571428571786</v>
      </c>
      <c r="AU188" s="63">
        <f t="shared" si="77"/>
        <v>-299.64285714285893</v>
      </c>
      <c r="AV188" s="68">
        <f t="shared" si="84"/>
        <v>0.1</v>
      </c>
      <c r="AW188" s="63">
        <f t="shared" si="85"/>
        <v>1498.2142857142946</v>
      </c>
      <c r="AX188" s="63">
        <f t="shared" si="86"/>
        <v>-599.28571428571786</v>
      </c>
      <c r="AY188" s="64">
        <f t="shared" si="87"/>
        <v>898.92857142857679</v>
      </c>
      <c r="AZ188" s="65">
        <f t="shared" si="88"/>
        <v>140.66326530612855</v>
      </c>
      <c r="BA188" s="51">
        <f t="shared" si="89"/>
        <v>2097.5000000000127</v>
      </c>
      <c r="BB188" s="55">
        <f t="shared" si="90"/>
        <v>0.22695955569786708</v>
      </c>
      <c r="BC188" s="55">
        <f t="shared" si="91"/>
        <v>1.1855066612838192</v>
      </c>
      <c r="BE188" s="52">
        <f>IF(((AS188-T188)/T188)&gt;=BE$4,AD188,"")</f>
        <v>1.9999999999999853</v>
      </c>
      <c r="BF188" s="52">
        <f t="shared" si="92"/>
        <v>1.9999999999999853</v>
      </c>
      <c r="BG188" s="52">
        <f>IF(BB188&lt;=BG$4,AD188,"")</f>
        <v>1.9999999999999853</v>
      </c>
      <c r="BH188" s="52">
        <f>IF(BC188&gt;=BH$4,AD188,"")</f>
        <v>1.9999999999999853</v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9241.7346938775518</v>
      </c>
      <c r="AC189" s="71">
        <f t="shared" si="79"/>
        <v>758.26530612244824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2.1</v>
      </c>
      <c r="AG189" s="74">
        <f t="shared" si="104"/>
        <v>200</v>
      </c>
      <c r="AH189" s="60">
        <f t="shared" si="104"/>
        <v>50</v>
      </c>
      <c r="AI189" s="60">
        <f t="shared" si="104"/>
        <v>105</v>
      </c>
      <c r="AJ189" s="60">
        <f t="shared" si="104"/>
        <v>10105</v>
      </c>
      <c r="AK189" s="60">
        <f t="shared" si="104"/>
        <v>464.28571428571428</v>
      </c>
      <c r="AL189" s="60">
        <f t="shared" si="104"/>
        <v>9.2857142857142847</v>
      </c>
      <c r="AM189" s="60">
        <f t="shared" si="104"/>
        <v>-274.39285714285711</v>
      </c>
      <c r="AN189" s="60">
        <f t="shared" si="104"/>
        <v>-274.39285714285711</v>
      </c>
      <c r="AO189" s="60">
        <f t="shared" si="104"/>
        <v>274.39285714285711</v>
      </c>
      <c r="AP189" s="61" t="str">
        <f t="shared" si="80"/>
        <v>VINTO</v>
      </c>
      <c r="AQ189" s="62">
        <f t="shared" si="76"/>
        <v>35</v>
      </c>
      <c r="AR189" s="63">
        <f t="shared" si="81"/>
        <v>6.2556390977444005</v>
      </c>
      <c r="AS189" s="63">
        <f t="shared" si="82"/>
        <v>312.78195488722002</v>
      </c>
      <c r="AT189" s="63">
        <f t="shared" si="83"/>
        <v>625.56390977444005</v>
      </c>
      <c r="AU189" s="63">
        <f t="shared" si="77"/>
        <v>-312.78195488722002</v>
      </c>
      <c r="AV189" s="68">
        <f t="shared" si="84"/>
        <v>0.1</v>
      </c>
      <c r="AW189" s="63">
        <f t="shared" si="85"/>
        <v>1563.9097744361002</v>
      </c>
      <c r="AX189" s="63">
        <f t="shared" si="86"/>
        <v>-625.56390977444005</v>
      </c>
      <c r="AY189" s="64">
        <f t="shared" si="87"/>
        <v>938.34586466166013</v>
      </c>
      <c r="AZ189" s="65">
        <f t="shared" si="88"/>
        <v>180.08055853921189</v>
      </c>
      <c r="BA189" s="51">
        <f t="shared" si="89"/>
        <v>2189.4736842105403</v>
      </c>
      <c r="BB189" s="55">
        <f t="shared" si="90"/>
        <v>0.23691154926369171</v>
      </c>
      <c r="BC189" s="55">
        <f t="shared" si="91"/>
        <v>1.2374901727471779</v>
      </c>
      <c r="BE189" s="52">
        <f>IF(((AS189-T189)/T189)&gt;=BE$4,AD189,"")</f>
        <v>1.8999999999999853</v>
      </c>
      <c r="BF189" s="52">
        <f t="shared" si="92"/>
        <v>1.8999999999999853</v>
      </c>
      <c r="BG189" s="52">
        <f>IF(BB189&lt;=BG$4,AD189,"")</f>
        <v>1.8999999999999853</v>
      </c>
      <c r="BH189" s="52">
        <f>IF(BC189&gt;=BH$4,AD189,"")</f>
        <v>1.8999999999999853</v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9241.7346938775518</v>
      </c>
      <c r="AC190" s="71">
        <f t="shared" si="79"/>
        <v>758.26530612244824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2.1</v>
      </c>
      <c r="AG190" s="74">
        <f t="shared" si="104"/>
        <v>200</v>
      </c>
      <c r="AH190" s="60">
        <f t="shared" si="104"/>
        <v>50</v>
      </c>
      <c r="AI190" s="60">
        <f t="shared" si="104"/>
        <v>105</v>
      </c>
      <c r="AJ190" s="60">
        <f t="shared" si="104"/>
        <v>10105</v>
      </c>
      <c r="AK190" s="60">
        <f t="shared" si="104"/>
        <v>464.28571428571428</v>
      </c>
      <c r="AL190" s="60">
        <f t="shared" si="104"/>
        <v>9.2857142857142847</v>
      </c>
      <c r="AM190" s="60">
        <f t="shared" si="104"/>
        <v>-274.39285714285711</v>
      </c>
      <c r="AN190" s="60">
        <f t="shared" si="104"/>
        <v>-274.39285714285711</v>
      </c>
      <c r="AO190" s="60">
        <f t="shared" si="104"/>
        <v>274.39285714285711</v>
      </c>
      <c r="AP190" s="61" t="str">
        <f t="shared" si="80"/>
        <v>VINTO</v>
      </c>
      <c r="AQ190" s="62">
        <f t="shared" si="76"/>
        <v>35</v>
      </c>
      <c r="AR190" s="63">
        <f t="shared" si="81"/>
        <v>6.5476190476190927</v>
      </c>
      <c r="AS190" s="63">
        <f t="shared" si="82"/>
        <v>327.38095238095462</v>
      </c>
      <c r="AT190" s="63">
        <f t="shared" si="83"/>
        <v>654.76190476190925</v>
      </c>
      <c r="AU190" s="63">
        <f t="shared" si="77"/>
        <v>-327.38095238095462</v>
      </c>
      <c r="AV190" s="68">
        <f t="shared" si="84"/>
        <v>0.1</v>
      </c>
      <c r="AW190" s="63">
        <f t="shared" si="85"/>
        <v>1636.9047619047731</v>
      </c>
      <c r="AX190" s="63">
        <f t="shared" si="86"/>
        <v>-654.76190476190925</v>
      </c>
      <c r="AY190" s="64">
        <f t="shared" si="87"/>
        <v>982.14285714286382</v>
      </c>
      <c r="AZ190" s="65">
        <f t="shared" si="88"/>
        <v>223.87755102041558</v>
      </c>
      <c r="BA190" s="51">
        <f t="shared" si="89"/>
        <v>2291.6666666666824</v>
      </c>
      <c r="BB190" s="55">
        <f t="shared" si="90"/>
        <v>0.24796931989238577</v>
      </c>
      <c r="BC190" s="55">
        <f t="shared" si="91"/>
        <v>1.2952496299286873</v>
      </c>
      <c r="BE190" s="52">
        <f>IF(((AS190-T190)/T190)&gt;=BE$4,AD190,"")</f>
        <v>1.7999999999999852</v>
      </c>
      <c r="BF190" s="52">
        <f t="shared" si="92"/>
        <v>1.7999999999999852</v>
      </c>
      <c r="BG190" s="52">
        <f>IF(BB190&lt;=BG$4,AD190,"")</f>
        <v>1.7999999999999852</v>
      </c>
      <c r="BH190" s="52">
        <f>IF(BC190&gt;=BH$4,AD190,"")</f>
        <v>1.7999999999999852</v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9241.7346938775518</v>
      </c>
      <c r="AC191" s="71">
        <f t="shared" si="79"/>
        <v>758.26530612244824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2.1</v>
      </c>
      <c r="AG191" s="74">
        <f t="shared" si="104"/>
        <v>200</v>
      </c>
      <c r="AH191" s="60">
        <f t="shared" si="104"/>
        <v>50</v>
      </c>
      <c r="AI191" s="60">
        <f t="shared" si="104"/>
        <v>105</v>
      </c>
      <c r="AJ191" s="60">
        <f t="shared" si="104"/>
        <v>10105</v>
      </c>
      <c r="AK191" s="60">
        <f t="shared" si="104"/>
        <v>464.28571428571428</v>
      </c>
      <c r="AL191" s="60">
        <f t="shared" si="104"/>
        <v>9.2857142857142847</v>
      </c>
      <c r="AM191" s="60">
        <f t="shared" si="104"/>
        <v>-274.39285714285711</v>
      </c>
      <c r="AN191" s="60">
        <f t="shared" si="104"/>
        <v>-274.39285714285711</v>
      </c>
      <c r="AO191" s="60">
        <f t="shared" si="104"/>
        <v>274.39285714285711</v>
      </c>
      <c r="AP191" s="61" t="str">
        <f t="shared" si="80"/>
        <v>VINTO</v>
      </c>
      <c r="AQ191" s="62">
        <f t="shared" si="76"/>
        <v>35</v>
      </c>
      <c r="AR191" s="63">
        <f t="shared" si="81"/>
        <v>6.873949579831983</v>
      </c>
      <c r="AS191" s="63">
        <f t="shared" si="82"/>
        <v>343.69747899159916</v>
      </c>
      <c r="AT191" s="63">
        <f t="shared" si="83"/>
        <v>687.39495798319831</v>
      </c>
      <c r="AU191" s="63">
        <f t="shared" si="77"/>
        <v>-343.69747899159916</v>
      </c>
      <c r="AV191" s="68">
        <f t="shared" si="84"/>
        <v>0.1</v>
      </c>
      <c r="AW191" s="63">
        <f t="shared" si="85"/>
        <v>1718.4873949579958</v>
      </c>
      <c r="AX191" s="63">
        <f t="shared" si="86"/>
        <v>-687.39495798319831</v>
      </c>
      <c r="AY191" s="64">
        <f t="shared" si="87"/>
        <v>1031.0924369747975</v>
      </c>
      <c r="AZ191" s="65">
        <f t="shared" si="88"/>
        <v>272.82713085234923</v>
      </c>
      <c r="BA191" s="51">
        <f t="shared" si="89"/>
        <v>2405.8823529411939</v>
      </c>
      <c r="BB191" s="55">
        <f t="shared" si="90"/>
        <v>0.26032800471269085</v>
      </c>
      <c r="BC191" s="55">
        <f t="shared" si="91"/>
        <v>1.359804317366845</v>
      </c>
      <c r="BE191" s="52">
        <f>IF(((AS191-T191)/T191)&gt;=BE$4,AD191,"")</f>
        <v>1.6999999999999851</v>
      </c>
      <c r="BF191" s="52">
        <f t="shared" si="92"/>
        <v>1.6999999999999851</v>
      </c>
      <c r="BG191" s="52" t="str">
        <f>IF(BB191&lt;=BG$4,AD191,"")</f>
        <v/>
      </c>
      <c r="BH191" s="52">
        <f>IF(BC191&gt;=BH$4,AD191,"")</f>
        <v>1.6999999999999851</v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9241.7346938775518</v>
      </c>
      <c r="AC192" s="71">
        <f t="shared" si="79"/>
        <v>758.26530612244824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2.1</v>
      </c>
      <c r="AG192" s="74">
        <f t="shared" si="104"/>
        <v>200</v>
      </c>
      <c r="AH192" s="60">
        <f t="shared" si="104"/>
        <v>50</v>
      </c>
      <c r="AI192" s="60">
        <f t="shared" si="104"/>
        <v>105</v>
      </c>
      <c r="AJ192" s="60">
        <f t="shared" si="104"/>
        <v>10105</v>
      </c>
      <c r="AK192" s="60">
        <f t="shared" si="104"/>
        <v>464.28571428571428</v>
      </c>
      <c r="AL192" s="60">
        <f t="shared" si="104"/>
        <v>9.2857142857142847</v>
      </c>
      <c r="AM192" s="60">
        <f t="shared" si="104"/>
        <v>-274.39285714285711</v>
      </c>
      <c r="AN192" s="60">
        <f t="shared" si="104"/>
        <v>-274.39285714285711</v>
      </c>
      <c r="AO192" s="60">
        <f t="shared" si="104"/>
        <v>274.39285714285711</v>
      </c>
      <c r="AP192" s="61" t="str">
        <f t="shared" si="80"/>
        <v>VINTO</v>
      </c>
      <c r="AQ192" s="62">
        <f t="shared" si="76"/>
        <v>35</v>
      </c>
      <c r="AR192" s="63">
        <f t="shared" si="81"/>
        <v>7.2410714285714857</v>
      </c>
      <c r="AS192" s="63">
        <f t="shared" si="82"/>
        <v>362.05357142857429</v>
      </c>
      <c r="AT192" s="63">
        <f t="shared" si="83"/>
        <v>724.10714285714857</v>
      </c>
      <c r="AU192" s="63">
        <f t="shared" si="77"/>
        <v>-362.05357142857429</v>
      </c>
      <c r="AV192" s="68">
        <f t="shared" si="84"/>
        <v>0.1</v>
      </c>
      <c r="AW192" s="63">
        <f t="shared" si="85"/>
        <v>1810.2678571428714</v>
      </c>
      <c r="AX192" s="63">
        <f t="shared" si="86"/>
        <v>-724.10714285714857</v>
      </c>
      <c r="AY192" s="64">
        <f t="shared" si="87"/>
        <v>1086.1607142857229</v>
      </c>
      <c r="AZ192" s="65">
        <f t="shared" si="88"/>
        <v>327.89540816327462</v>
      </c>
      <c r="BA192" s="51">
        <f t="shared" si="89"/>
        <v>2534.37500000002</v>
      </c>
      <c r="BB192" s="55">
        <f t="shared" si="90"/>
        <v>0.27423152513553417</v>
      </c>
      <c r="BC192" s="55">
        <f t="shared" si="91"/>
        <v>1.4324283407347724</v>
      </c>
      <c r="BE192" s="52">
        <f>IF(((AS192-T192)/T192)&gt;=BE$4,AD192,"")</f>
        <v>1.599999999999985</v>
      </c>
      <c r="BF192" s="52">
        <f t="shared" si="92"/>
        <v>1.599999999999985</v>
      </c>
      <c r="BG192" s="52" t="str">
        <f>IF(BB192&lt;=BG$4,AD192,"")</f>
        <v/>
      </c>
      <c r="BH192" s="52">
        <f>IF(BC192&gt;=BH$4,AD192,"")</f>
        <v>1.599999999999985</v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9241.7346938775518</v>
      </c>
      <c r="AC193" s="71">
        <f t="shared" si="79"/>
        <v>758.26530612244824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2.1</v>
      </c>
      <c r="AG193" s="74">
        <f t="shared" si="104"/>
        <v>200</v>
      </c>
      <c r="AH193" s="60">
        <f t="shared" si="104"/>
        <v>50</v>
      </c>
      <c r="AI193" s="60">
        <f t="shared" si="104"/>
        <v>105</v>
      </c>
      <c r="AJ193" s="60">
        <f t="shared" si="104"/>
        <v>10105</v>
      </c>
      <c r="AK193" s="60">
        <f t="shared" si="104"/>
        <v>464.28571428571428</v>
      </c>
      <c r="AL193" s="60">
        <f t="shared" si="104"/>
        <v>9.2857142857142847</v>
      </c>
      <c r="AM193" s="60">
        <f t="shared" si="104"/>
        <v>-274.39285714285711</v>
      </c>
      <c r="AN193" s="60">
        <f t="shared" si="104"/>
        <v>-274.39285714285711</v>
      </c>
      <c r="AO193" s="60">
        <f t="shared" si="104"/>
        <v>274.39285714285711</v>
      </c>
      <c r="AP193" s="61" t="str">
        <f t="shared" si="80"/>
        <v>VINTO</v>
      </c>
      <c r="AQ193" s="62">
        <f t="shared" si="76"/>
        <v>35</v>
      </c>
      <c r="AR193" s="63">
        <f t="shared" si="81"/>
        <v>7.6571428571429232</v>
      </c>
      <c r="AS193" s="63">
        <f t="shared" si="82"/>
        <v>382.85714285714619</v>
      </c>
      <c r="AT193" s="63">
        <f t="shared" si="83"/>
        <v>765.71428571429237</v>
      </c>
      <c r="AU193" s="63">
        <f t="shared" si="77"/>
        <v>-382.85714285714619</v>
      </c>
      <c r="AV193" s="68">
        <f t="shared" si="84"/>
        <v>0.1</v>
      </c>
      <c r="AW193" s="63">
        <f t="shared" si="85"/>
        <v>1914.285714285731</v>
      </c>
      <c r="AX193" s="63">
        <f t="shared" si="86"/>
        <v>-765.71428571429237</v>
      </c>
      <c r="AY193" s="64">
        <f t="shared" si="87"/>
        <v>1148.5714285714387</v>
      </c>
      <c r="AZ193" s="65">
        <f t="shared" si="88"/>
        <v>390.30612244899044</v>
      </c>
      <c r="BA193" s="51">
        <f t="shared" si="89"/>
        <v>2680.0000000000232</v>
      </c>
      <c r="BB193" s="55">
        <f t="shared" si="90"/>
        <v>0.28998884828142329</v>
      </c>
      <c r="BC193" s="55">
        <f t="shared" si="91"/>
        <v>1.5147355672184242</v>
      </c>
      <c r="BE193" s="52">
        <f>IF(((AS193-T193)/T193)&gt;=BE$4,AD193,"")</f>
        <v>1.4999999999999849</v>
      </c>
      <c r="BF193" s="52">
        <f t="shared" si="92"/>
        <v>1.4999999999999849</v>
      </c>
      <c r="BG193" s="52" t="str">
        <f>IF(BB193&lt;=BG$4,AD193,"")</f>
        <v/>
      </c>
      <c r="BH193" s="52">
        <f>IF(BC193&gt;=BH$4,AD193,"")</f>
        <v>1.4999999999999849</v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9241.7346938775518</v>
      </c>
      <c r="AC194" s="71">
        <f t="shared" si="79"/>
        <v>758.26530612244824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2.1</v>
      </c>
      <c r="AG194" s="74">
        <f t="shared" si="104"/>
        <v>200</v>
      </c>
      <c r="AH194" s="60">
        <f t="shared" si="104"/>
        <v>50</v>
      </c>
      <c r="AI194" s="60">
        <f t="shared" si="104"/>
        <v>105</v>
      </c>
      <c r="AJ194" s="60">
        <f t="shared" si="104"/>
        <v>10105</v>
      </c>
      <c r="AK194" s="60">
        <f t="shared" si="104"/>
        <v>464.28571428571428</v>
      </c>
      <c r="AL194" s="60">
        <f t="shared" si="104"/>
        <v>9.2857142857142847</v>
      </c>
      <c r="AM194" s="60">
        <f t="shared" si="104"/>
        <v>-274.39285714285711</v>
      </c>
      <c r="AN194" s="60">
        <f t="shared" si="104"/>
        <v>-274.39285714285711</v>
      </c>
      <c r="AO194" s="60">
        <f t="shared" si="104"/>
        <v>274.39285714285711</v>
      </c>
      <c r="AP194" s="61" t="str">
        <f t="shared" si="80"/>
        <v>VINTO</v>
      </c>
      <c r="AQ194" s="62">
        <f t="shared" si="76"/>
        <v>35</v>
      </c>
      <c r="AR194" s="63">
        <f t="shared" si="81"/>
        <v>8.1326530612245662</v>
      </c>
      <c r="AS194" s="63">
        <f t="shared" si="82"/>
        <v>406.63265306122832</v>
      </c>
      <c r="AT194" s="63">
        <f t="shared" si="83"/>
        <v>813.26530612245665</v>
      </c>
      <c r="AU194" s="63">
        <f t="shared" si="77"/>
        <v>-406.63265306122832</v>
      </c>
      <c r="AV194" s="68">
        <f t="shared" si="84"/>
        <v>0.1</v>
      </c>
      <c r="AW194" s="63">
        <f t="shared" si="85"/>
        <v>2033.1632653061415</v>
      </c>
      <c r="AX194" s="63">
        <f t="shared" si="86"/>
        <v>-813.26530612245665</v>
      </c>
      <c r="AY194" s="64">
        <f t="shared" si="87"/>
        <v>1219.8979591836849</v>
      </c>
      <c r="AZ194" s="65">
        <f t="shared" si="88"/>
        <v>461.63265306123662</v>
      </c>
      <c r="BA194" s="51">
        <f t="shared" si="89"/>
        <v>2846.4285714285984</v>
      </c>
      <c r="BB194" s="55">
        <f t="shared" si="90"/>
        <v>0.30799721759101084</v>
      </c>
      <c r="BC194" s="55">
        <f t="shared" si="91"/>
        <v>1.6088009689140255</v>
      </c>
      <c r="BE194" s="52">
        <f>IF(((AS194-T194)/T194)&gt;=BE$4,AD194,"")</f>
        <v>1.3999999999999848</v>
      </c>
      <c r="BF194" s="52">
        <f t="shared" si="92"/>
        <v>1.3999999999999848</v>
      </c>
      <c r="BG194" s="52" t="str">
        <f>IF(BB194&lt;=BG$4,AD194,"")</f>
        <v/>
      </c>
      <c r="BH194" s="52">
        <f>IF(BC194&gt;=BH$4,AD194,"")</f>
        <v>1.3999999999999848</v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9241.7346938775518</v>
      </c>
      <c r="AC195" s="71">
        <f t="shared" si="79"/>
        <v>758.26530612244824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2.1</v>
      </c>
      <c r="AG195" s="74">
        <f t="shared" si="104"/>
        <v>200</v>
      </c>
      <c r="AH195" s="60">
        <f t="shared" si="104"/>
        <v>50</v>
      </c>
      <c r="AI195" s="60">
        <f t="shared" si="104"/>
        <v>105</v>
      </c>
      <c r="AJ195" s="60">
        <f t="shared" si="104"/>
        <v>10105</v>
      </c>
      <c r="AK195" s="60">
        <f t="shared" si="104"/>
        <v>464.28571428571428</v>
      </c>
      <c r="AL195" s="60">
        <f t="shared" si="104"/>
        <v>9.2857142857142847</v>
      </c>
      <c r="AM195" s="60">
        <f t="shared" si="104"/>
        <v>-274.39285714285711</v>
      </c>
      <c r="AN195" s="60">
        <f t="shared" si="104"/>
        <v>-274.39285714285711</v>
      </c>
      <c r="AO195" s="60">
        <f t="shared" si="104"/>
        <v>274.39285714285711</v>
      </c>
      <c r="AP195" s="61" t="str">
        <f t="shared" si="80"/>
        <v>VINTO</v>
      </c>
      <c r="AQ195" s="62">
        <f t="shared" si="76"/>
        <v>35</v>
      </c>
      <c r="AR195" s="63">
        <f t="shared" si="81"/>
        <v>8.6813186813187713</v>
      </c>
      <c r="AS195" s="63">
        <f t="shared" si="82"/>
        <v>434.06593406593856</v>
      </c>
      <c r="AT195" s="63">
        <f t="shared" si="83"/>
        <v>868.13186813187713</v>
      </c>
      <c r="AU195" s="63">
        <f t="shared" si="77"/>
        <v>-434.06593406593856</v>
      </c>
      <c r="AV195" s="68">
        <f t="shared" si="84"/>
        <v>0.1</v>
      </c>
      <c r="AW195" s="63">
        <f t="shared" si="85"/>
        <v>2170.3296703296928</v>
      </c>
      <c r="AX195" s="63">
        <f t="shared" si="86"/>
        <v>-868.13186813187713</v>
      </c>
      <c r="AY195" s="64">
        <f t="shared" si="87"/>
        <v>1302.1978021978157</v>
      </c>
      <c r="AZ195" s="65">
        <f t="shared" si="88"/>
        <v>543.93249607536745</v>
      </c>
      <c r="BA195" s="51">
        <f t="shared" si="89"/>
        <v>3038.4615384615699</v>
      </c>
      <c r="BB195" s="55">
        <f t="shared" si="90"/>
        <v>0.3287761052559196</v>
      </c>
      <c r="BC195" s="55">
        <f t="shared" si="91"/>
        <v>1.7173379708704892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>
        <f>IF(BC195&gt;=BH$4,AD195,"")</f>
        <v>1.2999999999999847</v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9241.7346938775518</v>
      </c>
      <c r="AC196" s="71">
        <f t="shared" si="79"/>
        <v>758.26530612244824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2.1</v>
      </c>
      <c r="AG196" s="74">
        <f t="shared" si="104"/>
        <v>200</v>
      </c>
      <c r="AH196" s="60">
        <f t="shared" si="104"/>
        <v>50</v>
      </c>
      <c r="AI196" s="60">
        <f t="shared" si="104"/>
        <v>105</v>
      </c>
      <c r="AJ196" s="60">
        <f t="shared" si="104"/>
        <v>10105</v>
      </c>
      <c r="AK196" s="60">
        <f t="shared" si="104"/>
        <v>464.28571428571428</v>
      </c>
      <c r="AL196" s="60">
        <f t="shared" si="104"/>
        <v>9.2857142857142847</v>
      </c>
      <c r="AM196" s="60">
        <f t="shared" si="104"/>
        <v>-274.39285714285711</v>
      </c>
      <c r="AN196" s="60">
        <f t="shared" si="104"/>
        <v>-274.39285714285711</v>
      </c>
      <c r="AO196" s="60">
        <f t="shared" si="104"/>
        <v>274.39285714285711</v>
      </c>
      <c r="AP196" s="61" t="str">
        <f t="shared" si="80"/>
        <v>VINTO</v>
      </c>
      <c r="AQ196" s="62">
        <f t="shared" si="76"/>
        <v>35</v>
      </c>
      <c r="AR196" s="63">
        <f t="shared" si="81"/>
        <v>9.321428571428676</v>
      </c>
      <c r="AS196" s="63">
        <f t="shared" si="82"/>
        <v>466.07142857143378</v>
      </c>
      <c r="AT196" s="63">
        <f t="shared" si="83"/>
        <v>932.14285714286757</v>
      </c>
      <c r="AU196" s="63">
        <f t="shared" si="77"/>
        <v>-466.07142857143378</v>
      </c>
      <c r="AV196" s="68">
        <f t="shared" si="84"/>
        <v>0.1</v>
      </c>
      <c r="AW196" s="63">
        <f t="shared" si="85"/>
        <v>2330.357142857169</v>
      </c>
      <c r="AX196" s="63">
        <f t="shared" si="86"/>
        <v>-932.14285714286757</v>
      </c>
      <c r="AY196" s="64">
        <f t="shared" si="87"/>
        <v>1398.2142857143015</v>
      </c>
      <c r="AZ196" s="65">
        <f t="shared" si="88"/>
        <v>639.94897959185323</v>
      </c>
      <c r="BA196" s="51">
        <f t="shared" si="89"/>
        <v>3262.5000000000364</v>
      </c>
      <c r="BB196" s="55">
        <f t="shared" si="90"/>
        <v>0.35301814086497979</v>
      </c>
      <c r="BC196" s="55">
        <f t="shared" si="91"/>
        <v>1.8439644731530302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>
        <f>IF(BC196&gt;=BH$4,AD196,"")</f>
        <v>1.1999999999999846</v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9241.7346938775518</v>
      </c>
      <c r="AC197" s="71">
        <f t="shared" si="79"/>
        <v>758.26530612244824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2.1</v>
      </c>
      <c r="AG197" s="74">
        <f t="shared" si="104"/>
        <v>200</v>
      </c>
      <c r="AH197" s="60">
        <f t="shared" si="104"/>
        <v>50</v>
      </c>
      <c r="AI197" s="60">
        <f t="shared" si="104"/>
        <v>105</v>
      </c>
      <c r="AJ197" s="60">
        <f t="shared" si="104"/>
        <v>10105</v>
      </c>
      <c r="AK197" s="60">
        <f t="shared" si="104"/>
        <v>464.28571428571428</v>
      </c>
      <c r="AL197" s="60">
        <f t="shared" si="104"/>
        <v>9.2857142857142847</v>
      </c>
      <c r="AM197" s="60">
        <f t="shared" si="104"/>
        <v>-274.39285714285711</v>
      </c>
      <c r="AN197" s="60">
        <f t="shared" si="104"/>
        <v>-274.39285714285711</v>
      </c>
      <c r="AO197" s="60">
        <f t="shared" si="104"/>
        <v>274.39285714285711</v>
      </c>
      <c r="AP197" s="61" t="str">
        <f t="shared" si="80"/>
        <v>VINTO</v>
      </c>
      <c r="AQ197" s="62">
        <f t="shared" si="76"/>
        <v>35</v>
      </c>
      <c r="AR197" s="63">
        <f t="shared" si="81"/>
        <v>10.077922077922205</v>
      </c>
      <c r="AS197" s="63">
        <f t="shared" si="82"/>
        <v>503.89610389611022</v>
      </c>
      <c r="AT197" s="63">
        <f t="shared" si="83"/>
        <v>1007.7922077922204</v>
      </c>
      <c r="AU197" s="63">
        <f t="shared" si="77"/>
        <v>-503.89610389611022</v>
      </c>
      <c r="AV197" s="68">
        <f t="shared" si="84"/>
        <v>0.1</v>
      </c>
      <c r="AW197" s="63">
        <f t="shared" si="85"/>
        <v>2519.4805194805513</v>
      </c>
      <c r="AX197" s="63">
        <f t="shared" si="86"/>
        <v>-1007.7922077922204</v>
      </c>
      <c r="AY197" s="64">
        <f t="shared" si="87"/>
        <v>1511.6883116883309</v>
      </c>
      <c r="AZ197" s="65">
        <f t="shared" si="88"/>
        <v>753.4230055658827</v>
      </c>
      <c r="BA197" s="51">
        <f t="shared" si="89"/>
        <v>3527.2727272727716</v>
      </c>
      <c r="BB197" s="55">
        <f t="shared" si="90"/>
        <v>0.38166781931205113</v>
      </c>
      <c r="BC197" s="55">
        <f t="shared" si="91"/>
        <v>1.9936139758505798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>
        <f>IF(BC197&gt;=BH$4,AD197,"")</f>
        <v>1.0999999999999845</v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9241.7346938775518</v>
      </c>
      <c r="AC198" s="71">
        <f t="shared" si="79"/>
        <v>758.26530612244824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2.1</v>
      </c>
      <c r="AG198" s="74">
        <f t="shared" si="104"/>
        <v>200</v>
      </c>
      <c r="AH198" s="60">
        <f t="shared" si="104"/>
        <v>50</v>
      </c>
      <c r="AI198" s="60">
        <f t="shared" si="104"/>
        <v>105</v>
      </c>
      <c r="AJ198" s="60">
        <f t="shared" si="104"/>
        <v>10105</v>
      </c>
      <c r="AK198" s="60">
        <f t="shared" si="104"/>
        <v>464.28571428571428</v>
      </c>
      <c r="AL198" s="60">
        <f t="shared" si="104"/>
        <v>9.2857142857142847</v>
      </c>
      <c r="AM198" s="60">
        <f t="shared" si="104"/>
        <v>-274.39285714285711</v>
      </c>
      <c r="AN198" s="60">
        <f t="shared" si="104"/>
        <v>-274.39285714285711</v>
      </c>
      <c r="AO198" s="60">
        <f t="shared" si="104"/>
        <v>274.39285714285711</v>
      </c>
      <c r="AP198" s="61" t="str">
        <f t="shared" si="80"/>
        <v>VINTO</v>
      </c>
      <c r="AQ198" s="62">
        <f t="shared" si="76"/>
        <v>35</v>
      </c>
      <c r="AR198" s="63">
        <f t="shared" si="81"/>
        <v>10.985714285714439</v>
      </c>
      <c r="AS198" s="63">
        <f t="shared" si="82"/>
        <v>549.28571428572195</v>
      </c>
      <c r="AT198" s="63">
        <f t="shared" si="83"/>
        <v>1098.5714285714439</v>
      </c>
      <c r="AU198" s="63">
        <f t="shared" si="77"/>
        <v>-549.28571428572195</v>
      </c>
      <c r="AV198" s="68">
        <f t="shared" si="84"/>
        <v>0.1</v>
      </c>
      <c r="AW198" s="63">
        <f t="shared" si="85"/>
        <v>2746.4285714286098</v>
      </c>
      <c r="AX198" s="63">
        <f t="shared" si="86"/>
        <v>-1098.5714285714439</v>
      </c>
      <c r="AY198" s="64">
        <f t="shared" si="87"/>
        <v>1647.8571428571659</v>
      </c>
      <c r="AZ198" s="65">
        <f t="shared" si="88"/>
        <v>889.59183673471762</v>
      </c>
      <c r="BA198" s="51">
        <f t="shared" si="89"/>
        <v>3845.0000000000537</v>
      </c>
      <c r="BB198" s="55">
        <f t="shared" si="90"/>
        <v>0.41604743344853673</v>
      </c>
      <c r="BC198" s="55">
        <f t="shared" si="91"/>
        <v>2.1731933790876385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>
        <f>IF(BC198&gt;=BH$4,AD198,"")</f>
        <v>0.99999999999998457</v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9241.7346938775518</v>
      </c>
      <c r="AC199" s="71">
        <f t="shared" si="79"/>
        <v>758.26530612244824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2.1</v>
      </c>
      <c r="AG199" s="74">
        <f t="shared" si="104"/>
        <v>200</v>
      </c>
      <c r="AH199" s="60">
        <f t="shared" si="104"/>
        <v>50</v>
      </c>
      <c r="AI199" s="60">
        <f t="shared" si="104"/>
        <v>105</v>
      </c>
      <c r="AJ199" s="60">
        <f t="shared" si="104"/>
        <v>10105</v>
      </c>
      <c r="AK199" s="60">
        <f t="shared" si="104"/>
        <v>464.28571428571428</v>
      </c>
      <c r="AL199" s="60">
        <f t="shared" si="104"/>
        <v>9.2857142857142847</v>
      </c>
      <c r="AM199" s="60">
        <f t="shared" si="104"/>
        <v>-274.39285714285711</v>
      </c>
      <c r="AN199" s="60">
        <f t="shared" si="104"/>
        <v>-274.39285714285711</v>
      </c>
      <c r="AO199" s="60">
        <f t="shared" si="104"/>
        <v>274.39285714285711</v>
      </c>
      <c r="AP199" s="61" t="str">
        <f t="shared" si="80"/>
        <v>VINTO</v>
      </c>
      <c r="AQ199" s="62">
        <f t="shared" si="76"/>
        <v>35</v>
      </c>
      <c r="AR199" s="63">
        <f t="shared" si="81"/>
        <v>12.095238095238283</v>
      </c>
      <c r="AS199" s="63">
        <f t="shared" si="82"/>
        <v>604.76190476191414</v>
      </c>
      <c r="AT199" s="63">
        <f t="shared" si="83"/>
        <v>1209.5238095238283</v>
      </c>
      <c r="AU199" s="63">
        <f t="shared" si="77"/>
        <v>-604.76190476191414</v>
      </c>
      <c r="AV199" s="68">
        <f t="shared" si="84"/>
        <v>0.1</v>
      </c>
      <c r="AW199" s="63">
        <f t="shared" si="85"/>
        <v>3023.8095238095707</v>
      </c>
      <c r="AX199" s="63">
        <f t="shared" si="86"/>
        <v>-1209.5238095238283</v>
      </c>
      <c r="AY199" s="64">
        <f t="shared" si="87"/>
        <v>1814.2857142857424</v>
      </c>
      <c r="AZ199" s="65">
        <f t="shared" si="88"/>
        <v>1056.0204081632942</v>
      </c>
      <c r="BA199" s="51">
        <f t="shared" si="89"/>
        <v>4233.3333333333994</v>
      </c>
      <c r="BB199" s="55">
        <f t="shared" si="90"/>
        <v>0.45806696183757478</v>
      </c>
      <c r="BC199" s="55">
        <f t="shared" si="91"/>
        <v>2.3926793163773774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>
        <f>IF(BC199&gt;=BH$4,AD199,"")</f>
        <v>0.89999999999998459</v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9241.7346938775518</v>
      </c>
      <c r="AC200" s="71">
        <f t="shared" si="79"/>
        <v>758.26530612244824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2.1</v>
      </c>
      <c r="AG200" s="74">
        <f t="shared" si="104"/>
        <v>200</v>
      </c>
      <c r="AH200" s="60">
        <f t="shared" si="104"/>
        <v>50</v>
      </c>
      <c r="AI200" s="60">
        <f t="shared" si="104"/>
        <v>105</v>
      </c>
      <c r="AJ200" s="60">
        <f t="shared" si="104"/>
        <v>10105</v>
      </c>
      <c r="AK200" s="60">
        <f t="shared" si="104"/>
        <v>464.28571428571428</v>
      </c>
      <c r="AL200" s="60">
        <f t="shared" si="104"/>
        <v>9.2857142857142847</v>
      </c>
      <c r="AM200" s="60">
        <f t="shared" si="104"/>
        <v>-274.39285714285711</v>
      </c>
      <c r="AN200" s="60">
        <f t="shared" si="104"/>
        <v>-274.39285714285711</v>
      </c>
      <c r="AO200" s="60">
        <f t="shared" si="104"/>
        <v>274.39285714285711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13.482142857143096</v>
      </c>
      <c r="AS200" s="63">
        <f t="shared" si="82"/>
        <v>674.10714285715483</v>
      </c>
      <c r="AT200" s="63">
        <f t="shared" si="83"/>
        <v>1348.2142857143097</v>
      </c>
      <c r="AU200" s="63">
        <f t="shared" ref="AU200:AU207" si="107">-AS200</f>
        <v>-674.10714285715483</v>
      </c>
      <c r="AV200" s="68">
        <f t="shared" si="84"/>
        <v>0.1</v>
      </c>
      <c r="AW200" s="63">
        <f t="shared" si="85"/>
        <v>3370.5357142857742</v>
      </c>
      <c r="AX200" s="63">
        <f t="shared" si="86"/>
        <v>-1348.2142857143097</v>
      </c>
      <c r="AY200" s="64">
        <f t="shared" si="87"/>
        <v>2022.3214285714646</v>
      </c>
      <c r="AZ200" s="65">
        <f t="shared" si="88"/>
        <v>1264.0561224490164</v>
      </c>
      <c r="BA200" s="51">
        <f t="shared" si="89"/>
        <v>4718.7500000000837</v>
      </c>
      <c r="BB200" s="55">
        <f t="shared" si="90"/>
        <v>0.51059137232387264</v>
      </c>
      <c r="BC200" s="55">
        <f t="shared" si="91"/>
        <v>2.6670367379895534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>
        <f>IF(BC200&gt;=BH$4,AD200,"")</f>
        <v>0.79999999999998461</v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9241.7346938775518</v>
      </c>
      <c r="AC201" s="71">
        <f t="shared" ref="AC201:AC207" si="109">AA201-AB201</f>
        <v>758.26530612244824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2.1</v>
      </c>
      <c r="AG201" s="74">
        <f t="shared" si="104"/>
        <v>200</v>
      </c>
      <c r="AH201" s="60">
        <f t="shared" si="104"/>
        <v>50</v>
      </c>
      <c r="AI201" s="60">
        <f t="shared" si="104"/>
        <v>105</v>
      </c>
      <c r="AJ201" s="60">
        <f t="shared" si="104"/>
        <v>10105</v>
      </c>
      <c r="AK201" s="60">
        <f t="shared" si="104"/>
        <v>464.28571428571428</v>
      </c>
      <c r="AL201" s="60">
        <f t="shared" si="104"/>
        <v>9.2857142857142847</v>
      </c>
      <c r="AM201" s="60">
        <f t="shared" si="104"/>
        <v>-274.39285714285711</v>
      </c>
      <c r="AN201" s="60">
        <f t="shared" si="104"/>
        <v>-274.39285714285711</v>
      </c>
      <c r="AO201" s="60">
        <f t="shared" si="104"/>
        <v>274.39285714285711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15.265306122449291</v>
      </c>
      <c r="AS201" s="63">
        <f t="shared" ref="AS201:AS207" si="112">IF(AR201&lt;=0,AH201,AR201*AH201)</f>
        <v>763.26530612246449</v>
      </c>
      <c r="AT201" s="63">
        <f t="shared" ref="AT201:AT207" si="113">(U201*AS201)</f>
        <v>1526.530612244929</v>
      </c>
      <c r="AU201" s="63">
        <f t="shared" si="107"/>
        <v>-763.26530612246449</v>
      </c>
      <c r="AV201" s="68">
        <f t="shared" ref="AV201:AV207" si="114">IFERROR(AE201/X201,0)</f>
        <v>0.1</v>
      </c>
      <c r="AW201" s="63">
        <f t="shared" ref="AW201:AW207" si="115">(AT201+AU201)*V201</f>
        <v>3816.3265306123226</v>
      </c>
      <c r="AX201" s="63">
        <f t="shared" ref="AX201:AX207" si="116">AU201*W201</f>
        <v>-1526.530612244929</v>
      </c>
      <c r="AY201" s="64">
        <f t="shared" ref="AY201:AY207" si="117">SUM(AW201:AX201)</f>
        <v>2289.7959183673938</v>
      </c>
      <c r="AZ201" s="65">
        <f t="shared" ref="AZ201:AZ207" si="118">AB201-AA201+AY201</f>
        <v>1531.5306122449456</v>
      </c>
      <c r="BA201" s="51">
        <f t="shared" ref="BA201:BA207" si="119">AS201*X201</f>
        <v>5342.8571428572513</v>
      </c>
      <c r="BB201" s="55">
        <f t="shared" ref="BB201:BB207" si="120">BA201/AB201</f>
        <v>0.57812275723482709</v>
      </c>
      <c r="BC201" s="55">
        <f t="shared" ref="BC201:BC207" si="121">IFERROR(AY201/AC201,0)</f>
        <v>3.0197819943480666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9241.7346938775518</v>
      </c>
      <c r="AC202" s="71">
        <f t="shared" si="109"/>
        <v>758.26530612244824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2.1</v>
      </c>
      <c r="AG202" s="74">
        <f t="shared" si="125"/>
        <v>200</v>
      </c>
      <c r="AH202" s="60">
        <f t="shared" si="125"/>
        <v>50</v>
      </c>
      <c r="AI202" s="60">
        <f t="shared" si="125"/>
        <v>105</v>
      </c>
      <c r="AJ202" s="60">
        <f t="shared" si="125"/>
        <v>10105</v>
      </c>
      <c r="AK202" s="60">
        <f t="shared" si="125"/>
        <v>464.28571428571428</v>
      </c>
      <c r="AL202" s="60">
        <f t="shared" si="125"/>
        <v>9.2857142857142847</v>
      </c>
      <c r="AM202" s="60">
        <f t="shared" si="125"/>
        <v>-274.39285714285711</v>
      </c>
      <c r="AN202" s="60">
        <f t="shared" si="125"/>
        <v>-274.39285714285711</v>
      </c>
      <c r="AO202" s="60">
        <f t="shared" si="125"/>
        <v>274.39285714285711</v>
      </c>
      <c r="AP202" s="61" t="str">
        <f t="shared" si="110"/>
        <v>VINTO</v>
      </c>
      <c r="AQ202" s="62">
        <f t="shared" si="106"/>
        <v>35</v>
      </c>
      <c r="AR202" s="63">
        <f t="shared" si="111"/>
        <v>17.642857142857565</v>
      </c>
      <c r="AS202" s="63">
        <f t="shared" si="112"/>
        <v>882.14285714287826</v>
      </c>
      <c r="AT202" s="63">
        <f t="shared" si="113"/>
        <v>1764.2857142857565</v>
      </c>
      <c r="AU202" s="63">
        <f t="shared" si="107"/>
        <v>-882.14285714287826</v>
      </c>
      <c r="AV202" s="68">
        <f t="shared" si="114"/>
        <v>0.1</v>
      </c>
      <c r="AW202" s="63">
        <f t="shared" si="115"/>
        <v>4410.7142857143917</v>
      </c>
      <c r="AX202" s="63">
        <f t="shared" si="116"/>
        <v>-1764.2857142857565</v>
      </c>
      <c r="AY202" s="64">
        <f t="shared" si="117"/>
        <v>2646.4285714286352</v>
      </c>
      <c r="AZ202" s="65">
        <f t="shared" si="118"/>
        <v>1888.163265306187</v>
      </c>
      <c r="BA202" s="51">
        <f t="shared" si="119"/>
        <v>6175.0000000001473</v>
      </c>
      <c r="BB202" s="55">
        <f t="shared" si="120"/>
        <v>0.66816460378276721</v>
      </c>
      <c r="BC202" s="55">
        <f t="shared" si="121"/>
        <v>3.4901090028260868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9241.7346938775518</v>
      </c>
      <c r="AC203" s="71">
        <f t="shared" si="109"/>
        <v>758.26530612244824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2.1</v>
      </c>
      <c r="AG203" s="74">
        <f t="shared" si="125"/>
        <v>200</v>
      </c>
      <c r="AH203" s="60">
        <f t="shared" si="125"/>
        <v>50</v>
      </c>
      <c r="AI203" s="60">
        <f t="shared" si="125"/>
        <v>105</v>
      </c>
      <c r="AJ203" s="60">
        <f t="shared" si="125"/>
        <v>10105</v>
      </c>
      <c r="AK203" s="60">
        <f t="shared" si="125"/>
        <v>464.28571428571428</v>
      </c>
      <c r="AL203" s="60">
        <f t="shared" si="125"/>
        <v>9.2857142857142847</v>
      </c>
      <c r="AM203" s="60">
        <f t="shared" si="125"/>
        <v>-274.39285714285711</v>
      </c>
      <c r="AN203" s="60">
        <f t="shared" si="125"/>
        <v>-274.39285714285711</v>
      </c>
      <c r="AO203" s="60">
        <f t="shared" si="125"/>
        <v>274.39285714285711</v>
      </c>
      <c r="AP203" s="61" t="str">
        <f t="shared" si="110"/>
        <v>VINTO</v>
      </c>
      <c r="AQ203" s="62">
        <f t="shared" si="106"/>
        <v>35</v>
      </c>
      <c r="AR203" s="63">
        <f t="shared" si="111"/>
        <v>20.971428571429179</v>
      </c>
      <c r="AS203" s="63">
        <f t="shared" si="112"/>
        <v>1048.5714285714589</v>
      </c>
      <c r="AT203" s="63">
        <f t="shared" si="113"/>
        <v>2097.1428571429178</v>
      </c>
      <c r="AU203" s="63">
        <f t="shared" si="107"/>
        <v>-1048.5714285714589</v>
      </c>
      <c r="AV203" s="68">
        <f t="shared" si="114"/>
        <v>0.1</v>
      </c>
      <c r="AW203" s="63">
        <f t="shared" si="115"/>
        <v>5242.8571428572941</v>
      </c>
      <c r="AX203" s="63">
        <f t="shared" si="116"/>
        <v>-2097.1428571429178</v>
      </c>
      <c r="AY203" s="64">
        <f t="shared" si="117"/>
        <v>3145.7142857143763</v>
      </c>
      <c r="AZ203" s="65">
        <f t="shared" si="118"/>
        <v>2387.448979591928</v>
      </c>
      <c r="BA203" s="51">
        <f t="shared" si="119"/>
        <v>7340.0000000002128</v>
      </c>
      <c r="BB203" s="55">
        <f t="shared" si="120"/>
        <v>0.79422318894988442</v>
      </c>
      <c r="BC203" s="55">
        <f t="shared" si="121"/>
        <v>4.148566814695319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9241.7346938775518</v>
      </c>
      <c r="AC204" s="71">
        <f t="shared" si="109"/>
        <v>758.26530612244824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2.1</v>
      </c>
      <c r="AG204" s="74">
        <f t="shared" si="125"/>
        <v>200</v>
      </c>
      <c r="AH204" s="60">
        <f t="shared" si="125"/>
        <v>50</v>
      </c>
      <c r="AI204" s="60">
        <f t="shared" si="125"/>
        <v>105</v>
      </c>
      <c r="AJ204" s="60">
        <f t="shared" si="125"/>
        <v>10105</v>
      </c>
      <c r="AK204" s="60">
        <f t="shared" si="125"/>
        <v>464.28571428571428</v>
      </c>
      <c r="AL204" s="60">
        <f t="shared" si="125"/>
        <v>9.2857142857142847</v>
      </c>
      <c r="AM204" s="60">
        <f t="shared" si="125"/>
        <v>-274.39285714285711</v>
      </c>
      <c r="AN204" s="60">
        <f t="shared" si="125"/>
        <v>-274.39285714285711</v>
      </c>
      <c r="AO204" s="60">
        <f t="shared" si="125"/>
        <v>274.39285714285711</v>
      </c>
      <c r="AP204" s="61" t="str">
        <f t="shared" si="110"/>
        <v>VINTO</v>
      </c>
      <c r="AQ204" s="62">
        <f t="shared" si="106"/>
        <v>35</v>
      </c>
      <c r="AR204" s="63">
        <f t="shared" si="111"/>
        <v>25.964285714286664</v>
      </c>
      <c r="AS204" s="63">
        <f t="shared" si="112"/>
        <v>1298.2142857143333</v>
      </c>
      <c r="AT204" s="63">
        <f t="shared" si="113"/>
        <v>2596.4285714286666</v>
      </c>
      <c r="AU204" s="63">
        <f t="shared" si="107"/>
        <v>-1298.2142857143333</v>
      </c>
      <c r="AV204" s="68">
        <f t="shared" si="114"/>
        <v>0.1</v>
      </c>
      <c r="AW204" s="63">
        <f t="shared" si="115"/>
        <v>6491.0714285716667</v>
      </c>
      <c r="AX204" s="63">
        <f t="shared" si="116"/>
        <v>-2596.4285714286666</v>
      </c>
      <c r="AY204" s="64">
        <f t="shared" si="117"/>
        <v>3894.6428571430001</v>
      </c>
      <c r="AZ204" s="65">
        <f t="shared" si="118"/>
        <v>3136.3775510205519</v>
      </c>
      <c r="BA204" s="51">
        <f t="shared" si="119"/>
        <v>9087.5000000003329</v>
      </c>
      <c r="BB204" s="55">
        <f t="shared" si="120"/>
        <v>0.98331106670056256</v>
      </c>
      <c r="BC204" s="55">
        <f t="shared" si="121"/>
        <v>5.1362535324991843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9241.7346938775518</v>
      </c>
      <c r="AC205" s="71">
        <f t="shared" si="109"/>
        <v>758.26530612244824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2.1</v>
      </c>
      <c r="AG205" s="74">
        <f t="shared" si="125"/>
        <v>200</v>
      </c>
      <c r="AH205" s="60">
        <f t="shared" si="125"/>
        <v>50</v>
      </c>
      <c r="AI205" s="60">
        <f t="shared" si="125"/>
        <v>105</v>
      </c>
      <c r="AJ205" s="60">
        <f t="shared" si="125"/>
        <v>10105</v>
      </c>
      <c r="AK205" s="60">
        <f t="shared" si="125"/>
        <v>464.28571428571428</v>
      </c>
      <c r="AL205" s="60">
        <f t="shared" si="125"/>
        <v>9.2857142857142847</v>
      </c>
      <c r="AM205" s="60">
        <f t="shared" si="125"/>
        <v>-274.39285714285711</v>
      </c>
      <c r="AN205" s="60">
        <f t="shared" si="125"/>
        <v>-274.39285714285711</v>
      </c>
      <c r="AO205" s="60">
        <f t="shared" si="125"/>
        <v>274.39285714285711</v>
      </c>
      <c r="AP205" s="61" t="str">
        <f t="shared" si="110"/>
        <v>VINTO</v>
      </c>
      <c r="AQ205" s="62">
        <f t="shared" si="106"/>
        <v>35</v>
      </c>
      <c r="AR205" s="63">
        <f t="shared" si="111"/>
        <v>34.285714285715976</v>
      </c>
      <c r="AS205" s="63">
        <f t="shared" si="112"/>
        <v>1714.2857142857988</v>
      </c>
      <c r="AT205" s="63">
        <f t="shared" si="113"/>
        <v>3428.5714285715976</v>
      </c>
      <c r="AU205" s="63">
        <f t="shared" si="107"/>
        <v>-1714.2857142857988</v>
      </c>
      <c r="AV205" s="68">
        <f t="shared" si="114"/>
        <v>0.1</v>
      </c>
      <c r="AW205" s="63">
        <f t="shared" si="115"/>
        <v>8571.4285714289945</v>
      </c>
      <c r="AX205" s="63">
        <f t="shared" si="116"/>
        <v>-3428.5714285715976</v>
      </c>
      <c r="AY205" s="64">
        <f t="shared" si="117"/>
        <v>5142.8571428573969</v>
      </c>
      <c r="AZ205" s="65">
        <f t="shared" si="118"/>
        <v>4384.5918367349486</v>
      </c>
      <c r="BA205" s="51">
        <f t="shared" si="119"/>
        <v>12000.000000000591</v>
      </c>
      <c r="BB205" s="55">
        <f t="shared" si="120"/>
        <v>1.298457529618366</v>
      </c>
      <c r="BC205" s="55">
        <f t="shared" si="121"/>
        <v>6.7823980621723239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9241.7346938775518</v>
      </c>
      <c r="AC206" s="71">
        <f t="shared" si="109"/>
        <v>758.26530612244824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2.1</v>
      </c>
      <c r="AG206" s="74">
        <f t="shared" si="125"/>
        <v>200</v>
      </c>
      <c r="AH206" s="60">
        <f t="shared" si="125"/>
        <v>50</v>
      </c>
      <c r="AI206" s="60">
        <f t="shared" si="125"/>
        <v>105</v>
      </c>
      <c r="AJ206" s="60">
        <f t="shared" si="125"/>
        <v>10105</v>
      </c>
      <c r="AK206" s="60">
        <f t="shared" si="125"/>
        <v>464.28571428571428</v>
      </c>
      <c r="AL206" s="60">
        <f t="shared" si="125"/>
        <v>9.2857142857142847</v>
      </c>
      <c r="AM206" s="60">
        <f t="shared" si="125"/>
        <v>-274.39285714285711</v>
      </c>
      <c r="AN206" s="60">
        <f t="shared" si="125"/>
        <v>-274.39285714285711</v>
      </c>
      <c r="AO206" s="60">
        <f t="shared" si="125"/>
        <v>274.39285714285711</v>
      </c>
      <c r="AP206" s="61" t="str">
        <f t="shared" si="110"/>
        <v>VINTO</v>
      </c>
      <c r="AQ206" s="62">
        <f t="shared" si="106"/>
        <v>35</v>
      </c>
      <c r="AR206" s="63">
        <f t="shared" si="111"/>
        <v>50.928571428575232</v>
      </c>
      <c r="AS206" s="63">
        <f t="shared" si="112"/>
        <v>2546.4285714287616</v>
      </c>
      <c r="AT206" s="63">
        <f t="shared" si="113"/>
        <v>5092.8571428575233</v>
      </c>
      <c r="AU206" s="63">
        <f t="shared" si="107"/>
        <v>-2546.4285714287616</v>
      </c>
      <c r="AV206" s="68">
        <f t="shared" si="114"/>
        <v>0.1</v>
      </c>
      <c r="AW206" s="63">
        <f t="shared" si="115"/>
        <v>12732.142857143808</v>
      </c>
      <c r="AX206" s="63">
        <f t="shared" si="116"/>
        <v>-5092.8571428575233</v>
      </c>
      <c r="AY206" s="64">
        <f t="shared" si="117"/>
        <v>7639.2857142862849</v>
      </c>
      <c r="AZ206" s="65">
        <f t="shared" si="118"/>
        <v>6881.0204081638367</v>
      </c>
      <c r="BA206" s="51">
        <f t="shared" si="119"/>
        <v>17825.000000001332</v>
      </c>
      <c r="BB206" s="55">
        <f t="shared" si="120"/>
        <v>1.9287504554539967</v>
      </c>
      <c r="BC206" s="55">
        <f t="shared" si="121"/>
        <v>10.074687121518728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9241.7346938775518</v>
      </c>
      <c r="AC207" s="71">
        <f t="shared" si="109"/>
        <v>758.26530612244824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2.1</v>
      </c>
      <c r="AG207" s="74">
        <f t="shared" si="125"/>
        <v>200</v>
      </c>
      <c r="AH207" s="60">
        <f t="shared" si="125"/>
        <v>50</v>
      </c>
      <c r="AI207" s="60">
        <f t="shared" si="125"/>
        <v>105</v>
      </c>
      <c r="AJ207" s="60">
        <f t="shared" si="125"/>
        <v>10105</v>
      </c>
      <c r="AK207" s="60">
        <f t="shared" si="125"/>
        <v>464.28571428571428</v>
      </c>
      <c r="AL207" s="60">
        <f t="shared" si="125"/>
        <v>9.2857142857142847</v>
      </c>
      <c r="AM207" s="60">
        <f t="shared" si="125"/>
        <v>-274.39285714285711</v>
      </c>
      <c r="AN207" s="60">
        <f t="shared" si="125"/>
        <v>-274.39285714285711</v>
      </c>
      <c r="AO207" s="60">
        <f t="shared" si="125"/>
        <v>274.39285714285711</v>
      </c>
      <c r="AP207" s="61" t="str">
        <f t="shared" si="110"/>
        <v>VINTO</v>
      </c>
      <c r="AQ207" s="62">
        <f t="shared" si="106"/>
        <v>35</v>
      </c>
      <c r="AR207" s="63">
        <f t="shared" si="111"/>
        <v>100.85714285715811</v>
      </c>
      <c r="AS207" s="63">
        <f t="shared" si="112"/>
        <v>5042.8571428579053</v>
      </c>
      <c r="AT207" s="63">
        <f t="shared" si="113"/>
        <v>10085.714285715811</v>
      </c>
      <c r="AU207" s="63">
        <f t="shared" si="107"/>
        <v>-5042.8571428579053</v>
      </c>
      <c r="AV207" s="68">
        <f t="shared" si="114"/>
        <v>0.1</v>
      </c>
      <c r="AW207" s="63">
        <f t="shared" si="115"/>
        <v>25214.285714289526</v>
      </c>
      <c r="AX207" s="63">
        <f t="shared" si="116"/>
        <v>-10085.714285715811</v>
      </c>
      <c r="AY207" s="64">
        <f t="shared" si="117"/>
        <v>15128.571428573716</v>
      </c>
      <c r="AZ207" s="65">
        <f t="shared" si="118"/>
        <v>14370.306122451268</v>
      </c>
      <c r="BA207" s="51">
        <f t="shared" si="119"/>
        <v>35300.000000005341</v>
      </c>
      <c r="BB207" s="55">
        <f t="shared" si="120"/>
        <v>3.8196292329610828</v>
      </c>
      <c r="BC207" s="55">
        <f t="shared" si="121"/>
        <v>19.95155429955895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E8:E27">
    <cfRule type="cellIs" dxfId="262" priority="21" operator="equal">
      <formula>"WIN"</formula>
    </cfRule>
    <cfRule type="cellIs" dxfId="261" priority="20" operator="equal">
      <formula>"LOSS"</formula>
    </cfRule>
  </conditionalFormatting>
  <conditionalFormatting sqref="M8:M29">
    <cfRule type="cellIs" dxfId="260" priority="19" operator="greaterThan">
      <formula>0</formula>
    </cfRule>
    <cfRule type="cellIs" dxfId="259" priority="18" operator="lessThan">
      <formula>0</formula>
    </cfRule>
  </conditionalFormatting>
  <conditionalFormatting sqref="H4">
    <cfRule type="cellIs" dxfId="258" priority="17" operator="greaterThan">
      <formula>0</formula>
    </cfRule>
    <cfRule type="cellIs" dxfId="257" priority="16" operator="lessThan">
      <formula>0</formula>
    </cfRule>
  </conditionalFormatting>
  <conditionalFormatting sqref="E8:E23">
    <cfRule type="cellIs" dxfId="256" priority="14" operator="equal">
      <formula>"LOSS"</formula>
    </cfRule>
    <cfRule type="cellIs" dxfId="255" priority="15" operator="equal">
      <formula>"WIN"</formula>
    </cfRule>
  </conditionalFormatting>
  <conditionalFormatting sqref="F8:F13">
    <cfRule type="cellIs" dxfId="254" priority="12" operator="equal">
      <formula>"LOSS"</formula>
    </cfRule>
    <cfRule type="cellIs" dxfId="253" priority="13" operator="equal">
      <formula>"WIN"</formula>
    </cfRule>
  </conditionalFormatting>
  <conditionalFormatting sqref="E8:E17">
    <cfRule type="cellIs" dxfId="252" priority="10" operator="equal">
      <formula>"LOSS"</formula>
    </cfRule>
    <cfRule type="cellIs" dxfId="251" priority="11" operator="equal">
      <formula>"WIN"</formula>
    </cfRule>
  </conditionalFormatting>
  <conditionalFormatting sqref="F8:F13">
    <cfRule type="cellIs" dxfId="250" priority="8" operator="equal">
      <formula>"LOSS"</formula>
    </cfRule>
    <cfRule type="cellIs" dxfId="249" priority="9" operator="equal">
      <formula>"WIN"</formula>
    </cfRule>
  </conditionalFormatting>
  <conditionalFormatting sqref="E8:E23">
    <cfRule type="cellIs" dxfId="248" priority="6" operator="equal">
      <formula>"LOSS"</formula>
    </cfRule>
    <cfRule type="cellIs" dxfId="247" priority="7" operator="equal">
      <formula>"WIN"</formula>
    </cfRule>
  </conditionalFormatting>
  <conditionalFormatting sqref="E8:E17">
    <cfRule type="cellIs" dxfId="246" priority="4" operator="equal">
      <formula>"LOSS"</formula>
    </cfRule>
    <cfRule type="cellIs" dxfId="245" priority="5" operator="equal">
      <formula>"WIN"</formula>
    </cfRule>
  </conditionalFormatting>
  <conditionalFormatting sqref="AY8:AZ207">
    <cfRule type="cellIs" dxfId="53" priority="2" operator="lessThan">
      <formula>0</formula>
    </cfRule>
    <cfRule type="cellIs" dxfId="52" priority="3" operator="greaterThan">
      <formula>0</formula>
    </cfRule>
  </conditionalFormatting>
  <conditionalFormatting sqref="BC9:BC207 S6 S8:BA207">
    <cfRule type="expression" dxfId="49" priority="1">
      <formula>$Y6=1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207"/>
  <sheetViews>
    <sheetView workbookViewId="0">
      <selection activeCell="Q1" sqref="Q1:BB3"/>
    </sheetView>
  </sheetViews>
  <sheetFormatPr defaultRowHeight="15"/>
  <cols>
    <col min="3" max="3" width="17.7109375" customWidth="1"/>
    <col min="5" max="5" width="9.7109375" customWidth="1"/>
    <col min="6" max="6" width="8.85546875" customWidth="1"/>
    <col min="7" max="7" width="0.140625" customWidth="1"/>
    <col min="8" max="8" width="10.140625" customWidth="1"/>
    <col min="9" max="9" width="0.140625" customWidth="1"/>
    <col min="10" max="11" width="9.42578125" customWidth="1"/>
    <col min="12" max="12" width="9" customWidth="1"/>
    <col min="13" max="13" width="8.7109375" customWidth="1"/>
    <col min="14" max="14" width="11.7109375" customWidth="1"/>
    <col min="15" max="15" width="6.28515625" customWidth="1"/>
    <col min="16" max="16" width="8.4257812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10"/>
      <c r="O2" s="4"/>
      <c r="P2" s="4"/>
      <c r="Q2" s="4" t="s">
        <v>120</v>
      </c>
      <c r="S2" s="3" t="s">
        <v>144</v>
      </c>
      <c r="BB2" s="4" t="s">
        <v>120</v>
      </c>
    </row>
    <row r="3" spans="1:60">
      <c r="B3" s="14" t="s">
        <v>0</v>
      </c>
      <c r="C3" s="13">
        <f>COUNTIF((E8:E27),"WIN")</f>
        <v>4</v>
      </c>
      <c r="D3" s="13">
        <f>COUNT(F8:F28)</f>
        <v>7</v>
      </c>
      <c r="E3" s="13">
        <f>D3+'3°TRANCE'!E3</f>
        <v>28</v>
      </c>
      <c r="F3" s="13">
        <f>C3+'3°TRANCE'!F3</f>
        <v>10</v>
      </c>
      <c r="G3" s="10">
        <f>'1°TRANCE'!G3</f>
        <v>10000</v>
      </c>
      <c r="H3" s="6">
        <f>'3°TRANCE'!H3+'4°TRANCE'!M28</f>
        <v>9420.0583090379023</v>
      </c>
      <c r="I3" s="10">
        <f>2/20*D3</f>
        <v>0.70000000000000007</v>
      </c>
      <c r="J3" s="10">
        <f>I3+'3°TRANCE'!J3</f>
        <v>2.8000000000000003</v>
      </c>
      <c r="K3" s="6">
        <f>'3°TRANCE'!P28</f>
        <v>863.26530612244892</v>
      </c>
      <c r="L3" s="10"/>
      <c r="M3" s="17">
        <v>7</v>
      </c>
      <c r="N3" s="10">
        <f>G3/'1°TRANCE'!Q3</f>
        <v>50</v>
      </c>
      <c r="O3" s="4"/>
      <c r="P3" s="4"/>
      <c r="Q3" s="2">
        <f>BB3</f>
        <v>12.48</v>
      </c>
      <c r="BB3" s="2">
        <f>ROUND(AVERAGE(BE6:BH6),2)</f>
        <v>12.48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</v>
      </c>
      <c r="C4" s="13">
        <f>COUNTIF((E8:E27),"LOSS")</f>
        <v>3</v>
      </c>
      <c r="D4" s="13"/>
      <c r="E4" s="13"/>
      <c r="F4" s="13">
        <f>C4+'3°TRANCE'!F4</f>
        <v>18</v>
      </c>
      <c r="G4" s="10"/>
      <c r="H4" s="6">
        <f>H3-'1°TRANCE'!G3</f>
        <v>-579.94169096209771</v>
      </c>
      <c r="I4" s="10">
        <f>J3*N3</f>
        <v>140</v>
      </c>
      <c r="J4" s="10">
        <f>G3+I4</f>
        <v>10140</v>
      </c>
      <c r="K4" s="10">
        <f>K3/'1°TRANCE'!H8</f>
        <v>17.26530612244898</v>
      </c>
      <c r="L4" s="10"/>
      <c r="M4" s="11" t="s">
        <v>25</v>
      </c>
      <c r="N4" s="10"/>
      <c r="O4" s="4"/>
      <c r="P4" s="4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S6" s="70"/>
      <c r="BE6" s="52">
        <f>MAX(BE8:BE207)</f>
        <v>20</v>
      </c>
      <c r="BF6" s="52">
        <f>MAX(BF8:BF207)</f>
        <v>4.6999999999999851</v>
      </c>
      <c r="BG6" s="52">
        <f>AVERAGE(MAX(BG8:BG207),MIN(BG8:BG207))</f>
        <v>11.599999999999993</v>
      </c>
      <c r="BH6" s="52">
        <f>MAX(BH8:BH207)</f>
        <v>13.599999999999953</v>
      </c>
    </row>
    <row r="7" spans="1:60" ht="60">
      <c r="B7" s="11" t="s">
        <v>2</v>
      </c>
      <c r="C7" s="11" t="s">
        <v>3</v>
      </c>
      <c r="D7" s="11" t="s">
        <v>4</v>
      </c>
      <c r="E7" s="11" t="s">
        <v>5</v>
      </c>
      <c r="F7" s="11" t="s">
        <v>7</v>
      </c>
      <c r="G7" s="11" t="s">
        <v>8</v>
      </c>
      <c r="H7" s="11" t="s">
        <v>9</v>
      </c>
      <c r="I7" s="11" t="s">
        <v>15</v>
      </c>
      <c r="J7" s="11" t="s">
        <v>16</v>
      </c>
      <c r="K7" s="11" t="s">
        <v>11</v>
      </c>
      <c r="L7" s="11" t="s">
        <v>18</v>
      </c>
      <c r="M7" s="11" t="s">
        <v>18</v>
      </c>
      <c r="N7" s="10" t="s">
        <v>20</v>
      </c>
      <c r="O7" s="10"/>
      <c r="P7" s="10"/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3.5664723032069969</v>
      </c>
      <c r="H8" s="27">
        <f>IF(F8="","",G8*$N$3)</f>
        <v>178.32361516034985</v>
      </c>
      <c r="I8" s="27">
        <f>IF(E8="WIN",(F8*H8),-H8)</f>
        <v>356.64723032069969</v>
      </c>
      <c r="J8" s="27">
        <f>-H8</f>
        <v>-178.32361516034985</v>
      </c>
      <c r="K8" s="27">
        <f>IF(F8&lt;&gt;"",($I$3/$D$3),"")</f>
        <v>0.1</v>
      </c>
      <c r="L8" s="27">
        <f>IF(I8&lt;0,J8,(I8+J8))</f>
        <v>178.32361516034985</v>
      </c>
      <c r="M8" s="27">
        <f>IF(F8&lt;&gt;"",L8,"")</f>
        <v>178.32361516034985</v>
      </c>
      <c r="N8" s="6"/>
      <c r="O8" s="6"/>
      <c r="P8" s="6"/>
      <c r="Q8" s="54">
        <f>Q3</f>
        <v>12.48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9420.0583090379023</v>
      </c>
      <c r="AC8" s="71">
        <f>AA8-AB8</f>
        <v>579.94169096209771</v>
      </c>
      <c r="AD8" s="74">
        <v>20</v>
      </c>
      <c r="AE8" s="71">
        <f>2/20*X8</f>
        <v>0.70000000000000007</v>
      </c>
      <c r="AF8" s="71">
        <f>J3</f>
        <v>2.8000000000000003</v>
      </c>
      <c r="AG8" s="75">
        <f>T4</f>
        <v>200</v>
      </c>
      <c r="AH8" s="60">
        <f t="shared" ref="AH8" si="1">AA8/AG8</f>
        <v>50</v>
      </c>
      <c r="AI8" s="60">
        <f>AF8*AH8</f>
        <v>140</v>
      </c>
      <c r="AJ8" s="60">
        <f t="shared" ref="AJ8" si="2">AA8+AI8</f>
        <v>10140</v>
      </c>
      <c r="AK8" s="60">
        <f>K3</f>
        <v>863.26530612244892</v>
      </c>
      <c r="AL8" s="60">
        <f>AK8/AH8</f>
        <v>17.26530612244898</v>
      </c>
      <c r="AM8" s="60">
        <f t="shared" ref="AM8" si="3">IF(AB8&gt;AJ8,"VINTO",AY8-AQ8-AK8)</f>
        <v>-613.52551020408157</v>
      </c>
      <c r="AN8" s="60">
        <f t="shared" ref="AN8" si="4">AM8</f>
        <v>-613.52551020408157</v>
      </c>
      <c r="AO8" s="60">
        <f t="shared" ref="AO8" si="5">IFERROR(-AN8,"")</f>
        <v>613.52551020408157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1.898265306122449</v>
      </c>
      <c r="AS8" s="63">
        <f>IF(AR8&lt;=0,AH8,AR8*AH8)</f>
        <v>94.913265306122454</v>
      </c>
      <c r="AT8" s="63">
        <f>(U8*AS8)</f>
        <v>189.82653061224491</v>
      </c>
      <c r="AU8" s="63">
        <f t="shared" ref="AU8:AU71" si="7">-AS8</f>
        <v>-94.913265306122454</v>
      </c>
      <c r="AV8" s="68">
        <f>IFERROR(AE8/X8,0)</f>
        <v>0.1</v>
      </c>
      <c r="AW8" s="63">
        <f>(AT8+AU8)*V8</f>
        <v>474.56632653061229</v>
      </c>
      <c r="AX8" s="63">
        <f>AU8*W8</f>
        <v>-189.82653061224491</v>
      </c>
      <c r="AY8" s="64">
        <f t="shared" ref="AY8" si="8">SUM(AW8:AX8)</f>
        <v>284.73979591836735</v>
      </c>
      <c r="AZ8" s="65">
        <f>AB8-AA8+AY8</f>
        <v>-295.20189504373036</v>
      </c>
      <c r="BA8" s="51">
        <f>AS8*X8</f>
        <v>664.39285714285722</v>
      </c>
      <c r="BB8" s="55">
        <f>IFERROR(BA8/AB8,0)</f>
        <v>7.0529590725082636E-2</v>
      </c>
      <c r="BC8" s="55">
        <f>IFERROR(AY8/AC8,0)</f>
        <v>0.4909800422280326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 t="str">
        <f>IF(BC8&gt;=BH$4,AD8,"")</f>
        <v/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3.5664723032069969</v>
      </c>
      <c r="H9" s="27">
        <f t="shared" ref="H9:H27" si="10">IF(F9="","",G9*$N$3)</f>
        <v>178.32361516034985</v>
      </c>
      <c r="I9" s="27">
        <f t="shared" ref="I9:I27" si="11">IF(E9="WIN",(F9*H9),-H9)</f>
        <v>356.64723032069969</v>
      </c>
      <c r="J9" s="27">
        <f t="shared" ref="J9:J27" si="12">-H9</f>
        <v>-178.32361516034985</v>
      </c>
      <c r="K9" s="27">
        <f t="shared" ref="K9:K27" si="13">IF(F9&lt;&gt;"",($I$3/$D$3),"")</f>
        <v>0.1</v>
      </c>
      <c r="L9" s="27">
        <f t="shared" ref="L9:L27" si="14">IF(I9&lt;0,J9,(I9+J9))</f>
        <v>178.32361516034985</v>
      </c>
      <c r="M9" s="27">
        <f t="shared" ref="M9:M27" si="15">IF(F9&lt;&gt;"",L9,"")</f>
        <v>178.32361516034985</v>
      </c>
      <c r="N9" s="6"/>
      <c r="O9" s="6"/>
      <c r="P9" s="6"/>
      <c r="Q9" s="1">
        <f>Q8</f>
        <v>12.48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9420.0583090379023</v>
      </c>
      <c r="AC9" s="71">
        <f t="shared" ref="AC9:AC72" si="17">AA9-AB9</f>
        <v>579.94169096209771</v>
      </c>
      <c r="AD9" s="76">
        <f>AD8-0.1</f>
        <v>19.899999999999999</v>
      </c>
      <c r="AE9" s="71">
        <f>AE8</f>
        <v>0.70000000000000007</v>
      </c>
      <c r="AF9" s="71">
        <f>AF8</f>
        <v>2.8000000000000003</v>
      </c>
      <c r="AG9" s="74">
        <f>AG8</f>
        <v>200</v>
      </c>
      <c r="AH9" s="60">
        <f>AH8</f>
        <v>50</v>
      </c>
      <c r="AI9" s="60">
        <f>AI8</f>
        <v>140</v>
      </c>
      <c r="AJ9" s="60">
        <f t="shared" ref="AJ9:AO24" si="18">AJ8</f>
        <v>10140</v>
      </c>
      <c r="AK9" s="60">
        <f t="shared" si="18"/>
        <v>863.26530612244892</v>
      </c>
      <c r="AL9" s="60">
        <f>AL8</f>
        <v>17.26530612244898</v>
      </c>
      <c r="AM9" s="60">
        <f t="shared" si="18"/>
        <v>-613.52551020408157</v>
      </c>
      <c r="AN9" s="60">
        <f t="shared" si="18"/>
        <v>-613.52551020408157</v>
      </c>
      <c r="AO9" s="60">
        <f t="shared" si="18"/>
        <v>613.52551020408157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1.9027792021331145</v>
      </c>
      <c r="AS9" s="63">
        <f t="shared" ref="AS9:AS72" si="21">IF(AR9&lt;=0,AH9,AR9*AH9)</f>
        <v>95.13896010665573</v>
      </c>
      <c r="AT9" s="63">
        <f t="shared" ref="AT9:AT72" si="22">(U9*AS9)</f>
        <v>190.27792021331146</v>
      </c>
      <c r="AU9" s="63">
        <f t="shared" si="7"/>
        <v>-95.13896010665573</v>
      </c>
      <c r="AV9" s="68">
        <f t="shared" ref="AV9:AV72" si="23">IFERROR(AE9/X9,0)</f>
        <v>0.1</v>
      </c>
      <c r="AW9" s="63">
        <f t="shared" ref="AW9:AW72" si="24">(AT9+AU9)*V9</f>
        <v>475.69480053327868</v>
      </c>
      <c r="AX9" s="63">
        <f t="shared" ref="AX9:AX72" si="25">AU9*W9</f>
        <v>-190.27792021331146</v>
      </c>
      <c r="AY9" s="64">
        <f t="shared" ref="AY9:AY72" si="26">SUM(AW9:AX9)</f>
        <v>285.41688031996722</v>
      </c>
      <c r="AZ9" s="65">
        <f t="shared" ref="AZ9:AZ72" si="27">AB9-AA9+AY9</f>
        <v>-294.52481064213049</v>
      </c>
      <c r="BA9" s="51">
        <f t="shared" ref="BA9:BA72" si="28">AS9*X9</f>
        <v>665.97272074659008</v>
      </c>
      <c r="BB9" s="55">
        <f t="shared" ref="BB9:BB72" si="29">BA9/AB9</f>
        <v>7.0697303445312512E-2</v>
      </c>
      <c r="BC9" s="55">
        <f t="shared" ref="BC9:BC72" si="30">IFERROR(AY9/AC9,0)</f>
        <v>0.49214754649984416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 t="str">
        <f>IF(BC9&gt;=BH$4,AD9,"")</f>
        <v/>
      </c>
    </row>
    <row r="10" spans="1:60">
      <c r="B10" s="10">
        <v>3</v>
      </c>
      <c r="C10" s="34"/>
      <c r="D10" s="34"/>
      <c r="E10" s="35" t="s">
        <v>50</v>
      </c>
      <c r="F10" s="35">
        <v>2</v>
      </c>
      <c r="G10" s="6">
        <f t="shared" si="9"/>
        <v>3.5664723032069969</v>
      </c>
      <c r="H10" s="27">
        <f t="shared" si="10"/>
        <v>178.32361516034985</v>
      </c>
      <c r="I10" s="27">
        <f t="shared" si="11"/>
        <v>356.64723032069969</v>
      </c>
      <c r="J10" s="27">
        <f t="shared" si="12"/>
        <v>-178.32361516034985</v>
      </c>
      <c r="K10" s="27">
        <f t="shared" si="13"/>
        <v>0.1</v>
      </c>
      <c r="L10" s="27">
        <f t="shared" si="14"/>
        <v>178.32361516034985</v>
      </c>
      <c r="M10" s="27">
        <f t="shared" si="15"/>
        <v>178.32361516034985</v>
      </c>
      <c r="N10" s="6"/>
      <c r="O10" s="6"/>
      <c r="P10" s="6"/>
      <c r="Q10" s="1">
        <f t="shared" ref="Q10:Q28" si="32">Q9</f>
        <v>12.48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9420.0583090379023</v>
      </c>
      <c r="AC10" s="71">
        <f t="shared" si="17"/>
        <v>579.94169096209771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2.8000000000000003</v>
      </c>
      <c r="AG10" s="74">
        <f t="shared" si="35"/>
        <v>200</v>
      </c>
      <c r="AH10" s="60">
        <f t="shared" si="35"/>
        <v>50</v>
      </c>
      <c r="AI10" s="60">
        <f t="shared" si="35"/>
        <v>140</v>
      </c>
      <c r="AJ10" s="60">
        <f t="shared" si="18"/>
        <v>10140</v>
      </c>
      <c r="AK10" s="60">
        <f t="shared" si="18"/>
        <v>863.26530612244892</v>
      </c>
      <c r="AL10" s="60">
        <f t="shared" si="18"/>
        <v>17.26530612244898</v>
      </c>
      <c r="AM10" s="60">
        <f t="shared" si="18"/>
        <v>-613.52551020408157</v>
      </c>
      <c r="AN10" s="60">
        <f t="shared" si="18"/>
        <v>-613.52551020408157</v>
      </c>
      <c r="AO10" s="60">
        <f t="shared" si="18"/>
        <v>613.52551020408157</v>
      </c>
      <c r="AP10" s="61" t="str">
        <f t="shared" si="19"/>
        <v/>
      </c>
      <c r="AQ10" s="62">
        <f t="shared" si="6"/>
        <v>35</v>
      </c>
      <c r="AR10" s="63">
        <f t="shared" si="20"/>
        <v>1.9073386930529788</v>
      </c>
      <c r="AS10" s="63">
        <f t="shared" si="21"/>
        <v>95.366934652648936</v>
      </c>
      <c r="AT10" s="63">
        <f t="shared" si="22"/>
        <v>190.73386930529787</v>
      </c>
      <c r="AU10" s="63">
        <f t="shared" si="7"/>
        <v>-95.366934652648936</v>
      </c>
      <c r="AV10" s="68">
        <f t="shared" si="23"/>
        <v>0.1</v>
      </c>
      <c r="AW10" s="63">
        <f t="shared" si="24"/>
        <v>476.83467326324467</v>
      </c>
      <c r="AX10" s="63">
        <f t="shared" si="25"/>
        <v>-190.73386930529787</v>
      </c>
      <c r="AY10" s="64">
        <f t="shared" si="26"/>
        <v>286.10080395794682</v>
      </c>
      <c r="AZ10" s="65">
        <f t="shared" si="27"/>
        <v>-293.84088700415089</v>
      </c>
      <c r="BA10" s="51">
        <f t="shared" si="28"/>
        <v>667.56854256854251</v>
      </c>
      <c r="BB10" s="55">
        <f t="shared" si="29"/>
        <v>7.0866710233423516E-2</v>
      </c>
      <c r="BC10" s="55">
        <f t="shared" si="30"/>
        <v>0.49332684374409813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 t="str">
        <f>IF(BC10&gt;=BH$4,AD10,"")</f>
        <v/>
      </c>
    </row>
    <row r="11" spans="1:60">
      <c r="B11" s="10">
        <v>4</v>
      </c>
      <c r="C11" s="34"/>
      <c r="D11" s="34"/>
      <c r="E11" s="35" t="s">
        <v>50</v>
      </c>
      <c r="F11" s="35">
        <v>2</v>
      </c>
      <c r="G11" s="6">
        <f t="shared" si="9"/>
        <v>3.5664723032069969</v>
      </c>
      <c r="H11" s="27">
        <f t="shared" si="10"/>
        <v>178.32361516034985</v>
      </c>
      <c r="I11" s="27">
        <f t="shared" si="11"/>
        <v>356.64723032069969</v>
      </c>
      <c r="J11" s="27">
        <f t="shared" si="12"/>
        <v>-178.32361516034985</v>
      </c>
      <c r="K11" s="27">
        <f t="shared" si="13"/>
        <v>0.1</v>
      </c>
      <c r="L11" s="27">
        <f t="shared" si="14"/>
        <v>178.32361516034985</v>
      </c>
      <c r="M11" s="27">
        <f t="shared" si="15"/>
        <v>178.32361516034985</v>
      </c>
      <c r="N11" s="6"/>
      <c r="O11" s="6"/>
      <c r="P11" s="6"/>
      <c r="Q11" s="1">
        <f t="shared" si="32"/>
        <v>12.48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9420.0583090379023</v>
      </c>
      <c r="AC11" s="71">
        <f t="shared" si="17"/>
        <v>579.94169096209771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2.8000000000000003</v>
      </c>
      <c r="AG11" s="74">
        <f t="shared" si="35"/>
        <v>200</v>
      </c>
      <c r="AH11" s="60">
        <f t="shared" si="35"/>
        <v>50</v>
      </c>
      <c r="AI11" s="60">
        <f t="shared" si="35"/>
        <v>140</v>
      </c>
      <c r="AJ11" s="60">
        <f t="shared" si="18"/>
        <v>10140</v>
      </c>
      <c r="AK11" s="60">
        <f t="shared" si="18"/>
        <v>863.26530612244892</v>
      </c>
      <c r="AL11" s="60">
        <f t="shared" si="18"/>
        <v>17.26530612244898</v>
      </c>
      <c r="AM11" s="60">
        <f t="shared" si="18"/>
        <v>-613.52551020408157</v>
      </c>
      <c r="AN11" s="60">
        <f t="shared" si="18"/>
        <v>-613.52551020408157</v>
      </c>
      <c r="AO11" s="60">
        <f t="shared" si="18"/>
        <v>613.52551020408157</v>
      </c>
      <c r="AP11" s="61" t="str">
        <f t="shared" si="19"/>
        <v/>
      </c>
      <c r="AQ11" s="62">
        <f t="shared" si="6"/>
        <v>35</v>
      </c>
      <c r="AR11" s="63">
        <f t="shared" si="20"/>
        <v>1.9119444732207604</v>
      </c>
      <c r="AS11" s="63">
        <f t="shared" si="21"/>
        <v>95.597223661038015</v>
      </c>
      <c r="AT11" s="63">
        <f t="shared" si="22"/>
        <v>191.19444732207603</v>
      </c>
      <c r="AU11" s="63">
        <f t="shared" si="7"/>
        <v>-95.597223661038015</v>
      </c>
      <c r="AV11" s="68">
        <f t="shared" si="23"/>
        <v>0.1</v>
      </c>
      <c r="AW11" s="63">
        <f t="shared" si="24"/>
        <v>477.98611830519008</v>
      </c>
      <c r="AX11" s="63">
        <f t="shared" si="25"/>
        <v>-191.19444732207603</v>
      </c>
      <c r="AY11" s="64">
        <f t="shared" si="26"/>
        <v>286.79167098311405</v>
      </c>
      <c r="AZ11" s="65">
        <f t="shared" si="27"/>
        <v>-293.15001997898366</v>
      </c>
      <c r="BA11" s="51">
        <f t="shared" si="28"/>
        <v>669.18056562726611</v>
      </c>
      <c r="BB11" s="55">
        <f t="shared" si="29"/>
        <v>7.1037836887403671E-2</v>
      </c>
      <c r="BC11" s="55">
        <f t="shared" si="30"/>
        <v>0.49451811354920749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 t="str">
        <f>IF(BC11&gt;=BH$4,AD11,"")</f>
        <v/>
      </c>
    </row>
    <row r="12" spans="1:60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3.5664723032069969</v>
      </c>
      <c r="H12" s="27">
        <f t="shared" si="10"/>
        <v>178.32361516034985</v>
      </c>
      <c r="I12" s="27">
        <f t="shared" si="11"/>
        <v>-178.32361516034985</v>
      </c>
      <c r="J12" s="27">
        <f t="shared" si="12"/>
        <v>-178.32361516034985</v>
      </c>
      <c r="K12" s="27">
        <f t="shared" si="13"/>
        <v>0.1</v>
      </c>
      <c r="L12" s="27">
        <f t="shared" si="14"/>
        <v>-178.32361516034985</v>
      </c>
      <c r="M12" s="27">
        <f t="shared" si="15"/>
        <v>-178.32361516034985</v>
      </c>
      <c r="N12" s="6"/>
      <c r="O12" s="6"/>
      <c r="P12" s="6"/>
      <c r="Q12" s="1">
        <f t="shared" si="32"/>
        <v>12.48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9420.0583090379023</v>
      </c>
      <c r="AC12" s="71">
        <f t="shared" si="17"/>
        <v>579.94169096209771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2.8000000000000003</v>
      </c>
      <c r="AG12" s="74">
        <f t="shared" si="35"/>
        <v>200</v>
      </c>
      <c r="AH12" s="60">
        <f t="shared" si="35"/>
        <v>50</v>
      </c>
      <c r="AI12" s="60">
        <f t="shared" si="35"/>
        <v>140</v>
      </c>
      <c r="AJ12" s="60">
        <f t="shared" si="18"/>
        <v>10140</v>
      </c>
      <c r="AK12" s="60">
        <f t="shared" si="18"/>
        <v>863.26530612244892</v>
      </c>
      <c r="AL12" s="60">
        <f t="shared" si="18"/>
        <v>17.26530612244898</v>
      </c>
      <c r="AM12" s="60">
        <f t="shared" si="18"/>
        <v>-613.52551020408157</v>
      </c>
      <c r="AN12" s="60">
        <f t="shared" si="18"/>
        <v>-613.52551020408157</v>
      </c>
      <c r="AO12" s="60">
        <f t="shared" si="18"/>
        <v>613.52551020408157</v>
      </c>
      <c r="AP12" s="61" t="str">
        <f t="shared" si="19"/>
        <v/>
      </c>
      <c r="AQ12" s="62">
        <f t="shared" si="6"/>
        <v>35</v>
      </c>
      <c r="AR12" s="63">
        <f t="shared" si="20"/>
        <v>1.9165972511453564</v>
      </c>
      <c r="AS12" s="63">
        <f t="shared" si="21"/>
        <v>95.829862557267816</v>
      </c>
      <c r="AT12" s="63">
        <f t="shared" si="22"/>
        <v>191.65972511453563</v>
      </c>
      <c r="AU12" s="63">
        <f t="shared" si="7"/>
        <v>-95.829862557267816</v>
      </c>
      <c r="AV12" s="68">
        <f t="shared" si="23"/>
        <v>0.1</v>
      </c>
      <c r="AW12" s="63">
        <f t="shared" si="24"/>
        <v>479.14931278633907</v>
      </c>
      <c r="AX12" s="63">
        <f t="shared" si="25"/>
        <v>-191.65972511453563</v>
      </c>
      <c r="AY12" s="64">
        <f t="shared" si="26"/>
        <v>287.48958767180341</v>
      </c>
      <c r="AZ12" s="65">
        <f t="shared" si="27"/>
        <v>-292.4521032902943</v>
      </c>
      <c r="BA12" s="51">
        <f t="shared" si="28"/>
        <v>670.80903790087473</v>
      </c>
      <c r="BB12" s="55">
        <f t="shared" si="29"/>
        <v>7.1210709731730562E-2</v>
      </c>
      <c r="BC12" s="55">
        <f t="shared" si="30"/>
        <v>0.4957215391686548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 t="str">
        <f>IF(BC12&gt;=BH$4,AD12,"")</f>
        <v/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3.5664723032069969</v>
      </c>
      <c r="H13" s="27">
        <f t="shared" si="10"/>
        <v>178.32361516034985</v>
      </c>
      <c r="I13" s="27">
        <f t="shared" si="11"/>
        <v>-178.32361516034985</v>
      </c>
      <c r="J13" s="27">
        <f t="shared" si="12"/>
        <v>-178.32361516034985</v>
      </c>
      <c r="K13" s="27">
        <f t="shared" si="13"/>
        <v>0.1</v>
      </c>
      <c r="L13" s="27">
        <f t="shared" si="14"/>
        <v>-178.32361516034985</v>
      </c>
      <c r="M13" s="27">
        <f t="shared" si="15"/>
        <v>-178.32361516034985</v>
      </c>
      <c r="N13" s="6"/>
      <c r="O13" s="6"/>
      <c r="P13" s="6"/>
      <c r="Q13" s="1">
        <f t="shared" si="32"/>
        <v>12.48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9420.0583090379023</v>
      </c>
      <c r="AC13" s="71">
        <f t="shared" si="17"/>
        <v>579.94169096209771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2.8000000000000003</v>
      </c>
      <c r="AG13" s="74">
        <f t="shared" si="35"/>
        <v>200</v>
      </c>
      <c r="AH13" s="60">
        <f t="shared" si="35"/>
        <v>50</v>
      </c>
      <c r="AI13" s="60">
        <f t="shared" si="35"/>
        <v>140</v>
      </c>
      <c r="AJ13" s="60">
        <f t="shared" si="18"/>
        <v>10140</v>
      </c>
      <c r="AK13" s="60">
        <f t="shared" si="18"/>
        <v>863.26530612244892</v>
      </c>
      <c r="AL13" s="60">
        <f t="shared" si="18"/>
        <v>17.26530612244898</v>
      </c>
      <c r="AM13" s="60">
        <f t="shared" si="18"/>
        <v>-613.52551020408157</v>
      </c>
      <c r="AN13" s="60">
        <f t="shared" si="18"/>
        <v>-613.52551020408157</v>
      </c>
      <c r="AO13" s="60">
        <f t="shared" si="18"/>
        <v>613.52551020408157</v>
      </c>
      <c r="AP13" s="61" t="str">
        <f t="shared" si="19"/>
        <v/>
      </c>
      <c r="AQ13" s="62">
        <f t="shared" si="6"/>
        <v>35</v>
      </c>
      <c r="AR13" s="63">
        <f t="shared" si="20"/>
        <v>1.9212977498691788</v>
      </c>
      <c r="AS13" s="63">
        <f t="shared" si="21"/>
        <v>96.06488749345894</v>
      </c>
      <c r="AT13" s="63">
        <f t="shared" si="22"/>
        <v>192.12977498691788</v>
      </c>
      <c r="AU13" s="63">
        <f t="shared" si="7"/>
        <v>-96.06488749345894</v>
      </c>
      <c r="AV13" s="68">
        <f t="shared" si="23"/>
        <v>0.1</v>
      </c>
      <c r="AW13" s="63">
        <f t="shared" si="24"/>
        <v>480.32443746729473</v>
      </c>
      <c r="AX13" s="63">
        <f t="shared" si="25"/>
        <v>-192.12977498691788</v>
      </c>
      <c r="AY13" s="64">
        <f t="shared" si="26"/>
        <v>288.19466248037685</v>
      </c>
      <c r="AZ13" s="65">
        <f t="shared" si="27"/>
        <v>-291.74702848172086</v>
      </c>
      <c r="BA13" s="51">
        <f t="shared" si="28"/>
        <v>672.45421245421255</v>
      </c>
      <c r="BB13" s="55">
        <f t="shared" si="29"/>
        <v>7.1385355630871061E-2</v>
      </c>
      <c r="BC13" s="55">
        <f t="shared" si="30"/>
        <v>0.49693730761496835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 t="str">
        <f>IF(BC13&gt;=BH$4,AD13,"")</f>
        <v/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3.5664723032069969</v>
      </c>
      <c r="H14" s="27">
        <f t="shared" si="10"/>
        <v>178.32361516034985</v>
      </c>
      <c r="I14" s="27">
        <f t="shared" si="11"/>
        <v>-178.32361516034985</v>
      </c>
      <c r="J14" s="27">
        <f t="shared" si="12"/>
        <v>-178.32361516034985</v>
      </c>
      <c r="K14" s="27">
        <f t="shared" si="13"/>
        <v>0.1</v>
      </c>
      <c r="L14" s="27">
        <f t="shared" si="14"/>
        <v>-178.32361516034985</v>
      </c>
      <c r="M14" s="27">
        <f t="shared" si="15"/>
        <v>-178.32361516034985</v>
      </c>
      <c r="N14" s="6"/>
      <c r="O14" s="6"/>
      <c r="P14" s="6"/>
      <c r="Q14" s="1">
        <f t="shared" si="32"/>
        <v>12.48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9420.0583090379023</v>
      </c>
      <c r="AC14" s="71">
        <f t="shared" si="17"/>
        <v>579.94169096209771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2.8000000000000003</v>
      </c>
      <c r="AG14" s="74">
        <f t="shared" si="35"/>
        <v>200</v>
      </c>
      <c r="AH14" s="60">
        <f t="shared" si="35"/>
        <v>50</v>
      </c>
      <c r="AI14" s="60">
        <f t="shared" si="35"/>
        <v>140</v>
      </c>
      <c r="AJ14" s="60">
        <f t="shared" si="18"/>
        <v>10140</v>
      </c>
      <c r="AK14" s="60">
        <f t="shared" si="18"/>
        <v>863.26530612244892</v>
      </c>
      <c r="AL14" s="60">
        <f t="shared" si="18"/>
        <v>17.26530612244898</v>
      </c>
      <c r="AM14" s="60">
        <f t="shared" si="18"/>
        <v>-613.52551020408157</v>
      </c>
      <c r="AN14" s="60">
        <f t="shared" si="18"/>
        <v>-613.52551020408157</v>
      </c>
      <c r="AO14" s="60">
        <f t="shared" si="18"/>
        <v>613.52551020408157</v>
      </c>
      <c r="AP14" s="61" t="str">
        <f t="shared" si="19"/>
        <v/>
      </c>
      <c r="AQ14" s="62">
        <f t="shared" si="6"/>
        <v>35</v>
      </c>
      <c r="AR14" s="63">
        <f t="shared" si="20"/>
        <v>1.9260467073427314</v>
      </c>
      <c r="AS14" s="63">
        <f t="shared" si="21"/>
        <v>96.302335367136578</v>
      </c>
      <c r="AT14" s="63">
        <f t="shared" si="22"/>
        <v>192.60467073427316</v>
      </c>
      <c r="AU14" s="63">
        <f t="shared" si="7"/>
        <v>-96.302335367136578</v>
      </c>
      <c r="AV14" s="68">
        <f t="shared" si="23"/>
        <v>0.1</v>
      </c>
      <c r="AW14" s="63">
        <f t="shared" si="24"/>
        <v>481.51167683568292</v>
      </c>
      <c r="AX14" s="63">
        <f t="shared" si="25"/>
        <v>-192.60467073427316</v>
      </c>
      <c r="AY14" s="64">
        <f t="shared" si="26"/>
        <v>288.90700610140976</v>
      </c>
      <c r="AZ14" s="65">
        <f t="shared" si="27"/>
        <v>-291.03468486068795</v>
      </c>
      <c r="BA14" s="51">
        <f t="shared" si="28"/>
        <v>674.11634756995602</v>
      </c>
      <c r="BB14" s="55">
        <f t="shared" si="29"/>
        <v>7.1561802003198588E-2</v>
      </c>
      <c r="BC14" s="55">
        <f t="shared" si="30"/>
        <v>0.49816560975660462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 t="str">
        <f>IF(BC14&gt;=BH$4,AD14,"")</f>
        <v/>
      </c>
    </row>
    <row r="15" spans="1:60">
      <c r="B15" s="10">
        <v>8</v>
      </c>
      <c r="C15" s="34"/>
      <c r="D15" s="34"/>
      <c r="E15" s="35"/>
      <c r="F15" s="35"/>
      <c r="G15" s="6">
        <f t="shared" si="9"/>
        <v>-1.5664723032069969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6"/>
      <c r="P15" s="6"/>
      <c r="Q15" s="1">
        <f t="shared" si="32"/>
        <v>12.48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9420.0583090379023</v>
      </c>
      <c r="AC15" s="71">
        <f t="shared" si="17"/>
        <v>579.94169096209771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2.8000000000000003</v>
      </c>
      <c r="AG15" s="74">
        <f t="shared" si="35"/>
        <v>200</v>
      </c>
      <c r="AH15" s="60">
        <f t="shared" si="35"/>
        <v>50</v>
      </c>
      <c r="AI15" s="60">
        <f t="shared" si="35"/>
        <v>140</v>
      </c>
      <c r="AJ15" s="60">
        <f t="shared" si="18"/>
        <v>10140</v>
      </c>
      <c r="AK15" s="60">
        <f t="shared" si="18"/>
        <v>863.26530612244892</v>
      </c>
      <c r="AL15" s="60">
        <f t="shared" si="18"/>
        <v>17.26530612244898</v>
      </c>
      <c r="AM15" s="60">
        <f t="shared" si="18"/>
        <v>-613.52551020408157</v>
      </c>
      <c r="AN15" s="60">
        <f t="shared" si="18"/>
        <v>-613.52551020408157</v>
      </c>
      <c r="AO15" s="60">
        <f t="shared" si="18"/>
        <v>613.52551020408157</v>
      </c>
      <c r="AP15" s="61" t="str">
        <f t="shared" si="19"/>
        <v/>
      </c>
      <c r="AQ15" s="62">
        <f t="shared" si="6"/>
        <v>35</v>
      </c>
      <c r="AR15" s="63">
        <f t="shared" si="20"/>
        <v>1.9308448768108284</v>
      </c>
      <c r="AS15" s="63">
        <f t="shared" si="21"/>
        <v>96.542243840541417</v>
      </c>
      <c r="AT15" s="63">
        <f t="shared" si="22"/>
        <v>193.08448768108283</v>
      </c>
      <c r="AU15" s="63">
        <f t="shared" si="7"/>
        <v>-96.542243840541417</v>
      </c>
      <c r="AV15" s="68">
        <f t="shared" si="23"/>
        <v>0.1</v>
      </c>
      <c r="AW15" s="63">
        <f t="shared" si="24"/>
        <v>482.71121920270707</v>
      </c>
      <c r="AX15" s="63">
        <f t="shared" si="25"/>
        <v>-193.08448768108283</v>
      </c>
      <c r="AY15" s="64">
        <f t="shared" si="26"/>
        <v>289.62673152162427</v>
      </c>
      <c r="AZ15" s="65">
        <f t="shared" si="27"/>
        <v>-290.31495944047344</v>
      </c>
      <c r="BA15" s="51">
        <f t="shared" si="28"/>
        <v>675.79570688378988</v>
      </c>
      <c r="BB15" s="55">
        <f t="shared" si="29"/>
        <v>7.1740076835342947E-2</v>
      </c>
      <c r="BC15" s="55">
        <f t="shared" si="30"/>
        <v>0.49940664041784316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 t="str">
        <f>IF(BC15&gt;=BH$4,AD15,"")</f>
        <v/>
      </c>
    </row>
    <row r="16" spans="1:60">
      <c r="B16" s="10">
        <v>9</v>
      </c>
      <c r="C16" s="34"/>
      <c r="D16" s="34"/>
      <c r="E16" s="35"/>
      <c r="F16" s="35"/>
      <c r="G16" s="6">
        <f t="shared" si="9"/>
        <v>-1.5664723032069969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6"/>
      <c r="P16" s="6"/>
      <c r="Q16" s="1">
        <f t="shared" si="32"/>
        <v>12.48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9420.0583090379023</v>
      </c>
      <c r="AC16" s="71">
        <f t="shared" si="17"/>
        <v>579.94169096209771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2.8000000000000003</v>
      </c>
      <c r="AG16" s="74">
        <f t="shared" si="35"/>
        <v>200</v>
      </c>
      <c r="AH16" s="60">
        <f t="shared" si="35"/>
        <v>50</v>
      </c>
      <c r="AI16" s="60">
        <f t="shared" si="35"/>
        <v>140</v>
      </c>
      <c r="AJ16" s="60">
        <f t="shared" si="18"/>
        <v>10140</v>
      </c>
      <c r="AK16" s="60">
        <f t="shared" si="18"/>
        <v>863.26530612244892</v>
      </c>
      <c r="AL16" s="60">
        <f t="shared" si="18"/>
        <v>17.26530612244898</v>
      </c>
      <c r="AM16" s="60">
        <f t="shared" si="18"/>
        <v>-613.52551020408157</v>
      </c>
      <c r="AN16" s="60">
        <f t="shared" si="18"/>
        <v>-613.52551020408157</v>
      </c>
      <c r="AO16" s="60">
        <f t="shared" si="18"/>
        <v>613.52551020408157</v>
      </c>
      <c r="AP16" s="61" t="str">
        <f t="shared" si="19"/>
        <v/>
      </c>
      <c r="AQ16" s="62">
        <f t="shared" si="6"/>
        <v>35</v>
      </c>
      <c r="AR16" s="63">
        <f t="shared" si="20"/>
        <v>1.9356930272108848</v>
      </c>
      <c r="AS16" s="63">
        <f t="shared" si="21"/>
        <v>96.784651360544245</v>
      </c>
      <c r="AT16" s="63">
        <f t="shared" si="22"/>
        <v>193.56930272108849</v>
      </c>
      <c r="AU16" s="63">
        <f t="shared" si="7"/>
        <v>-96.784651360544245</v>
      </c>
      <c r="AV16" s="68">
        <f t="shared" si="23"/>
        <v>0.1</v>
      </c>
      <c r="AW16" s="63">
        <f t="shared" si="24"/>
        <v>483.9232568027212</v>
      </c>
      <c r="AX16" s="63">
        <f t="shared" si="25"/>
        <v>-193.56930272108849</v>
      </c>
      <c r="AY16" s="64">
        <f t="shared" si="26"/>
        <v>290.35395408163271</v>
      </c>
      <c r="AZ16" s="65">
        <f t="shared" si="27"/>
        <v>-289.587736880465</v>
      </c>
      <c r="BA16" s="51">
        <f t="shared" si="28"/>
        <v>677.49255952380975</v>
      </c>
      <c r="BB16" s="55">
        <f t="shared" si="29"/>
        <v>7.1920208696988841E-2</v>
      </c>
      <c r="BC16" s="55">
        <f t="shared" si="30"/>
        <v>0.500660598481803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-1.5664723032069969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6"/>
      <c r="P17" s="6"/>
      <c r="Q17" s="1">
        <f t="shared" si="32"/>
        <v>12.48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9420.0583090379023</v>
      </c>
      <c r="AC17" s="71">
        <f t="shared" si="17"/>
        <v>579.94169096209771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2.8000000000000003</v>
      </c>
      <c r="AG17" s="74">
        <f t="shared" si="35"/>
        <v>200</v>
      </c>
      <c r="AH17" s="60">
        <f t="shared" si="35"/>
        <v>50</v>
      </c>
      <c r="AI17" s="60">
        <f t="shared" si="35"/>
        <v>140</v>
      </c>
      <c r="AJ17" s="60">
        <f t="shared" si="18"/>
        <v>10140</v>
      </c>
      <c r="AK17" s="60">
        <f t="shared" si="18"/>
        <v>863.26530612244892</v>
      </c>
      <c r="AL17" s="60">
        <f t="shared" si="18"/>
        <v>17.26530612244898</v>
      </c>
      <c r="AM17" s="60">
        <f t="shared" si="18"/>
        <v>-613.52551020408157</v>
      </c>
      <c r="AN17" s="60">
        <f t="shared" si="18"/>
        <v>-613.52551020408157</v>
      </c>
      <c r="AO17" s="60">
        <f t="shared" si="18"/>
        <v>613.52551020408157</v>
      </c>
      <c r="AP17" s="61" t="str">
        <f t="shared" si="19"/>
        <v/>
      </c>
      <c r="AQ17" s="62">
        <f t="shared" si="6"/>
        <v>35</v>
      </c>
      <c r="AR17" s="63">
        <f t="shared" si="20"/>
        <v>1.9405919435837169</v>
      </c>
      <c r="AS17" s="63">
        <f t="shared" si="21"/>
        <v>97.029597179185842</v>
      </c>
      <c r="AT17" s="63">
        <f t="shared" si="22"/>
        <v>194.05919435837168</v>
      </c>
      <c r="AU17" s="63">
        <f t="shared" si="7"/>
        <v>-97.029597179185842</v>
      </c>
      <c r="AV17" s="68">
        <f t="shared" si="23"/>
        <v>0.1</v>
      </c>
      <c r="AW17" s="63">
        <f t="shared" si="24"/>
        <v>485.1479858959292</v>
      </c>
      <c r="AX17" s="63">
        <f t="shared" si="25"/>
        <v>-194.05919435837168</v>
      </c>
      <c r="AY17" s="64">
        <f t="shared" si="26"/>
        <v>291.08879153755754</v>
      </c>
      <c r="AZ17" s="65">
        <f t="shared" si="27"/>
        <v>-288.85289942454017</v>
      </c>
      <c r="BA17" s="51">
        <f t="shared" si="28"/>
        <v>679.20718025430085</v>
      </c>
      <c r="BB17" s="55">
        <f t="shared" si="29"/>
        <v>7.2102226756138865E-2</v>
      </c>
      <c r="BC17" s="55">
        <f t="shared" si="30"/>
        <v>0.50192768699669454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-1.5664723032069969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6"/>
      <c r="P18" s="6"/>
      <c r="Q18" s="1">
        <f t="shared" si="32"/>
        <v>12.48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9420.0583090379023</v>
      </c>
      <c r="AC18" s="71">
        <f t="shared" si="17"/>
        <v>579.94169096209771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2.8000000000000003</v>
      </c>
      <c r="AG18" s="74">
        <f t="shared" si="35"/>
        <v>200</v>
      </c>
      <c r="AH18" s="60">
        <f t="shared" si="35"/>
        <v>50</v>
      </c>
      <c r="AI18" s="60">
        <f t="shared" si="35"/>
        <v>140</v>
      </c>
      <c r="AJ18" s="60">
        <f t="shared" si="18"/>
        <v>10140</v>
      </c>
      <c r="AK18" s="60">
        <f t="shared" si="18"/>
        <v>863.26530612244892</v>
      </c>
      <c r="AL18" s="60">
        <f t="shared" si="18"/>
        <v>17.26530612244898</v>
      </c>
      <c r="AM18" s="60">
        <f t="shared" si="18"/>
        <v>-613.52551020408157</v>
      </c>
      <c r="AN18" s="60">
        <f t="shared" si="18"/>
        <v>-613.52551020408157</v>
      </c>
      <c r="AO18" s="60">
        <f t="shared" si="18"/>
        <v>613.52551020408157</v>
      </c>
      <c r="AP18" s="61" t="str">
        <f t="shared" si="19"/>
        <v/>
      </c>
      <c r="AQ18" s="62">
        <f t="shared" si="6"/>
        <v>35</v>
      </c>
      <c r="AR18" s="63">
        <f t="shared" si="20"/>
        <v>1.9455424274973154</v>
      </c>
      <c r="AS18" s="63">
        <f t="shared" si="21"/>
        <v>97.277121374865771</v>
      </c>
      <c r="AT18" s="63">
        <f t="shared" si="22"/>
        <v>194.55424274973154</v>
      </c>
      <c r="AU18" s="63">
        <f t="shared" si="7"/>
        <v>-97.277121374865771</v>
      </c>
      <c r="AV18" s="68">
        <f t="shared" si="23"/>
        <v>0.1</v>
      </c>
      <c r="AW18" s="63">
        <f t="shared" si="24"/>
        <v>486.38560687432886</v>
      </c>
      <c r="AX18" s="63">
        <f t="shared" si="25"/>
        <v>-194.55424274973154</v>
      </c>
      <c r="AY18" s="64">
        <f t="shared" si="26"/>
        <v>291.83136412459731</v>
      </c>
      <c r="AZ18" s="65">
        <f t="shared" si="27"/>
        <v>-288.11032683750039</v>
      </c>
      <c r="BA18" s="51">
        <f t="shared" si="28"/>
        <v>680.93984962406034</v>
      </c>
      <c r="BB18" s="55">
        <f t="shared" si="29"/>
        <v>7.2286160794858889E-2</v>
      </c>
      <c r="BC18" s="55">
        <f t="shared" si="30"/>
        <v>0.50320811328542692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-1.5664723032069969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6"/>
      <c r="P19" s="6"/>
      <c r="Q19" s="1">
        <f t="shared" si="32"/>
        <v>12.48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9420.0583090379023</v>
      </c>
      <c r="AC19" s="71">
        <f t="shared" si="17"/>
        <v>579.94169096209771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2.8000000000000003</v>
      </c>
      <c r="AG19" s="74">
        <f t="shared" si="35"/>
        <v>200</v>
      </c>
      <c r="AH19" s="60">
        <f t="shared" si="35"/>
        <v>50</v>
      </c>
      <c r="AI19" s="60">
        <f t="shared" si="35"/>
        <v>140</v>
      </c>
      <c r="AJ19" s="60">
        <f t="shared" si="18"/>
        <v>10140</v>
      </c>
      <c r="AK19" s="60">
        <f t="shared" si="18"/>
        <v>863.26530612244892</v>
      </c>
      <c r="AL19" s="60">
        <f t="shared" si="18"/>
        <v>17.26530612244898</v>
      </c>
      <c r="AM19" s="60">
        <f t="shared" si="18"/>
        <v>-613.52551020408157</v>
      </c>
      <c r="AN19" s="60">
        <f t="shared" si="18"/>
        <v>-613.52551020408157</v>
      </c>
      <c r="AO19" s="60">
        <f t="shared" si="18"/>
        <v>613.52551020408157</v>
      </c>
      <c r="AP19" s="61" t="str">
        <f t="shared" si="19"/>
        <v/>
      </c>
      <c r="AQ19" s="62">
        <f t="shared" si="6"/>
        <v>35</v>
      </c>
      <c r="AR19" s="63">
        <f t="shared" si="20"/>
        <v>1.9505452974840738</v>
      </c>
      <c r="AS19" s="63">
        <f t="shared" si="21"/>
        <v>97.527264874203695</v>
      </c>
      <c r="AT19" s="63">
        <f t="shared" si="22"/>
        <v>195.05452974840739</v>
      </c>
      <c r="AU19" s="63">
        <f t="shared" si="7"/>
        <v>-97.527264874203695</v>
      </c>
      <c r="AV19" s="68">
        <f t="shared" si="23"/>
        <v>0.1</v>
      </c>
      <c r="AW19" s="63">
        <f t="shared" si="24"/>
        <v>487.63632437101847</v>
      </c>
      <c r="AX19" s="63">
        <f t="shared" si="25"/>
        <v>-195.05452974840739</v>
      </c>
      <c r="AY19" s="64">
        <f t="shared" si="26"/>
        <v>292.58179462261108</v>
      </c>
      <c r="AZ19" s="65">
        <f t="shared" si="27"/>
        <v>-287.35989633948662</v>
      </c>
      <c r="BA19" s="51">
        <f t="shared" si="28"/>
        <v>682.69085411942592</v>
      </c>
      <c r="BB19" s="55">
        <f t="shared" si="29"/>
        <v>7.2472041225523059E-2</v>
      </c>
      <c r="BC19" s="55">
        <f t="shared" si="30"/>
        <v>0.5045020890586962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-1.5664723032069969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6"/>
      <c r="P20" s="6"/>
      <c r="Q20" s="1">
        <f t="shared" si="32"/>
        <v>12.48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9420.0583090379023</v>
      </c>
      <c r="AC20" s="71">
        <f t="shared" si="17"/>
        <v>579.94169096209771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2.8000000000000003</v>
      </c>
      <c r="AG20" s="74">
        <f t="shared" si="35"/>
        <v>200</v>
      </c>
      <c r="AH20" s="60">
        <f t="shared" si="35"/>
        <v>50</v>
      </c>
      <c r="AI20" s="60">
        <f t="shared" si="35"/>
        <v>140</v>
      </c>
      <c r="AJ20" s="60">
        <f t="shared" si="18"/>
        <v>10140</v>
      </c>
      <c r="AK20" s="60">
        <f t="shared" si="18"/>
        <v>863.26530612244892</v>
      </c>
      <c r="AL20" s="60">
        <f t="shared" si="18"/>
        <v>17.26530612244898</v>
      </c>
      <c r="AM20" s="60">
        <f t="shared" si="18"/>
        <v>-613.52551020408157</v>
      </c>
      <c r="AN20" s="60">
        <f t="shared" si="18"/>
        <v>-613.52551020408157</v>
      </c>
      <c r="AO20" s="60">
        <f t="shared" si="18"/>
        <v>613.52551020408157</v>
      </c>
      <c r="AP20" s="61" t="str">
        <f t="shared" si="19"/>
        <v/>
      </c>
      <c r="AQ20" s="62">
        <f t="shared" si="6"/>
        <v>35</v>
      </c>
      <c r="AR20" s="63">
        <f t="shared" si="20"/>
        <v>1.9556013894919677</v>
      </c>
      <c r="AS20" s="63">
        <f t="shared" si="21"/>
        <v>97.780069474598392</v>
      </c>
      <c r="AT20" s="63">
        <f t="shared" si="22"/>
        <v>195.56013894919678</v>
      </c>
      <c r="AU20" s="63">
        <f t="shared" si="7"/>
        <v>-97.780069474598392</v>
      </c>
      <c r="AV20" s="68">
        <f t="shared" si="23"/>
        <v>0.1</v>
      </c>
      <c r="AW20" s="63">
        <f t="shared" si="24"/>
        <v>488.90034737299197</v>
      </c>
      <c r="AX20" s="63">
        <f t="shared" si="25"/>
        <v>-195.56013894919678</v>
      </c>
      <c r="AY20" s="64">
        <f t="shared" si="26"/>
        <v>293.34020842379516</v>
      </c>
      <c r="AZ20" s="65">
        <f t="shared" si="27"/>
        <v>-286.60148253830255</v>
      </c>
      <c r="BA20" s="51">
        <f t="shared" si="28"/>
        <v>684.46048632218879</v>
      </c>
      <c r="BB20" s="55">
        <f t="shared" si="29"/>
        <v>7.2659899107577253E-2</v>
      </c>
      <c r="BC20" s="55">
        <f t="shared" si="30"/>
        <v>0.50580983053168105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-1.5664723032069969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6"/>
      <c r="P21" s="6"/>
      <c r="Q21" s="1">
        <f t="shared" si="32"/>
        <v>12.48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9420.0583090379023</v>
      </c>
      <c r="AC21" s="71">
        <f t="shared" si="17"/>
        <v>579.94169096209771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2.8000000000000003</v>
      </c>
      <c r="AG21" s="74">
        <f t="shared" si="35"/>
        <v>200</v>
      </c>
      <c r="AH21" s="60">
        <f t="shared" si="35"/>
        <v>50</v>
      </c>
      <c r="AI21" s="60">
        <f t="shared" si="35"/>
        <v>140</v>
      </c>
      <c r="AJ21" s="60">
        <f t="shared" si="18"/>
        <v>10140</v>
      </c>
      <c r="AK21" s="60">
        <f t="shared" si="18"/>
        <v>863.26530612244892</v>
      </c>
      <c r="AL21" s="60">
        <f t="shared" si="18"/>
        <v>17.26530612244898</v>
      </c>
      <c r="AM21" s="60">
        <f t="shared" si="18"/>
        <v>-613.52551020408157</v>
      </c>
      <c r="AN21" s="60">
        <f t="shared" si="18"/>
        <v>-613.52551020408157</v>
      </c>
      <c r="AO21" s="60">
        <f t="shared" si="18"/>
        <v>613.52551020408157</v>
      </c>
      <c r="AP21" s="61" t="str">
        <f t="shared" si="19"/>
        <v/>
      </c>
      <c r="AQ21" s="62">
        <f t="shared" si="6"/>
        <v>35</v>
      </c>
      <c r="AR21" s="63">
        <f t="shared" si="20"/>
        <v>1.9607115573502139</v>
      </c>
      <c r="AS21" s="63">
        <f t="shared" si="21"/>
        <v>98.035577867510696</v>
      </c>
      <c r="AT21" s="63">
        <f t="shared" si="22"/>
        <v>196.07115573502139</v>
      </c>
      <c r="AU21" s="63">
        <f t="shared" si="7"/>
        <v>-98.035577867510696</v>
      </c>
      <c r="AV21" s="68">
        <f t="shared" si="23"/>
        <v>0.1</v>
      </c>
      <c r="AW21" s="63">
        <f t="shared" si="24"/>
        <v>490.17788933755349</v>
      </c>
      <c r="AX21" s="63">
        <f t="shared" si="25"/>
        <v>-196.07115573502139</v>
      </c>
      <c r="AY21" s="64">
        <f t="shared" si="26"/>
        <v>294.10673360253213</v>
      </c>
      <c r="AZ21" s="65">
        <f t="shared" si="27"/>
        <v>-285.83495735956558</v>
      </c>
      <c r="BA21" s="51">
        <f t="shared" si="28"/>
        <v>686.24904507257486</v>
      </c>
      <c r="BB21" s="55">
        <f t="shared" si="29"/>
        <v>7.2849766164840596E-2</v>
      </c>
      <c r="BC21" s="55">
        <f t="shared" si="30"/>
        <v>0.507131558544484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-1.5664723032069969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6"/>
      <c r="P22" s="6"/>
      <c r="Q22" s="1">
        <f t="shared" si="32"/>
        <v>12.48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9420.0583090379023</v>
      </c>
      <c r="AC22" s="71">
        <f t="shared" si="17"/>
        <v>579.94169096209771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2.8000000000000003</v>
      </c>
      <c r="AG22" s="74">
        <f t="shared" si="35"/>
        <v>200</v>
      </c>
      <c r="AH22" s="60">
        <f t="shared" si="35"/>
        <v>50</v>
      </c>
      <c r="AI22" s="60">
        <f t="shared" si="35"/>
        <v>140</v>
      </c>
      <c r="AJ22" s="60">
        <f t="shared" si="18"/>
        <v>10140</v>
      </c>
      <c r="AK22" s="60">
        <f t="shared" si="18"/>
        <v>863.26530612244892</v>
      </c>
      <c r="AL22" s="60">
        <f t="shared" si="18"/>
        <v>17.26530612244898</v>
      </c>
      <c r="AM22" s="60">
        <f t="shared" si="18"/>
        <v>-613.52551020408157</v>
      </c>
      <c r="AN22" s="60">
        <f t="shared" si="18"/>
        <v>-613.52551020408157</v>
      </c>
      <c r="AO22" s="60">
        <f t="shared" si="18"/>
        <v>613.52551020408157</v>
      </c>
      <c r="AP22" s="61" t="str">
        <f t="shared" si="19"/>
        <v/>
      </c>
      <c r="AQ22" s="62">
        <f t="shared" si="6"/>
        <v>35</v>
      </c>
      <c r="AR22" s="63">
        <f t="shared" si="20"/>
        <v>1.9658766732499462</v>
      </c>
      <c r="AS22" s="63">
        <f t="shared" si="21"/>
        <v>98.293833662497306</v>
      </c>
      <c r="AT22" s="63">
        <f t="shared" si="22"/>
        <v>196.58766732499461</v>
      </c>
      <c r="AU22" s="63">
        <f t="shared" si="7"/>
        <v>-98.293833662497306</v>
      </c>
      <c r="AV22" s="68">
        <f t="shared" si="23"/>
        <v>0.1</v>
      </c>
      <c r="AW22" s="63">
        <f t="shared" si="24"/>
        <v>491.46916831248654</v>
      </c>
      <c r="AX22" s="63">
        <f t="shared" si="25"/>
        <v>-196.58766732499461</v>
      </c>
      <c r="AY22" s="64">
        <f t="shared" si="26"/>
        <v>294.8815009874919</v>
      </c>
      <c r="AZ22" s="65">
        <f t="shared" si="27"/>
        <v>-285.06018997460581</v>
      </c>
      <c r="BA22" s="51">
        <f t="shared" si="28"/>
        <v>688.05683563748119</v>
      </c>
      <c r="BB22" s="55">
        <f t="shared" si="29"/>
        <v>7.304167480336482E-2</v>
      </c>
      <c r="BC22" s="55">
        <f t="shared" si="30"/>
        <v>0.50846749868645669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-1.5664723032069969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6"/>
      <c r="P23" s="6"/>
      <c r="Q23" s="1">
        <f t="shared" si="32"/>
        <v>12.48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9420.0583090379023</v>
      </c>
      <c r="AC23" s="71">
        <f t="shared" si="17"/>
        <v>579.94169096209771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2.8000000000000003</v>
      </c>
      <c r="AG23" s="74">
        <f t="shared" si="35"/>
        <v>200</v>
      </c>
      <c r="AH23" s="60">
        <f t="shared" si="35"/>
        <v>50</v>
      </c>
      <c r="AI23" s="60">
        <f t="shared" si="35"/>
        <v>140</v>
      </c>
      <c r="AJ23" s="60">
        <f t="shared" si="18"/>
        <v>10140</v>
      </c>
      <c r="AK23" s="60">
        <f t="shared" si="18"/>
        <v>863.26530612244892</v>
      </c>
      <c r="AL23" s="60">
        <f t="shared" si="18"/>
        <v>17.26530612244898</v>
      </c>
      <c r="AM23" s="60">
        <f t="shared" si="18"/>
        <v>-613.52551020408157</v>
      </c>
      <c r="AN23" s="60">
        <f t="shared" si="18"/>
        <v>-613.52551020408157</v>
      </c>
      <c r="AO23" s="60">
        <f t="shared" si="18"/>
        <v>613.52551020408157</v>
      </c>
      <c r="AP23" s="61" t="str">
        <f t="shared" si="19"/>
        <v/>
      </c>
      <c r="AQ23" s="62">
        <f t="shared" si="6"/>
        <v>35</v>
      </c>
      <c r="AR23" s="63">
        <f t="shared" si="20"/>
        <v>1.9710976282404866</v>
      </c>
      <c r="AS23" s="63">
        <f t="shared" si="21"/>
        <v>98.554881412024329</v>
      </c>
      <c r="AT23" s="63">
        <f t="shared" si="22"/>
        <v>197.10976282404866</v>
      </c>
      <c r="AU23" s="63">
        <f t="shared" si="7"/>
        <v>-98.554881412024329</v>
      </c>
      <c r="AV23" s="68">
        <f t="shared" si="23"/>
        <v>0.1</v>
      </c>
      <c r="AW23" s="63">
        <f t="shared" si="24"/>
        <v>492.77440706012163</v>
      </c>
      <c r="AX23" s="63">
        <f t="shared" si="25"/>
        <v>-197.10976282404866</v>
      </c>
      <c r="AY23" s="64">
        <f t="shared" si="26"/>
        <v>295.66464423607295</v>
      </c>
      <c r="AZ23" s="65">
        <f t="shared" si="27"/>
        <v>-284.27704672602476</v>
      </c>
      <c r="BA23" s="51">
        <f t="shared" si="28"/>
        <v>689.88416988417032</v>
      </c>
      <c r="BB23" s="55">
        <f t="shared" si="29"/>
        <v>7.3235658129873107E-2</v>
      </c>
      <c r="BC23" s="55">
        <f t="shared" si="30"/>
        <v>0.50981788142455897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6"/>
      <c r="D24" s="16"/>
      <c r="E24" s="17"/>
      <c r="F24" s="22"/>
      <c r="G24" s="6">
        <f t="shared" si="9"/>
        <v>-1.5664723032069969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6"/>
      <c r="P24" s="6"/>
      <c r="Q24" s="1">
        <f t="shared" si="32"/>
        <v>12.48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9420.0583090379023</v>
      </c>
      <c r="AC24" s="71">
        <f t="shared" si="17"/>
        <v>579.94169096209771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2.8000000000000003</v>
      </c>
      <c r="AG24" s="74">
        <f t="shared" si="35"/>
        <v>200</v>
      </c>
      <c r="AH24" s="60">
        <f t="shared" si="35"/>
        <v>50</v>
      </c>
      <c r="AI24" s="60">
        <f t="shared" si="35"/>
        <v>140</v>
      </c>
      <c r="AJ24" s="60">
        <f t="shared" si="18"/>
        <v>10140</v>
      </c>
      <c r="AK24" s="60">
        <f t="shared" si="18"/>
        <v>863.26530612244892</v>
      </c>
      <c r="AL24" s="60">
        <f t="shared" si="18"/>
        <v>17.26530612244898</v>
      </c>
      <c r="AM24" s="60">
        <f t="shared" si="18"/>
        <v>-613.52551020408157</v>
      </c>
      <c r="AN24" s="60">
        <f t="shared" si="18"/>
        <v>-613.52551020408157</v>
      </c>
      <c r="AO24" s="60">
        <f t="shared" si="18"/>
        <v>613.52551020408157</v>
      </c>
      <c r="AP24" s="61" t="str">
        <f t="shared" si="19"/>
        <v/>
      </c>
      <c r="AQ24" s="62">
        <f t="shared" si="6"/>
        <v>35</v>
      </c>
      <c r="AR24" s="63">
        <f t="shared" si="20"/>
        <v>1.9763753327417937</v>
      </c>
      <c r="AS24" s="63">
        <f t="shared" si="21"/>
        <v>98.818766637089681</v>
      </c>
      <c r="AT24" s="63">
        <f t="shared" si="22"/>
        <v>197.63753327417936</v>
      </c>
      <c r="AU24" s="63">
        <f t="shared" si="7"/>
        <v>-98.818766637089681</v>
      </c>
      <c r="AV24" s="68">
        <f t="shared" si="23"/>
        <v>0.1</v>
      </c>
      <c r="AW24" s="63">
        <f t="shared" si="24"/>
        <v>494.09383318544837</v>
      </c>
      <c r="AX24" s="63">
        <f t="shared" si="25"/>
        <v>-197.63753327417936</v>
      </c>
      <c r="AY24" s="64">
        <f t="shared" si="26"/>
        <v>296.45629991126901</v>
      </c>
      <c r="AZ24" s="65">
        <f t="shared" si="27"/>
        <v>-283.4853910508287</v>
      </c>
      <c r="BA24" s="51">
        <f t="shared" si="28"/>
        <v>691.73136645962779</v>
      </c>
      <c r="BB24" s="55">
        <f t="shared" si="29"/>
        <v>7.3431749970799945E-2</v>
      </c>
      <c r="BC24" s="55">
        <f t="shared" si="30"/>
        <v>0.51118294223590144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6"/>
      <c r="D25" s="16"/>
      <c r="E25" s="17"/>
      <c r="F25" s="22"/>
      <c r="G25" s="6">
        <f t="shared" si="9"/>
        <v>-1.5664723032069969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6"/>
      <c r="P25" s="6"/>
      <c r="Q25" s="1">
        <f t="shared" si="32"/>
        <v>12.48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9420.0583090379023</v>
      </c>
      <c r="AC25" s="71">
        <f t="shared" si="17"/>
        <v>579.94169096209771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2.8000000000000003</v>
      </c>
      <c r="AG25" s="74">
        <f t="shared" si="35"/>
        <v>200</v>
      </c>
      <c r="AH25" s="60">
        <f t="shared" si="35"/>
        <v>50</v>
      </c>
      <c r="AI25" s="60">
        <f t="shared" si="35"/>
        <v>140</v>
      </c>
      <c r="AJ25" s="60">
        <f t="shared" si="35"/>
        <v>10140</v>
      </c>
      <c r="AK25" s="60">
        <f t="shared" si="35"/>
        <v>863.26530612244892</v>
      </c>
      <c r="AL25" s="60">
        <f t="shared" si="35"/>
        <v>17.26530612244898</v>
      </c>
      <c r="AM25" s="60">
        <f t="shared" si="35"/>
        <v>-613.52551020408157</v>
      </c>
      <c r="AN25" s="60">
        <f t="shared" si="35"/>
        <v>-613.52551020408157</v>
      </c>
      <c r="AO25" s="60">
        <f t="shared" si="35"/>
        <v>613.52551020408157</v>
      </c>
      <c r="AP25" s="61" t="str">
        <f t="shared" si="19"/>
        <v/>
      </c>
      <c r="AQ25" s="62">
        <f t="shared" si="6"/>
        <v>35</v>
      </c>
      <c r="AR25" s="63">
        <f t="shared" si="20"/>
        <v>1.981710717073716</v>
      </c>
      <c r="AS25" s="63">
        <f t="shared" si="21"/>
        <v>99.085535853685798</v>
      </c>
      <c r="AT25" s="63">
        <f t="shared" si="22"/>
        <v>198.1710717073716</v>
      </c>
      <c r="AU25" s="63">
        <f t="shared" si="7"/>
        <v>-99.085535853685798</v>
      </c>
      <c r="AV25" s="68">
        <f t="shared" si="23"/>
        <v>0.1</v>
      </c>
      <c r="AW25" s="63">
        <f t="shared" si="24"/>
        <v>495.42767926842896</v>
      </c>
      <c r="AX25" s="63">
        <f t="shared" si="25"/>
        <v>-198.1710717073716</v>
      </c>
      <c r="AY25" s="64">
        <f t="shared" si="26"/>
        <v>297.25660756105736</v>
      </c>
      <c r="AZ25" s="65">
        <f t="shared" si="27"/>
        <v>-282.68508340104034</v>
      </c>
      <c r="BA25" s="51">
        <f t="shared" si="28"/>
        <v>693.59875097580061</v>
      </c>
      <c r="BB25" s="55">
        <f t="shared" si="29"/>
        <v>7.3629984891955505E-2</v>
      </c>
      <c r="BC25" s="55">
        <f t="shared" si="30"/>
        <v>0.51256292174463569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6"/>
      <c r="D26" s="16"/>
      <c r="E26" s="17"/>
      <c r="F26" s="22"/>
      <c r="G26" s="6">
        <f t="shared" si="9"/>
        <v>-1.5664723032069969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6"/>
      <c r="P26" s="6"/>
      <c r="Q26" s="1">
        <f t="shared" si="32"/>
        <v>12.48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9420.0583090379023</v>
      </c>
      <c r="AC26" s="71">
        <f t="shared" si="17"/>
        <v>579.94169096209771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2.8000000000000003</v>
      </c>
      <c r="AG26" s="74">
        <f t="shared" si="38"/>
        <v>200</v>
      </c>
      <c r="AH26" s="60">
        <f t="shared" si="38"/>
        <v>50</v>
      </c>
      <c r="AI26" s="60">
        <f t="shared" si="38"/>
        <v>140</v>
      </c>
      <c r="AJ26" s="60">
        <f t="shared" si="38"/>
        <v>10140</v>
      </c>
      <c r="AK26" s="60">
        <f t="shared" si="38"/>
        <v>863.26530612244892</v>
      </c>
      <c r="AL26" s="60">
        <f t="shared" si="38"/>
        <v>17.26530612244898</v>
      </c>
      <c r="AM26" s="60">
        <f t="shared" si="38"/>
        <v>-613.52551020408157</v>
      </c>
      <c r="AN26" s="60">
        <f t="shared" si="38"/>
        <v>-613.52551020408157</v>
      </c>
      <c r="AO26" s="60">
        <f t="shared" si="38"/>
        <v>613.52551020408157</v>
      </c>
      <c r="AP26" s="61" t="str">
        <f t="shared" si="19"/>
        <v/>
      </c>
      <c r="AQ26" s="62">
        <f t="shared" si="6"/>
        <v>35</v>
      </c>
      <c r="AR26" s="63">
        <f t="shared" si="20"/>
        <v>1.9871047320026927</v>
      </c>
      <c r="AS26" s="63">
        <f t="shared" si="21"/>
        <v>99.355236600134631</v>
      </c>
      <c r="AT26" s="63">
        <f t="shared" si="22"/>
        <v>198.71047320026926</v>
      </c>
      <c r="AU26" s="63">
        <f t="shared" si="7"/>
        <v>-99.355236600134631</v>
      </c>
      <c r="AV26" s="68">
        <f t="shared" si="23"/>
        <v>0.1</v>
      </c>
      <c r="AW26" s="63">
        <f t="shared" si="24"/>
        <v>496.77618300067314</v>
      </c>
      <c r="AX26" s="63">
        <f t="shared" si="25"/>
        <v>-198.71047320026926</v>
      </c>
      <c r="AY26" s="64">
        <f t="shared" si="26"/>
        <v>298.06570980040385</v>
      </c>
      <c r="AZ26" s="65">
        <f t="shared" si="27"/>
        <v>-281.87598116169386</v>
      </c>
      <c r="BA26" s="51">
        <f t="shared" si="28"/>
        <v>695.48665620094243</v>
      </c>
      <c r="BB26" s="55">
        <f t="shared" si="29"/>
        <v>7.3830398218838036E-2</v>
      </c>
      <c r="BC26" s="55">
        <f t="shared" si="30"/>
        <v>0.51395806586335602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6"/>
      <c r="D27" s="16"/>
      <c r="E27" s="17"/>
      <c r="F27" s="22"/>
      <c r="G27" s="6">
        <f t="shared" si="9"/>
        <v>-1.5664723032069969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6"/>
      <c r="P27" s="6"/>
      <c r="Q27" s="1">
        <f t="shared" si="32"/>
        <v>12.48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9420.0583090379023</v>
      </c>
      <c r="AC27" s="71">
        <f t="shared" si="17"/>
        <v>579.94169096209771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2.8000000000000003</v>
      </c>
      <c r="AG27" s="74">
        <f t="shared" si="38"/>
        <v>200</v>
      </c>
      <c r="AH27" s="60">
        <f t="shared" si="38"/>
        <v>50</v>
      </c>
      <c r="AI27" s="60">
        <f t="shared" si="38"/>
        <v>140</v>
      </c>
      <c r="AJ27" s="60">
        <f t="shared" si="38"/>
        <v>10140</v>
      </c>
      <c r="AK27" s="60">
        <f t="shared" si="38"/>
        <v>863.26530612244892</v>
      </c>
      <c r="AL27" s="60">
        <f t="shared" si="38"/>
        <v>17.26530612244898</v>
      </c>
      <c r="AM27" s="60">
        <f t="shared" si="38"/>
        <v>-613.52551020408157</v>
      </c>
      <c r="AN27" s="60">
        <f t="shared" si="38"/>
        <v>-613.52551020408157</v>
      </c>
      <c r="AO27" s="60">
        <f t="shared" si="38"/>
        <v>613.52551020408157</v>
      </c>
      <c r="AP27" s="61" t="str">
        <f t="shared" si="19"/>
        <v/>
      </c>
      <c r="AQ27" s="62">
        <f t="shared" si="6"/>
        <v>35</v>
      </c>
      <c r="AR27" s="63">
        <f t="shared" si="20"/>
        <v>1.992558349306575</v>
      </c>
      <c r="AS27" s="63">
        <f t="shared" si="21"/>
        <v>99.62791746532875</v>
      </c>
      <c r="AT27" s="63">
        <f t="shared" si="22"/>
        <v>199.2558349306575</v>
      </c>
      <c r="AU27" s="63">
        <f t="shared" si="7"/>
        <v>-99.62791746532875</v>
      </c>
      <c r="AV27" s="68">
        <f t="shared" si="23"/>
        <v>0.1</v>
      </c>
      <c r="AW27" s="63">
        <f t="shared" si="24"/>
        <v>498.13958732664378</v>
      </c>
      <c r="AX27" s="63">
        <f t="shared" si="25"/>
        <v>-199.2558349306575</v>
      </c>
      <c r="AY27" s="64">
        <f t="shared" si="26"/>
        <v>298.88375239598628</v>
      </c>
      <c r="AZ27" s="65">
        <f t="shared" si="27"/>
        <v>-281.05793856611143</v>
      </c>
      <c r="BA27" s="51">
        <f t="shared" si="28"/>
        <v>697.39542225730122</v>
      </c>
      <c r="BB27" s="55">
        <f t="shared" si="29"/>
        <v>7.4033026057619827E-2</v>
      </c>
      <c r="BC27" s="55">
        <f t="shared" si="30"/>
        <v>0.51536862593918931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13"/>
      <c r="C28" s="13" t="s">
        <v>47</v>
      </c>
      <c r="D28" s="33" t="str">
        <f>IF(N28="VINTO","VINTO","")</f>
        <v/>
      </c>
      <c r="E28" s="13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178.32361516034985</v>
      </c>
      <c r="N28" s="6">
        <f>IF(H3&gt;J4,"VINTO",M28-L28-K3)</f>
        <v>-719.94169096209907</v>
      </c>
      <c r="O28" s="6">
        <f>N28</f>
        <v>-719.94169096209907</v>
      </c>
      <c r="P28" s="6">
        <f>-O28</f>
        <v>719.94169096209907</v>
      </c>
      <c r="Q28" s="1">
        <f t="shared" si="32"/>
        <v>12.48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9420.0583090379023</v>
      </c>
      <c r="AC28" s="71">
        <f t="shared" si="17"/>
        <v>579.94169096209771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2.8000000000000003</v>
      </c>
      <c r="AG28" s="74">
        <f t="shared" si="38"/>
        <v>200</v>
      </c>
      <c r="AH28" s="60">
        <f t="shared" si="38"/>
        <v>50</v>
      </c>
      <c r="AI28" s="60">
        <f t="shared" si="38"/>
        <v>140</v>
      </c>
      <c r="AJ28" s="60">
        <f t="shared" si="38"/>
        <v>10140</v>
      </c>
      <c r="AK28" s="60">
        <f t="shared" si="38"/>
        <v>863.26530612244892</v>
      </c>
      <c r="AL28" s="60">
        <f t="shared" si="38"/>
        <v>17.26530612244898</v>
      </c>
      <c r="AM28" s="60">
        <f t="shared" si="38"/>
        <v>-613.52551020408157</v>
      </c>
      <c r="AN28" s="60">
        <f t="shared" si="38"/>
        <v>-613.52551020408157</v>
      </c>
      <c r="AO28" s="60">
        <f t="shared" si="38"/>
        <v>613.52551020408157</v>
      </c>
      <c r="AP28" s="61" t="str">
        <f t="shared" si="19"/>
        <v/>
      </c>
      <c r="AQ28" s="62">
        <f t="shared" si="6"/>
        <v>35</v>
      </c>
      <c r="AR28" s="63">
        <f t="shared" si="20"/>
        <v>1.9980725623582782</v>
      </c>
      <c r="AS28" s="63">
        <f t="shared" si="21"/>
        <v>99.903628117913911</v>
      </c>
      <c r="AT28" s="63">
        <f t="shared" si="22"/>
        <v>199.80725623582782</v>
      </c>
      <c r="AU28" s="63">
        <f t="shared" si="7"/>
        <v>-99.903628117913911</v>
      </c>
      <c r="AV28" s="68">
        <f t="shared" si="23"/>
        <v>0.1</v>
      </c>
      <c r="AW28" s="63">
        <f t="shared" si="24"/>
        <v>499.51814058956955</v>
      </c>
      <c r="AX28" s="63">
        <f t="shared" si="25"/>
        <v>-199.80725623582782</v>
      </c>
      <c r="AY28" s="64">
        <f t="shared" si="26"/>
        <v>299.71088435374173</v>
      </c>
      <c r="AZ28" s="65">
        <f t="shared" si="27"/>
        <v>-280.23080660835598</v>
      </c>
      <c r="BA28" s="51">
        <f t="shared" si="28"/>
        <v>699.32539682539732</v>
      </c>
      <c r="BB28" s="55">
        <f t="shared" si="29"/>
        <v>7.4237905316832525E-2</v>
      </c>
      <c r="BC28" s="55">
        <f t="shared" si="30"/>
        <v>0.51679485890475396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 t="str">
        <f>IF(BC28&gt;=BH$4,AD28,"")</f>
        <v/>
      </c>
    </row>
    <row r="29" spans="2:60">
      <c r="B29" s="4"/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9420.0583090379023</v>
      </c>
      <c r="AC29" s="71">
        <f t="shared" si="17"/>
        <v>579.94169096209771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2.8000000000000003</v>
      </c>
      <c r="AG29" s="74">
        <f t="shared" si="38"/>
        <v>200</v>
      </c>
      <c r="AH29" s="60">
        <f t="shared" si="38"/>
        <v>50</v>
      </c>
      <c r="AI29" s="60">
        <f t="shared" si="38"/>
        <v>140</v>
      </c>
      <c r="AJ29" s="60">
        <f t="shared" si="38"/>
        <v>10140</v>
      </c>
      <c r="AK29" s="60">
        <f t="shared" si="38"/>
        <v>863.26530612244892</v>
      </c>
      <c r="AL29" s="60">
        <f t="shared" si="38"/>
        <v>17.26530612244898</v>
      </c>
      <c r="AM29" s="60">
        <f t="shared" si="38"/>
        <v>-613.52551020408157</v>
      </c>
      <c r="AN29" s="60">
        <f t="shared" si="38"/>
        <v>-613.52551020408157</v>
      </c>
      <c r="AO29" s="60">
        <f t="shared" si="38"/>
        <v>613.52551020408157</v>
      </c>
      <c r="AP29" s="61" t="str">
        <f t="shared" si="19"/>
        <v/>
      </c>
      <c r="AQ29" s="62">
        <f t="shared" si="6"/>
        <v>35</v>
      </c>
      <c r="AR29" s="63">
        <f t="shared" si="20"/>
        <v>2.0036483867289947</v>
      </c>
      <c r="AS29" s="63">
        <f t="shared" si="21"/>
        <v>100.18241933644974</v>
      </c>
      <c r="AT29" s="63">
        <f t="shared" si="22"/>
        <v>200.36483867289948</v>
      </c>
      <c r="AU29" s="63">
        <f t="shared" si="7"/>
        <v>-100.18241933644974</v>
      </c>
      <c r="AV29" s="68">
        <f t="shared" si="23"/>
        <v>0.1</v>
      </c>
      <c r="AW29" s="63">
        <f t="shared" si="24"/>
        <v>500.91209668224872</v>
      </c>
      <c r="AX29" s="63">
        <f t="shared" si="25"/>
        <v>-200.36483867289948</v>
      </c>
      <c r="AY29" s="64">
        <f t="shared" si="26"/>
        <v>300.54725800934921</v>
      </c>
      <c r="AZ29" s="65">
        <f t="shared" si="27"/>
        <v>-279.3944329527485</v>
      </c>
      <c r="BA29" s="51">
        <f t="shared" si="28"/>
        <v>701.27693535514823</v>
      </c>
      <c r="BB29" s="55">
        <f t="shared" si="29"/>
        <v>7.444507372977946E-2</v>
      </c>
      <c r="BC29" s="55">
        <f t="shared" si="30"/>
        <v>0.51823702743417976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 t="str">
        <f>IF(BC29&gt;=BH$4,AD29,"")</f>
        <v/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9420.0583090379023</v>
      </c>
      <c r="AC30" s="71">
        <f t="shared" si="17"/>
        <v>579.94169096209771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2.8000000000000003</v>
      </c>
      <c r="AG30" s="74">
        <f t="shared" si="38"/>
        <v>200</v>
      </c>
      <c r="AH30" s="60">
        <f t="shared" si="38"/>
        <v>50</v>
      </c>
      <c r="AI30" s="60">
        <f t="shared" si="38"/>
        <v>140</v>
      </c>
      <c r="AJ30" s="60">
        <f t="shared" si="38"/>
        <v>10140</v>
      </c>
      <c r="AK30" s="60">
        <f t="shared" si="38"/>
        <v>863.26530612244892</v>
      </c>
      <c r="AL30" s="60">
        <f t="shared" si="38"/>
        <v>17.26530612244898</v>
      </c>
      <c r="AM30" s="60">
        <f t="shared" si="38"/>
        <v>-613.52551020408157</v>
      </c>
      <c r="AN30" s="60">
        <f t="shared" si="38"/>
        <v>-613.52551020408157</v>
      </c>
      <c r="AO30" s="60">
        <f t="shared" si="38"/>
        <v>613.52551020408157</v>
      </c>
      <c r="AP30" s="61" t="str">
        <f t="shared" si="19"/>
        <v/>
      </c>
      <c r="AQ30" s="62">
        <f t="shared" si="6"/>
        <v>35</v>
      </c>
      <c r="AR30" s="63">
        <f t="shared" si="20"/>
        <v>2.0092868608117422</v>
      </c>
      <c r="AS30" s="63">
        <f t="shared" si="21"/>
        <v>100.46434304058711</v>
      </c>
      <c r="AT30" s="63">
        <f t="shared" si="22"/>
        <v>200.92868608117422</v>
      </c>
      <c r="AU30" s="63">
        <f t="shared" si="7"/>
        <v>-100.46434304058711</v>
      </c>
      <c r="AV30" s="68">
        <f t="shared" si="23"/>
        <v>0.1</v>
      </c>
      <c r="AW30" s="63">
        <f t="shared" si="24"/>
        <v>502.32171520293554</v>
      </c>
      <c r="AX30" s="63">
        <f t="shared" si="25"/>
        <v>-200.92868608117422</v>
      </c>
      <c r="AY30" s="64">
        <f t="shared" si="26"/>
        <v>301.39302912176129</v>
      </c>
      <c r="AZ30" s="65">
        <f t="shared" si="27"/>
        <v>-278.54866184033642</v>
      </c>
      <c r="BA30" s="51">
        <f t="shared" si="28"/>
        <v>703.25040128410978</v>
      </c>
      <c r="BB30" s="55">
        <f t="shared" si="29"/>
        <v>7.4654569877703317E-2</v>
      </c>
      <c r="BC30" s="55">
        <f t="shared" si="30"/>
        <v>0.51969540010438553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9420.0583090379023</v>
      </c>
      <c r="AC31" s="71">
        <f t="shared" si="17"/>
        <v>579.94169096209771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2.8000000000000003</v>
      </c>
      <c r="AG31" s="74">
        <f t="shared" si="38"/>
        <v>200</v>
      </c>
      <c r="AH31" s="60">
        <f t="shared" si="38"/>
        <v>50</v>
      </c>
      <c r="AI31" s="60">
        <f t="shared" si="38"/>
        <v>140</v>
      </c>
      <c r="AJ31" s="60">
        <f t="shared" si="38"/>
        <v>10140</v>
      </c>
      <c r="AK31" s="60">
        <f t="shared" si="38"/>
        <v>863.26530612244892</v>
      </c>
      <c r="AL31" s="60">
        <f t="shared" si="38"/>
        <v>17.26530612244898</v>
      </c>
      <c r="AM31" s="60">
        <f t="shared" si="38"/>
        <v>-613.52551020408157</v>
      </c>
      <c r="AN31" s="60">
        <f t="shared" si="38"/>
        <v>-613.52551020408157</v>
      </c>
      <c r="AO31" s="60">
        <f t="shared" si="38"/>
        <v>613.52551020408157</v>
      </c>
      <c r="AP31" s="61" t="str">
        <f t="shared" si="19"/>
        <v/>
      </c>
      <c r="AQ31" s="62">
        <f t="shared" si="6"/>
        <v>35</v>
      </c>
      <c r="AR31" s="63">
        <f t="shared" si="20"/>
        <v>2.014989046466046</v>
      </c>
      <c r="AS31" s="63">
        <f t="shared" si="21"/>
        <v>100.74945232330231</v>
      </c>
      <c r="AT31" s="63">
        <f t="shared" si="22"/>
        <v>201.49890464660461</v>
      </c>
      <c r="AU31" s="63">
        <f t="shared" si="7"/>
        <v>-100.74945232330231</v>
      </c>
      <c r="AV31" s="68">
        <f t="shared" si="23"/>
        <v>0.1</v>
      </c>
      <c r="AW31" s="63">
        <f t="shared" si="24"/>
        <v>503.74726161651154</v>
      </c>
      <c r="AX31" s="63">
        <f t="shared" si="25"/>
        <v>-201.49890464660461</v>
      </c>
      <c r="AY31" s="64">
        <f t="shared" si="26"/>
        <v>302.24835696990692</v>
      </c>
      <c r="AZ31" s="65">
        <f t="shared" si="27"/>
        <v>-277.69333399219079</v>
      </c>
      <c r="BA31" s="51">
        <f t="shared" si="28"/>
        <v>705.24616626311615</v>
      </c>
      <c r="BB31" s="55">
        <f t="shared" si="29"/>
        <v>7.4866433213739314E-2</v>
      </c>
      <c r="BC31" s="55">
        <f t="shared" si="30"/>
        <v>0.5211702515618255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9420.0583090379023</v>
      </c>
      <c r="AC32" s="71">
        <f t="shared" si="17"/>
        <v>579.94169096209771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2.8000000000000003</v>
      </c>
      <c r="AG32" s="74">
        <f t="shared" si="38"/>
        <v>200</v>
      </c>
      <c r="AH32" s="60">
        <f t="shared" si="38"/>
        <v>50</v>
      </c>
      <c r="AI32" s="60">
        <f t="shared" si="38"/>
        <v>140</v>
      </c>
      <c r="AJ32" s="60">
        <f t="shared" si="38"/>
        <v>10140</v>
      </c>
      <c r="AK32" s="60">
        <f t="shared" si="38"/>
        <v>863.26530612244892</v>
      </c>
      <c r="AL32" s="60">
        <f t="shared" si="38"/>
        <v>17.26530612244898</v>
      </c>
      <c r="AM32" s="60">
        <f t="shared" si="38"/>
        <v>-613.52551020408157</v>
      </c>
      <c r="AN32" s="60">
        <f t="shared" si="38"/>
        <v>-613.52551020408157</v>
      </c>
      <c r="AO32" s="60">
        <f t="shared" si="38"/>
        <v>613.52551020408157</v>
      </c>
      <c r="AP32" s="61" t="str">
        <f t="shared" si="19"/>
        <v/>
      </c>
      <c r="AQ32" s="62">
        <f t="shared" si="6"/>
        <v>35</v>
      </c>
      <c r="AR32" s="63">
        <f t="shared" si="20"/>
        <v>2.0207560296846028</v>
      </c>
      <c r="AS32" s="63">
        <f t="shared" si="21"/>
        <v>101.03780148423014</v>
      </c>
      <c r="AT32" s="63">
        <f t="shared" si="22"/>
        <v>202.07560296846029</v>
      </c>
      <c r="AU32" s="63">
        <f t="shared" si="7"/>
        <v>-101.03780148423014</v>
      </c>
      <c r="AV32" s="68">
        <f t="shared" si="23"/>
        <v>0.1</v>
      </c>
      <c r="AW32" s="63">
        <f t="shared" si="24"/>
        <v>505.18900742115073</v>
      </c>
      <c r="AX32" s="63">
        <f t="shared" si="25"/>
        <v>-202.07560296846029</v>
      </c>
      <c r="AY32" s="64">
        <f t="shared" si="26"/>
        <v>303.11340445269047</v>
      </c>
      <c r="AZ32" s="65">
        <f t="shared" si="27"/>
        <v>-276.82828650940723</v>
      </c>
      <c r="BA32" s="51">
        <f t="shared" si="28"/>
        <v>707.26461038961099</v>
      </c>
      <c r="BB32" s="55">
        <f t="shared" si="29"/>
        <v>7.5080704087684774E-2</v>
      </c>
      <c r="BC32" s="55">
        <f t="shared" si="30"/>
        <v>0.52266186269491799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9420.0583090379023</v>
      </c>
      <c r="AC33" s="71">
        <f t="shared" si="17"/>
        <v>579.94169096209771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2.8000000000000003</v>
      </c>
      <c r="AG33" s="74">
        <f t="shared" si="38"/>
        <v>200</v>
      </c>
      <c r="AH33" s="60">
        <f t="shared" si="38"/>
        <v>50</v>
      </c>
      <c r="AI33" s="60">
        <f t="shared" si="38"/>
        <v>140</v>
      </c>
      <c r="AJ33" s="60">
        <f t="shared" si="38"/>
        <v>10140</v>
      </c>
      <c r="AK33" s="60">
        <f t="shared" si="38"/>
        <v>863.26530612244892</v>
      </c>
      <c r="AL33" s="60">
        <f t="shared" si="38"/>
        <v>17.26530612244898</v>
      </c>
      <c r="AM33" s="60">
        <f t="shared" si="38"/>
        <v>-613.52551020408157</v>
      </c>
      <c r="AN33" s="60">
        <f t="shared" si="38"/>
        <v>-613.52551020408157</v>
      </c>
      <c r="AO33" s="60">
        <f t="shared" si="38"/>
        <v>613.52551020408157</v>
      </c>
      <c r="AP33" s="61" t="str">
        <f t="shared" si="19"/>
        <v/>
      </c>
      <c r="AQ33" s="62">
        <f t="shared" si="6"/>
        <v>35</v>
      </c>
      <c r="AR33" s="63">
        <f t="shared" si="20"/>
        <v>2.026588921282801</v>
      </c>
      <c r="AS33" s="63">
        <f t="shared" si="21"/>
        <v>101.32944606414004</v>
      </c>
      <c r="AT33" s="63">
        <f t="shared" si="22"/>
        <v>202.65889212828009</v>
      </c>
      <c r="AU33" s="63">
        <f t="shared" si="7"/>
        <v>-101.32944606414004</v>
      </c>
      <c r="AV33" s="68">
        <f t="shared" si="23"/>
        <v>0.1</v>
      </c>
      <c r="AW33" s="63">
        <f t="shared" si="24"/>
        <v>506.6472303207002</v>
      </c>
      <c r="AX33" s="63">
        <f t="shared" si="25"/>
        <v>-202.65889212828009</v>
      </c>
      <c r="AY33" s="64">
        <f t="shared" si="26"/>
        <v>303.98833819242009</v>
      </c>
      <c r="AZ33" s="65">
        <f t="shared" si="27"/>
        <v>-275.95335276967762</v>
      </c>
      <c r="BA33" s="51">
        <f t="shared" si="28"/>
        <v>709.30612244898032</v>
      </c>
      <c r="BB33" s="55">
        <f t="shared" si="29"/>
        <v>7.529742377161823E-2</v>
      </c>
      <c r="BC33" s="55">
        <f t="shared" si="30"/>
        <v>0.52417052081238857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9420.0583090379023</v>
      </c>
      <c r="AC34" s="71">
        <f t="shared" si="17"/>
        <v>579.94169096209771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2.8000000000000003</v>
      </c>
      <c r="AG34" s="74">
        <f t="shared" si="38"/>
        <v>200</v>
      </c>
      <c r="AH34" s="60">
        <f t="shared" si="38"/>
        <v>50</v>
      </c>
      <c r="AI34" s="60">
        <f t="shared" si="38"/>
        <v>140</v>
      </c>
      <c r="AJ34" s="60">
        <f t="shared" si="38"/>
        <v>10140</v>
      </c>
      <c r="AK34" s="60">
        <f t="shared" si="38"/>
        <v>863.26530612244892</v>
      </c>
      <c r="AL34" s="60">
        <f t="shared" si="38"/>
        <v>17.26530612244898</v>
      </c>
      <c r="AM34" s="60">
        <f t="shared" si="38"/>
        <v>-613.52551020408157</v>
      </c>
      <c r="AN34" s="60">
        <f t="shared" si="38"/>
        <v>-613.52551020408157</v>
      </c>
      <c r="AO34" s="60">
        <f t="shared" si="38"/>
        <v>613.52551020408157</v>
      </c>
      <c r="AP34" s="61" t="str">
        <f t="shared" si="19"/>
        <v/>
      </c>
      <c r="AQ34" s="62">
        <f t="shared" si="6"/>
        <v>35</v>
      </c>
      <c r="AR34" s="63">
        <f t="shared" si="20"/>
        <v>2.0324888576120124</v>
      </c>
      <c r="AS34" s="63">
        <f t="shared" si="21"/>
        <v>101.62444288060061</v>
      </c>
      <c r="AT34" s="63">
        <f t="shared" si="22"/>
        <v>203.24888576120122</v>
      </c>
      <c r="AU34" s="63">
        <f t="shared" si="7"/>
        <v>-101.62444288060061</v>
      </c>
      <c r="AV34" s="68">
        <f t="shared" si="23"/>
        <v>0.1</v>
      </c>
      <c r="AW34" s="63">
        <f t="shared" si="24"/>
        <v>508.12221440300306</v>
      </c>
      <c r="AX34" s="63">
        <f t="shared" si="25"/>
        <v>-203.24888576120122</v>
      </c>
      <c r="AY34" s="64">
        <f t="shared" si="26"/>
        <v>304.87332864180183</v>
      </c>
      <c r="AZ34" s="65">
        <f t="shared" si="27"/>
        <v>-275.06836232029588</v>
      </c>
      <c r="BA34" s="51">
        <f t="shared" si="28"/>
        <v>711.37110016420434</v>
      </c>
      <c r="BB34" s="55">
        <f t="shared" si="29"/>
        <v>7.551663448640146E-2</v>
      </c>
      <c r="BC34" s="55">
        <f t="shared" si="30"/>
        <v>0.52569651982776133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9420.0583090379023</v>
      </c>
      <c r="AC35" s="71">
        <f t="shared" si="17"/>
        <v>579.94169096209771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2.8000000000000003</v>
      </c>
      <c r="AG35" s="74">
        <f t="shared" si="38"/>
        <v>200</v>
      </c>
      <c r="AH35" s="60">
        <f t="shared" si="38"/>
        <v>50</v>
      </c>
      <c r="AI35" s="60">
        <f t="shared" si="38"/>
        <v>140</v>
      </c>
      <c r="AJ35" s="60">
        <f t="shared" si="38"/>
        <v>10140</v>
      </c>
      <c r="AK35" s="60">
        <f t="shared" si="38"/>
        <v>863.26530612244892</v>
      </c>
      <c r="AL35" s="60">
        <f t="shared" si="38"/>
        <v>17.26530612244898</v>
      </c>
      <c r="AM35" s="60">
        <f t="shared" si="38"/>
        <v>-613.52551020408157</v>
      </c>
      <c r="AN35" s="60">
        <f t="shared" si="38"/>
        <v>-613.52551020408157</v>
      </c>
      <c r="AO35" s="60">
        <f t="shared" si="38"/>
        <v>613.52551020408157</v>
      </c>
      <c r="AP35" s="61" t="str">
        <f t="shared" si="19"/>
        <v/>
      </c>
      <c r="AQ35" s="62">
        <f t="shared" si="6"/>
        <v>35</v>
      </c>
      <c r="AR35" s="63">
        <f t="shared" si="20"/>
        <v>2.0384570012976311</v>
      </c>
      <c r="AS35" s="63">
        <f t="shared" si="21"/>
        <v>101.92285006488156</v>
      </c>
      <c r="AT35" s="63">
        <f t="shared" si="22"/>
        <v>203.84570012976312</v>
      </c>
      <c r="AU35" s="63">
        <f t="shared" si="7"/>
        <v>-101.92285006488156</v>
      </c>
      <c r="AV35" s="68">
        <f t="shared" si="23"/>
        <v>0.1</v>
      </c>
      <c r="AW35" s="63">
        <f t="shared" si="24"/>
        <v>509.61425032440781</v>
      </c>
      <c r="AX35" s="63">
        <f t="shared" si="25"/>
        <v>-203.84570012976312</v>
      </c>
      <c r="AY35" s="64">
        <f t="shared" si="26"/>
        <v>305.76855019464472</v>
      </c>
      <c r="AZ35" s="65">
        <f t="shared" si="27"/>
        <v>-274.17314076745299</v>
      </c>
      <c r="BA35" s="51">
        <f t="shared" si="28"/>
        <v>713.45995045417089</v>
      </c>
      <c r="BB35" s="55">
        <f t="shared" si="29"/>
        <v>7.5738379429101291E-2</v>
      </c>
      <c r="BC35" s="55">
        <f t="shared" si="30"/>
        <v>0.52724016045024835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9420.0583090379023</v>
      </c>
      <c r="AC36" s="71">
        <f t="shared" si="17"/>
        <v>579.94169096209771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2.8000000000000003</v>
      </c>
      <c r="AG36" s="74">
        <f t="shared" si="38"/>
        <v>200</v>
      </c>
      <c r="AH36" s="60">
        <f t="shared" si="38"/>
        <v>50</v>
      </c>
      <c r="AI36" s="60">
        <f t="shared" si="38"/>
        <v>140</v>
      </c>
      <c r="AJ36" s="60">
        <f t="shared" si="38"/>
        <v>10140</v>
      </c>
      <c r="AK36" s="60">
        <f t="shared" si="38"/>
        <v>863.26530612244892</v>
      </c>
      <c r="AL36" s="60">
        <f t="shared" si="38"/>
        <v>17.26530612244898</v>
      </c>
      <c r="AM36" s="60">
        <f t="shared" si="38"/>
        <v>-613.52551020408157</v>
      </c>
      <c r="AN36" s="60">
        <f t="shared" si="38"/>
        <v>-613.52551020408157</v>
      </c>
      <c r="AO36" s="60">
        <f t="shared" si="38"/>
        <v>613.52551020408157</v>
      </c>
      <c r="AP36" s="61" t="str">
        <f t="shared" si="19"/>
        <v/>
      </c>
      <c r="AQ36" s="62">
        <f t="shared" si="6"/>
        <v>35</v>
      </c>
      <c r="AR36" s="63">
        <f t="shared" si="20"/>
        <v>2.04449454200285</v>
      </c>
      <c r="AS36" s="63">
        <f t="shared" si="21"/>
        <v>102.2247271001425</v>
      </c>
      <c r="AT36" s="63">
        <f t="shared" si="22"/>
        <v>204.449454200285</v>
      </c>
      <c r="AU36" s="63">
        <f t="shared" si="7"/>
        <v>-102.2247271001425</v>
      </c>
      <c r="AV36" s="68">
        <f t="shared" si="23"/>
        <v>0.1</v>
      </c>
      <c r="AW36" s="63">
        <f t="shared" si="24"/>
        <v>511.12363550071251</v>
      </c>
      <c r="AX36" s="63">
        <f t="shared" si="25"/>
        <v>-204.449454200285</v>
      </c>
      <c r="AY36" s="64">
        <f t="shared" si="26"/>
        <v>306.67418130042751</v>
      </c>
      <c r="AZ36" s="65">
        <f t="shared" si="27"/>
        <v>-273.2675096616702</v>
      </c>
      <c r="BA36" s="51">
        <f t="shared" si="28"/>
        <v>715.57308970099757</v>
      </c>
      <c r="BB36" s="55">
        <f t="shared" si="29"/>
        <v>7.5962702801367382E-2</v>
      </c>
      <c r="BC36" s="55">
        <f t="shared" si="30"/>
        <v>0.52880175038229882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9420.0583090379023</v>
      </c>
      <c r="AC37" s="71">
        <f t="shared" si="17"/>
        <v>579.94169096209771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2.8000000000000003</v>
      </c>
      <c r="AG37" s="74">
        <f t="shared" si="38"/>
        <v>200</v>
      </c>
      <c r="AH37" s="60">
        <f t="shared" si="38"/>
        <v>50</v>
      </c>
      <c r="AI37" s="60">
        <f t="shared" si="38"/>
        <v>140</v>
      </c>
      <c r="AJ37" s="60">
        <f t="shared" si="38"/>
        <v>10140</v>
      </c>
      <c r="AK37" s="60">
        <f t="shared" si="38"/>
        <v>863.26530612244892</v>
      </c>
      <c r="AL37" s="60">
        <f t="shared" si="38"/>
        <v>17.26530612244898</v>
      </c>
      <c r="AM37" s="60">
        <f t="shared" si="38"/>
        <v>-613.52551020408157</v>
      </c>
      <c r="AN37" s="60">
        <f t="shared" si="38"/>
        <v>-613.52551020408157</v>
      </c>
      <c r="AO37" s="60">
        <f t="shared" si="38"/>
        <v>613.52551020408157</v>
      </c>
      <c r="AP37" s="61" t="str">
        <f t="shared" si="19"/>
        <v/>
      </c>
      <c r="AQ37" s="62">
        <f t="shared" si="6"/>
        <v>35</v>
      </c>
      <c r="AR37" s="63">
        <f t="shared" si="20"/>
        <v>2.050602697219241</v>
      </c>
      <c r="AS37" s="63">
        <f t="shared" si="21"/>
        <v>102.53013486096205</v>
      </c>
      <c r="AT37" s="63">
        <f t="shared" si="22"/>
        <v>205.0602697219241</v>
      </c>
      <c r="AU37" s="63">
        <f t="shared" si="7"/>
        <v>-102.53013486096205</v>
      </c>
      <c r="AV37" s="68">
        <f t="shared" si="23"/>
        <v>0.1</v>
      </c>
      <c r="AW37" s="63">
        <f t="shared" si="24"/>
        <v>512.65067430481031</v>
      </c>
      <c r="AX37" s="63">
        <f t="shared" si="25"/>
        <v>-205.0602697219241</v>
      </c>
      <c r="AY37" s="64">
        <f t="shared" si="26"/>
        <v>307.59040458288621</v>
      </c>
      <c r="AZ37" s="65">
        <f t="shared" si="27"/>
        <v>-272.3512863792115</v>
      </c>
      <c r="BA37" s="51">
        <f t="shared" si="28"/>
        <v>717.7109440267343</v>
      </c>
      <c r="BB37" s="55">
        <f t="shared" si="29"/>
        <v>7.6189649838806162E-2</v>
      </c>
      <c r="BC37" s="55">
        <f t="shared" si="30"/>
        <v>0.53038160452408112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9420.0583090379023</v>
      </c>
      <c r="AC38" s="71">
        <f t="shared" si="17"/>
        <v>579.94169096209771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2.8000000000000003</v>
      </c>
      <c r="AG38" s="74">
        <f t="shared" si="38"/>
        <v>200</v>
      </c>
      <c r="AH38" s="60">
        <f t="shared" si="38"/>
        <v>50</v>
      </c>
      <c r="AI38" s="60">
        <f t="shared" si="38"/>
        <v>140</v>
      </c>
      <c r="AJ38" s="60">
        <f t="shared" si="38"/>
        <v>10140</v>
      </c>
      <c r="AK38" s="60">
        <f t="shared" si="38"/>
        <v>863.26530612244892</v>
      </c>
      <c r="AL38" s="60">
        <f t="shared" si="38"/>
        <v>17.26530612244898</v>
      </c>
      <c r="AM38" s="60">
        <f t="shared" si="38"/>
        <v>-613.52551020408157</v>
      </c>
      <c r="AN38" s="60">
        <f t="shared" si="38"/>
        <v>-613.52551020408157</v>
      </c>
      <c r="AO38" s="60">
        <f t="shared" si="38"/>
        <v>613.52551020408157</v>
      </c>
      <c r="AP38" s="61" t="str">
        <f t="shared" si="19"/>
        <v/>
      </c>
      <c r="AQ38" s="62">
        <f t="shared" si="6"/>
        <v>35</v>
      </c>
      <c r="AR38" s="63">
        <f t="shared" si="20"/>
        <v>2.0567827130852367</v>
      </c>
      <c r="AS38" s="63">
        <f t="shared" si="21"/>
        <v>102.83913565426184</v>
      </c>
      <c r="AT38" s="63">
        <f t="shared" si="22"/>
        <v>205.67827130852368</v>
      </c>
      <c r="AU38" s="63">
        <f t="shared" si="7"/>
        <v>-102.83913565426184</v>
      </c>
      <c r="AV38" s="68">
        <f t="shared" si="23"/>
        <v>0.1</v>
      </c>
      <c r="AW38" s="63">
        <f t="shared" si="24"/>
        <v>514.19567827130913</v>
      </c>
      <c r="AX38" s="63">
        <f t="shared" si="25"/>
        <v>-205.67827130852368</v>
      </c>
      <c r="AY38" s="64">
        <f t="shared" si="26"/>
        <v>308.51740696278546</v>
      </c>
      <c r="AZ38" s="65">
        <f t="shared" si="27"/>
        <v>-271.42428399931225</v>
      </c>
      <c r="BA38" s="51">
        <f t="shared" si="28"/>
        <v>719.87394957983292</v>
      </c>
      <c r="BB38" s="55">
        <f t="shared" si="29"/>
        <v>7.6419266841391317E-2</v>
      </c>
      <c r="BC38" s="55">
        <f t="shared" si="30"/>
        <v>0.53198004518517827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9420.0583090379023</v>
      </c>
      <c r="AC39" s="71">
        <f t="shared" si="17"/>
        <v>579.94169096209771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2.8000000000000003</v>
      </c>
      <c r="AG39" s="74">
        <f t="shared" si="38"/>
        <v>200</v>
      </c>
      <c r="AH39" s="60">
        <f t="shared" si="38"/>
        <v>50</v>
      </c>
      <c r="AI39" s="60">
        <f t="shared" si="38"/>
        <v>140</v>
      </c>
      <c r="AJ39" s="60">
        <f t="shared" si="38"/>
        <v>10140</v>
      </c>
      <c r="AK39" s="60">
        <f t="shared" si="38"/>
        <v>863.26530612244892</v>
      </c>
      <c r="AL39" s="60">
        <f t="shared" si="38"/>
        <v>17.26530612244898</v>
      </c>
      <c r="AM39" s="60">
        <f t="shared" si="38"/>
        <v>-613.52551020408157</v>
      </c>
      <c r="AN39" s="60">
        <f t="shared" si="38"/>
        <v>-613.52551020408157</v>
      </c>
      <c r="AO39" s="60">
        <f t="shared" si="38"/>
        <v>613.52551020408157</v>
      </c>
      <c r="AP39" s="61" t="str">
        <f t="shared" si="19"/>
        <v/>
      </c>
      <c r="AQ39" s="62">
        <f t="shared" si="6"/>
        <v>35</v>
      </c>
      <c r="AR39" s="63">
        <f t="shared" si="20"/>
        <v>2.0630358652336702</v>
      </c>
      <c r="AS39" s="63">
        <f t="shared" si="21"/>
        <v>103.15179326168351</v>
      </c>
      <c r="AT39" s="63">
        <f t="shared" si="22"/>
        <v>206.30358652336702</v>
      </c>
      <c r="AU39" s="63">
        <f t="shared" si="7"/>
        <v>-103.15179326168351</v>
      </c>
      <c r="AV39" s="68">
        <f t="shared" si="23"/>
        <v>0.1</v>
      </c>
      <c r="AW39" s="63">
        <f t="shared" si="24"/>
        <v>515.75896630841748</v>
      </c>
      <c r="AX39" s="63">
        <f t="shared" si="25"/>
        <v>-206.30358652336702</v>
      </c>
      <c r="AY39" s="64">
        <f t="shared" si="26"/>
        <v>309.45537978505047</v>
      </c>
      <c r="AZ39" s="65">
        <f t="shared" si="27"/>
        <v>-270.48631117704724</v>
      </c>
      <c r="BA39" s="51">
        <f t="shared" si="28"/>
        <v>722.06255283178461</v>
      </c>
      <c r="BB39" s="55">
        <f t="shared" si="29"/>
        <v>7.665160120495379E-2</v>
      </c>
      <c r="BC39" s="55">
        <f t="shared" si="30"/>
        <v>0.53359740230380337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9420.0583090379023</v>
      </c>
      <c r="AC40" s="71">
        <f t="shared" si="17"/>
        <v>579.94169096209771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2.8000000000000003</v>
      </c>
      <c r="AG40" s="74">
        <f t="shared" si="38"/>
        <v>200</v>
      </c>
      <c r="AH40" s="60">
        <f t="shared" si="38"/>
        <v>50</v>
      </c>
      <c r="AI40" s="60">
        <f t="shared" si="38"/>
        <v>140</v>
      </c>
      <c r="AJ40" s="60">
        <f t="shared" si="38"/>
        <v>10140</v>
      </c>
      <c r="AK40" s="60">
        <f t="shared" si="38"/>
        <v>863.26530612244892</v>
      </c>
      <c r="AL40" s="60">
        <f t="shared" si="38"/>
        <v>17.26530612244898</v>
      </c>
      <c r="AM40" s="60">
        <f t="shared" si="38"/>
        <v>-613.52551020408157</v>
      </c>
      <c r="AN40" s="60">
        <f t="shared" si="38"/>
        <v>-613.52551020408157</v>
      </c>
      <c r="AO40" s="60">
        <f t="shared" si="38"/>
        <v>613.52551020408157</v>
      </c>
      <c r="AP40" s="61" t="str">
        <f t="shared" si="19"/>
        <v/>
      </c>
      <c r="AQ40" s="62">
        <f t="shared" si="6"/>
        <v>35</v>
      </c>
      <c r="AR40" s="63">
        <f t="shared" si="20"/>
        <v>2.0693634596695851</v>
      </c>
      <c r="AS40" s="63">
        <f t="shared" si="21"/>
        <v>103.46817298347926</v>
      </c>
      <c r="AT40" s="63">
        <f t="shared" si="22"/>
        <v>206.93634596695853</v>
      </c>
      <c r="AU40" s="63">
        <f t="shared" si="7"/>
        <v>-103.46817298347926</v>
      </c>
      <c r="AV40" s="68">
        <f t="shared" si="23"/>
        <v>0.1</v>
      </c>
      <c r="AW40" s="63">
        <f t="shared" si="24"/>
        <v>517.34086491739629</v>
      </c>
      <c r="AX40" s="63">
        <f t="shared" si="25"/>
        <v>-206.93634596695853</v>
      </c>
      <c r="AY40" s="64">
        <f t="shared" si="26"/>
        <v>310.40451895043776</v>
      </c>
      <c r="AZ40" s="65">
        <f t="shared" si="27"/>
        <v>-269.53717201165995</v>
      </c>
      <c r="BA40" s="51">
        <f t="shared" si="28"/>
        <v>724.27721088435487</v>
      </c>
      <c r="BB40" s="55">
        <f t="shared" si="29"/>
        <v>7.688670145379678E-2</v>
      </c>
      <c r="BC40" s="55">
        <f t="shared" si="30"/>
        <v>0.53523401367384082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9420.0583090379023</v>
      </c>
      <c r="AC41" s="71">
        <f t="shared" si="17"/>
        <v>579.94169096209771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2.8000000000000003</v>
      </c>
      <c r="AG41" s="74">
        <f t="shared" si="38"/>
        <v>200</v>
      </c>
      <c r="AH41" s="60">
        <f t="shared" si="38"/>
        <v>50</v>
      </c>
      <c r="AI41" s="60">
        <f t="shared" si="38"/>
        <v>140</v>
      </c>
      <c r="AJ41" s="60">
        <f t="shared" si="38"/>
        <v>10140</v>
      </c>
      <c r="AK41" s="60">
        <f t="shared" si="38"/>
        <v>863.26530612244892</v>
      </c>
      <c r="AL41" s="60">
        <f t="shared" si="38"/>
        <v>17.26530612244898</v>
      </c>
      <c r="AM41" s="60">
        <f t="shared" si="38"/>
        <v>-613.52551020408157</v>
      </c>
      <c r="AN41" s="60">
        <f t="shared" si="38"/>
        <v>-613.52551020408157</v>
      </c>
      <c r="AO41" s="60">
        <f t="shared" si="38"/>
        <v>613.52551020408157</v>
      </c>
      <c r="AP41" s="61" t="str">
        <f t="shared" si="19"/>
        <v/>
      </c>
      <c r="AQ41" s="62">
        <f t="shared" si="6"/>
        <v>35</v>
      </c>
      <c r="AR41" s="63">
        <f t="shared" si="20"/>
        <v>2.0757668336795829</v>
      </c>
      <c r="AS41" s="63">
        <f t="shared" si="21"/>
        <v>103.78834168397914</v>
      </c>
      <c r="AT41" s="63">
        <f t="shared" si="22"/>
        <v>207.57668336795828</v>
      </c>
      <c r="AU41" s="63">
        <f t="shared" si="7"/>
        <v>-103.78834168397914</v>
      </c>
      <c r="AV41" s="68">
        <f t="shared" si="23"/>
        <v>0.1</v>
      </c>
      <c r="AW41" s="63">
        <f t="shared" si="24"/>
        <v>518.94170841989569</v>
      </c>
      <c r="AX41" s="63">
        <f t="shared" si="25"/>
        <v>-207.57668336795828</v>
      </c>
      <c r="AY41" s="64">
        <f t="shared" si="26"/>
        <v>311.36502505193744</v>
      </c>
      <c r="AZ41" s="65">
        <f t="shared" si="27"/>
        <v>-268.57666591016027</v>
      </c>
      <c r="BA41" s="51">
        <f t="shared" si="28"/>
        <v>726.51839178785394</v>
      </c>
      <c r="BB41" s="55">
        <f t="shared" si="29"/>
        <v>7.712461727448218E-2</v>
      </c>
      <c r="BC41" s="55">
        <f t="shared" si="30"/>
        <v>0.53689022518004625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9420.0583090379023</v>
      </c>
      <c r="AC42" s="71">
        <f t="shared" si="17"/>
        <v>579.94169096209771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2.8000000000000003</v>
      </c>
      <c r="AG42" s="74">
        <f t="shared" si="41"/>
        <v>200</v>
      </c>
      <c r="AH42" s="60">
        <f t="shared" si="41"/>
        <v>50</v>
      </c>
      <c r="AI42" s="60">
        <f t="shared" si="41"/>
        <v>140</v>
      </c>
      <c r="AJ42" s="60">
        <f t="shared" si="41"/>
        <v>10140</v>
      </c>
      <c r="AK42" s="60">
        <f t="shared" si="41"/>
        <v>863.26530612244892</v>
      </c>
      <c r="AL42" s="60">
        <f t="shared" si="41"/>
        <v>17.26530612244898</v>
      </c>
      <c r="AM42" s="60">
        <f t="shared" si="41"/>
        <v>-613.52551020408157</v>
      </c>
      <c r="AN42" s="60">
        <f t="shared" si="41"/>
        <v>-613.52551020408157</v>
      </c>
      <c r="AO42" s="60">
        <f t="shared" si="41"/>
        <v>613.52551020408157</v>
      </c>
      <c r="AP42" s="61" t="str">
        <f t="shared" si="19"/>
        <v/>
      </c>
      <c r="AQ42" s="62">
        <f t="shared" si="6"/>
        <v>35</v>
      </c>
      <c r="AR42" s="63">
        <f t="shared" si="20"/>
        <v>2.082247356774038</v>
      </c>
      <c r="AS42" s="63">
        <f t="shared" si="21"/>
        <v>104.1123678387019</v>
      </c>
      <c r="AT42" s="63">
        <f t="shared" si="22"/>
        <v>208.2247356774038</v>
      </c>
      <c r="AU42" s="63">
        <f t="shared" si="7"/>
        <v>-104.1123678387019</v>
      </c>
      <c r="AV42" s="68">
        <f t="shared" si="23"/>
        <v>0.1</v>
      </c>
      <c r="AW42" s="63">
        <f t="shared" si="24"/>
        <v>520.56183919350951</v>
      </c>
      <c r="AX42" s="63">
        <f t="shared" si="25"/>
        <v>-208.2247356774038</v>
      </c>
      <c r="AY42" s="64">
        <f t="shared" si="26"/>
        <v>312.33710351610569</v>
      </c>
      <c r="AZ42" s="65">
        <f t="shared" si="27"/>
        <v>-267.60458744599202</v>
      </c>
      <c r="BA42" s="51">
        <f t="shared" si="28"/>
        <v>728.78657487091334</v>
      </c>
      <c r="BB42" s="55">
        <f t="shared" si="29"/>
        <v>7.7365399550838487E-2</v>
      </c>
      <c r="BC42" s="55">
        <f t="shared" si="30"/>
        <v>0.53856639104174797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9420.0583090379023</v>
      </c>
      <c r="AC43" s="71">
        <f t="shared" si="17"/>
        <v>579.94169096209771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2.8000000000000003</v>
      </c>
      <c r="AG43" s="74">
        <f t="shared" si="41"/>
        <v>200</v>
      </c>
      <c r="AH43" s="60">
        <f t="shared" si="41"/>
        <v>50</v>
      </c>
      <c r="AI43" s="60">
        <f t="shared" si="41"/>
        <v>140</v>
      </c>
      <c r="AJ43" s="60">
        <f t="shared" si="41"/>
        <v>10140</v>
      </c>
      <c r="AK43" s="60">
        <f t="shared" si="41"/>
        <v>863.26530612244892</v>
      </c>
      <c r="AL43" s="60">
        <f t="shared" si="41"/>
        <v>17.26530612244898</v>
      </c>
      <c r="AM43" s="60">
        <f t="shared" si="41"/>
        <v>-613.52551020408157</v>
      </c>
      <c r="AN43" s="60">
        <f t="shared" si="41"/>
        <v>-613.52551020408157</v>
      </c>
      <c r="AO43" s="60">
        <f t="shared" si="41"/>
        <v>613.52551020408157</v>
      </c>
      <c r="AP43" s="61" t="str">
        <f t="shared" si="19"/>
        <v/>
      </c>
      <c r="AQ43" s="62">
        <f t="shared" si="6"/>
        <v>35</v>
      </c>
      <c r="AR43" s="63">
        <f t="shared" si="20"/>
        <v>2.0888064316635777</v>
      </c>
      <c r="AS43" s="63">
        <f t="shared" si="21"/>
        <v>104.44032158317889</v>
      </c>
      <c r="AT43" s="63">
        <f t="shared" si="22"/>
        <v>208.88064316635777</v>
      </c>
      <c r="AU43" s="63">
        <f t="shared" si="7"/>
        <v>-104.44032158317889</v>
      </c>
      <c r="AV43" s="68">
        <f t="shared" si="23"/>
        <v>0.1</v>
      </c>
      <c r="AW43" s="63">
        <f t="shared" si="24"/>
        <v>522.20160791589444</v>
      </c>
      <c r="AX43" s="63">
        <f t="shared" si="25"/>
        <v>-208.88064316635777</v>
      </c>
      <c r="AY43" s="64">
        <f t="shared" si="26"/>
        <v>313.32096474953664</v>
      </c>
      <c r="AZ43" s="65">
        <f t="shared" si="27"/>
        <v>-266.62072621256107</v>
      </c>
      <c r="BA43" s="51">
        <f t="shared" si="28"/>
        <v>731.08225108225224</v>
      </c>
      <c r="BB43" s="55">
        <f t="shared" si="29"/>
        <v>7.7609100400241549E-2</v>
      </c>
      <c r="BC43" s="55">
        <f t="shared" si="30"/>
        <v>0.54026287406540985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9420.0583090379023</v>
      </c>
      <c r="AC44" s="71">
        <f t="shared" si="17"/>
        <v>579.94169096209771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2.8000000000000003</v>
      </c>
      <c r="AG44" s="74">
        <f t="shared" si="41"/>
        <v>200</v>
      </c>
      <c r="AH44" s="60">
        <f t="shared" si="41"/>
        <v>50</v>
      </c>
      <c r="AI44" s="60">
        <f t="shared" si="41"/>
        <v>140</v>
      </c>
      <c r="AJ44" s="60">
        <f t="shared" si="41"/>
        <v>10140</v>
      </c>
      <c r="AK44" s="60">
        <f t="shared" si="41"/>
        <v>863.26530612244892</v>
      </c>
      <c r="AL44" s="60">
        <f t="shared" si="41"/>
        <v>17.26530612244898</v>
      </c>
      <c r="AM44" s="60">
        <f t="shared" si="41"/>
        <v>-613.52551020408157</v>
      </c>
      <c r="AN44" s="60">
        <f t="shared" si="41"/>
        <v>-613.52551020408157</v>
      </c>
      <c r="AO44" s="60">
        <f t="shared" si="41"/>
        <v>613.52551020408157</v>
      </c>
      <c r="AP44" s="61" t="str">
        <f t="shared" si="19"/>
        <v/>
      </c>
      <c r="AQ44" s="62">
        <f t="shared" si="6"/>
        <v>35</v>
      </c>
      <c r="AR44" s="63">
        <f t="shared" si="20"/>
        <v>2.0954454952712824</v>
      </c>
      <c r="AS44" s="63">
        <f t="shared" si="21"/>
        <v>104.77227476356413</v>
      </c>
      <c r="AT44" s="63">
        <f t="shared" si="22"/>
        <v>209.54454952712825</v>
      </c>
      <c r="AU44" s="63">
        <f t="shared" si="7"/>
        <v>-104.77227476356413</v>
      </c>
      <c r="AV44" s="68">
        <f t="shared" si="23"/>
        <v>0.1</v>
      </c>
      <c r="AW44" s="63">
        <f t="shared" si="24"/>
        <v>523.86137381782066</v>
      </c>
      <c r="AX44" s="63">
        <f t="shared" si="25"/>
        <v>-209.54454952712825</v>
      </c>
      <c r="AY44" s="64">
        <f t="shared" si="26"/>
        <v>314.31682429069241</v>
      </c>
      <c r="AZ44" s="65">
        <f t="shared" si="27"/>
        <v>-265.6248666714053</v>
      </c>
      <c r="BA44" s="51">
        <f t="shared" si="28"/>
        <v>733.40592334494886</v>
      </c>
      <c r="BB44" s="55">
        <f t="shared" si="29"/>
        <v>7.7855773211222695E-2</v>
      </c>
      <c r="BC44" s="55">
        <f t="shared" si="30"/>
        <v>0.54198004590643356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9420.0583090379023</v>
      </c>
      <c r="AC45" s="71">
        <f t="shared" si="17"/>
        <v>579.94169096209771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2.8000000000000003</v>
      </c>
      <c r="AG45" s="74">
        <f t="shared" si="41"/>
        <v>200</v>
      </c>
      <c r="AH45" s="60">
        <f t="shared" si="41"/>
        <v>50</v>
      </c>
      <c r="AI45" s="60">
        <f t="shared" si="41"/>
        <v>140</v>
      </c>
      <c r="AJ45" s="60">
        <f t="shared" si="41"/>
        <v>10140</v>
      </c>
      <c r="AK45" s="60">
        <f t="shared" si="41"/>
        <v>863.26530612244892</v>
      </c>
      <c r="AL45" s="60">
        <f t="shared" si="41"/>
        <v>17.26530612244898</v>
      </c>
      <c r="AM45" s="60">
        <f t="shared" si="41"/>
        <v>-613.52551020408157</v>
      </c>
      <c r="AN45" s="60">
        <f t="shared" si="41"/>
        <v>-613.52551020408157</v>
      </c>
      <c r="AO45" s="60">
        <f t="shared" si="41"/>
        <v>613.52551020408157</v>
      </c>
      <c r="AP45" s="61" t="str">
        <f t="shared" si="19"/>
        <v/>
      </c>
      <c r="AQ45" s="62">
        <f t="shared" si="6"/>
        <v>35</v>
      </c>
      <c r="AR45" s="63">
        <f t="shared" si="20"/>
        <v>2.1021660197821497</v>
      </c>
      <c r="AS45" s="63">
        <f t="shared" si="21"/>
        <v>105.10830098910748</v>
      </c>
      <c r="AT45" s="63">
        <f t="shared" si="22"/>
        <v>210.21660197821495</v>
      </c>
      <c r="AU45" s="63">
        <f t="shared" si="7"/>
        <v>-105.10830098910748</v>
      </c>
      <c r="AV45" s="68">
        <f t="shared" si="23"/>
        <v>0.1</v>
      </c>
      <c r="AW45" s="63">
        <f t="shared" si="24"/>
        <v>525.54150494553733</v>
      </c>
      <c r="AX45" s="63">
        <f t="shared" si="25"/>
        <v>-210.21660197821495</v>
      </c>
      <c r="AY45" s="64">
        <f t="shared" si="26"/>
        <v>315.32490296732237</v>
      </c>
      <c r="AZ45" s="65">
        <f t="shared" si="27"/>
        <v>-264.61678799477534</v>
      </c>
      <c r="BA45" s="51">
        <f t="shared" si="28"/>
        <v>735.75810692375239</v>
      </c>
      <c r="BB45" s="55">
        <f t="shared" si="29"/>
        <v>7.8105472682461291E-2</v>
      </c>
      <c r="BC45" s="55">
        <f t="shared" si="30"/>
        <v>0.54371828734059846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9420.0583090379023</v>
      </c>
      <c r="AC46" s="71">
        <f t="shared" si="17"/>
        <v>579.94169096209771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2.8000000000000003</v>
      </c>
      <c r="AG46" s="74">
        <f t="shared" si="41"/>
        <v>200</v>
      </c>
      <c r="AH46" s="60">
        <f t="shared" si="41"/>
        <v>50</v>
      </c>
      <c r="AI46" s="60">
        <f t="shared" si="41"/>
        <v>140</v>
      </c>
      <c r="AJ46" s="60">
        <f t="shared" si="41"/>
        <v>10140</v>
      </c>
      <c r="AK46" s="60">
        <f t="shared" si="41"/>
        <v>863.26530612244892</v>
      </c>
      <c r="AL46" s="60">
        <f t="shared" si="41"/>
        <v>17.26530612244898</v>
      </c>
      <c r="AM46" s="60">
        <f t="shared" si="41"/>
        <v>-613.52551020408157</v>
      </c>
      <c r="AN46" s="60">
        <f t="shared" si="41"/>
        <v>-613.52551020408157</v>
      </c>
      <c r="AO46" s="60">
        <f t="shared" si="41"/>
        <v>613.52551020408157</v>
      </c>
      <c r="AP46" s="61" t="str">
        <f t="shared" si="19"/>
        <v/>
      </c>
      <c r="AQ46" s="62">
        <f t="shared" si="6"/>
        <v>35</v>
      </c>
      <c r="AR46" s="63">
        <f t="shared" si="20"/>
        <v>2.1089695137314219</v>
      </c>
      <c r="AS46" s="63">
        <f t="shared" si="21"/>
        <v>105.4484756865711</v>
      </c>
      <c r="AT46" s="63">
        <f t="shared" si="22"/>
        <v>210.8969513731422</v>
      </c>
      <c r="AU46" s="63">
        <f t="shared" si="7"/>
        <v>-105.4484756865711</v>
      </c>
      <c r="AV46" s="68">
        <f t="shared" si="23"/>
        <v>0.1</v>
      </c>
      <c r="AW46" s="63">
        <f t="shared" si="24"/>
        <v>527.2423784328555</v>
      </c>
      <c r="AX46" s="63">
        <f t="shared" si="25"/>
        <v>-210.8969513731422</v>
      </c>
      <c r="AY46" s="64">
        <f t="shared" si="26"/>
        <v>316.3454270597133</v>
      </c>
      <c r="AZ46" s="65">
        <f t="shared" si="27"/>
        <v>-263.59626390238441</v>
      </c>
      <c r="BA46" s="51">
        <f t="shared" si="28"/>
        <v>738.1393298059977</v>
      </c>
      <c r="BB46" s="55">
        <f t="shared" si="29"/>
        <v>7.835825486322133E-2</v>
      </c>
      <c r="BC46" s="55">
        <f t="shared" si="30"/>
        <v>0.54547798854555563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9420.0583090379023</v>
      </c>
      <c r="AC47" s="71">
        <f t="shared" si="17"/>
        <v>579.94169096209771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2.8000000000000003</v>
      </c>
      <c r="AG47" s="74">
        <f t="shared" si="41"/>
        <v>200</v>
      </c>
      <c r="AH47" s="60">
        <f t="shared" si="41"/>
        <v>50</v>
      </c>
      <c r="AI47" s="60">
        <f t="shared" si="41"/>
        <v>140</v>
      </c>
      <c r="AJ47" s="60">
        <f t="shared" si="41"/>
        <v>10140</v>
      </c>
      <c r="AK47" s="60">
        <f t="shared" si="41"/>
        <v>863.26530612244892</v>
      </c>
      <c r="AL47" s="60">
        <f t="shared" si="41"/>
        <v>17.26530612244898</v>
      </c>
      <c r="AM47" s="60">
        <f t="shared" si="41"/>
        <v>-613.52551020408157</v>
      </c>
      <c r="AN47" s="60">
        <f t="shared" si="41"/>
        <v>-613.52551020408157</v>
      </c>
      <c r="AO47" s="60">
        <f t="shared" si="41"/>
        <v>613.52551020408157</v>
      </c>
      <c r="AP47" s="61" t="str">
        <f t="shared" si="19"/>
        <v/>
      </c>
      <c r="AQ47" s="62">
        <f t="shared" si="6"/>
        <v>35</v>
      </c>
      <c r="AR47" s="63">
        <f t="shared" si="20"/>
        <v>2.1158575231334806</v>
      </c>
      <c r="AS47" s="63">
        <f t="shared" si="21"/>
        <v>105.79287615667403</v>
      </c>
      <c r="AT47" s="63">
        <f t="shared" si="22"/>
        <v>211.58575231334805</v>
      </c>
      <c r="AU47" s="63">
        <f t="shared" si="7"/>
        <v>-105.79287615667403</v>
      </c>
      <c r="AV47" s="68">
        <f t="shared" si="23"/>
        <v>0.1</v>
      </c>
      <c r="AW47" s="63">
        <f t="shared" si="24"/>
        <v>528.96438078337019</v>
      </c>
      <c r="AX47" s="63">
        <f t="shared" si="25"/>
        <v>-211.58575231334805</v>
      </c>
      <c r="AY47" s="64">
        <f t="shared" si="26"/>
        <v>317.37862847002214</v>
      </c>
      <c r="AZ47" s="65">
        <f t="shared" si="27"/>
        <v>-262.56306249207557</v>
      </c>
      <c r="BA47" s="51">
        <f t="shared" si="28"/>
        <v>740.55013309671813</v>
      </c>
      <c r="BB47" s="55">
        <f t="shared" si="29"/>
        <v>7.8614177195295162E-2</v>
      </c>
      <c r="BC47" s="55">
        <f t="shared" si="30"/>
        <v>0.54725954939281052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9420.0583090379023</v>
      </c>
      <c r="AC48" s="71">
        <f t="shared" si="17"/>
        <v>579.94169096209771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2.8000000000000003</v>
      </c>
      <c r="AG48" s="74">
        <f t="shared" si="41"/>
        <v>200</v>
      </c>
      <c r="AH48" s="60">
        <f t="shared" si="41"/>
        <v>50</v>
      </c>
      <c r="AI48" s="60">
        <f t="shared" si="41"/>
        <v>140</v>
      </c>
      <c r="AJ48" s="60">
        <f t="shared" si="41"/>
        <v>10140</v>
      </c>
      <c r="AK48" s="60">
        <f t="shared" si="41"/>
        <v>863.26530612244892</v>
      </c>
      <c r="AL48" s="60">
        <f t="shared" si="41"/>
        <v>17.26530612244898</v>
      </c>
      <c r="AM48" s="60">
        <f t="shared" si="41"/>
        <v>-613.52551020408157</v>
      </c>
      <c r="AN48" s="60">
        <f t="shared" si="41"/>
        <v>-613.52551020408157</v>
      </c>
      <c r="AO48" s="60">
        <f t="shared" si="41"/>
        <v>613.52551020408157</v>
      </c>
      <c r="AP48" s="61" t="str">
        <f t="shared" si="19"/>
        <v/>
      </c>
      <c r="AQ48" s="62">
        <f t="shared" si="6"/>
        <v>35</v>
      </c>
      <c r="AR48" s="63">
        <f t="shared" si="20"/>
        <v>2.1228316326530647</v>
      </c>
      <c r="AS48" s="63">
        <f t="shared" si="21"/>
        <v>106.14158163265324</v>
      </c>
      <c r="AT48" s="63">
        <f t="shared" si="22"/>
        <v>212.28316326530648</v>
      </c>
      <c r="AU48" s="63">
        <f t="shared" si="7"/>
        <v>-106.14158163265324</v>
      </c>
      <c r="AV48" s="68">
        <f t="shared" si="23"/>
        <v>0.1</v>
      </c>
      <c r="AW48" s="63">
        <f t="shared" si="24"/>
        <v>530.70790816326621</v>
      </c>
      <c r="AX48" s="63">
        <f t="shared" si="25"/>
        <v>-212.28316326530648</v>
      </c>
      <c r="AY48" s="64">
        <f t="shared" si="26"/>
        <v>318.42474489795973</v>
      </c>
      <c r="AZ48" s="65">
        <f t="shared" si="27"/>
        <v>-261.51694606413798</v>
      </c>
      <c r="BA48" s="51">
        <f t="shared" si="28"/>
        <v>742.9910714285727</v>
      </c>
      <c r="BB48" s="55">
        <f t="shared" si="29"/>
        <v>7.8873298556519922E-2</v>
      </c>
      <c r="BC48" s="55">
        <f t="shared" si="30"/>
        <v>0.54906337975065578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9420.0583090379023</v>
      </c>
      <c r="AC49" s="71">
        <f t="shared" si="17"/>
        <v>579.94169096209771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2.8000000000000003</v>
      </c>
      <c r="AG49" s="74">
        <f t="shared" si="41"/>
        <v>200</v>
      </c>
      <c r="AH49" s="60">
        <f t="shared" si="41"/>
        <v>50</v>
      </c>
      <c r="AI49" s="60">
        <f t="shared" si="41"/>
        <v>140</v>
      </c>
      <c r="AJ49" s="60">
        <f t="shared" si="41"/>
        <v>10140</v>
      </c>
      <c r="AK49" s="60">
        <f t="shared" si="41"/>
        <v>863.26530612244892</v>
      </c>
      <c r="AL49" s="60">
        <f t="shared" si="41"/>
        <v>17.26530612244898</v>
      </c>
      <c r="AM49" s="60">
        <f t="shared" si="41"/>
        <v>-613.52551020408157</v>
      </c>
      <c r="AN49" s="60">
        <f t="shared" si="41"/>
        <v>-613.52551020408157</v>
      </c>
      <c r="AO49" s="60">
        <f t="shared" si="41"/>
        <v>613.52551020408157</v>
      </c>
      <c r="AP49" s="61" t="str">
        <f t="shared" si="19"/>
        <v/>
      </c>
      <c r="AQ49" s="62">
        <f t="shared" si="6"/>
        <v>35</v>
      </c>
      <c r="AR49" s="63">
        <f t="shared" si="20"/>
        <v>2.1298934668206941</v>
      </c>
      <c r="AS49" s="63">
        <f t="shared" si="21"/>
        <v>106.49467334103471</v>
      </c>
      <c r="AT49" s="63">
        <f t="shared" si="22"/>
        <v>212.98934668206942</v>
      </c>
      <c r="AU49" s="63">
        <f t="shared" si="7"/>
        <v>-106.49467334103471</v>
      </c>
      <c r="AV49" s="68">
        <f t="shared" si="23"/>
        <v>0.1</v>
      </c>
      <c r="AW49" s="63">
        <f t="shared" si="24"/>
        <v>532.47336670517359</v>
      </c>
      <c r="AX49" s="63">
        <f t="shared" si="25"/>
        <v>-212.98934668206942</v>
      </c>
      <c r="AY49" s="64">
        <f t="shared" si="26"/>
        <v>319.48402002310416</v>
      </c>
      <c r="AZ49" s="65">
        <f t="shared" si="27"/>
        <v>-260.45767093899354</v>
      </c>
      <c r="BA49" s="51">
        <f t="shared" si="28"/>
        <v>745.46271338724296</v>
      </c>
      <c r="BB49" s="55">
        <f t="shared" si="29"/>
        <v>7.9135679305936193E-2</v>
      </c>
      <c r="BC49" s="55">
        <f t="shared" si="30"/>
        <v>0.55088989979853709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9420.0583090379023</v>
      </c>
      <c r="AC50" s="71">
        <f t="shared" si="17"/>
        <v>579.94169096209771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2.8000000000000003</v>
      </c>
      <c r="AG50" s="74">
        <f t="shared" si="41"/>
        <v>200</v>
      </c>
      <c r="AH50" s="60">
        <f t="shared" si="41"/>
        <v>50</v>
      </c>
      <c r="AI50" s="60">
        <f t="shared" si="41"/>
        <v>140</v>
      </c>
      <c r="AJ50" s="60">
        <f t="shared" si="41"/>
        <v>10140</v>
      </c>
      <c r="AK50" s="60">
        <f t="shared" si="41"/>
        <v>863.26530612244892</v>
      </c>
      <c r="AL50" s="60">
        <f t="shared" si="41"/>
        <v>17.26530612244898</v>
      </c>
      <c r="AM50" s="60">
        <f t="shared" si="41"/>
        <v>-613.52551020408157</v>
      </c>
      <c r="AN50" s="60">
        <f t="shared" si="41"/>
        <v>-613.52551020408157</v>
      </c>
      <c r="AO50" s="60">
        <f t="shared" si="41"/>
        <v>613.52551020408157</v>
      </c>
      <c r="AP50" s="61" t="str">
        <f t="shared" si="19"/>
        <v/>
      </c>
      <c r="AQ50" s="62">
        <f t="shared" si="6"/>
        <v>35</v>
      </c>
      <c r="AR50" s="63">
        <f t="shared" si="20"/>
        <v>2.1370446912942431</v>
      </c>
      <c r="AS50" s="63">
        <f t="shared" si="21"/>
        <v>106.85223456471216</v>
      </c>
      <c r="AT50" s="63">
        <f t="shared" si="22"/>
        <v>213.70446912942433</v>
      </c>
      <c r="AU50" s="63">
        <f t="shared" si="7"/>
        <v>-106.85223456471216</v>
      </c>
      <c r="AV50" s="68">
        <f t="shared" si="23"/>
        <v>0.1</v>
      </c>
      <c r="AW50" s="63">
        <f t="shared" si="24"/>
        <v>534.26117282356086</v>
      </c>
      <c r="AX50" s="63">
        <f t="shared" si="25"/>
        <v>-213.70446912942433</v>
      </c>
      <c r="AY50" s="64">
        <f t="shared" si="26"/>
        <v>320.55670369413656</v>
      </c>
      <c r="AZ50" s="65">
        <f t="shared" si="27"/>
        <v>-259.38498726796115</v>
      </c>
      <c r="BA50" s="51">
        <f t="shared" si="28"/>
        <v>747.96564195298515</v>
      </c>
      <c r="BB50" s="55">
        <f t="shared" si="29"/>
        <v>7.9401381330661533E-2</v>
      </c>
      <c r="BC50" s="55">
        <f t="shared" si="30"/>
        <v>0.5527395403533536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9420.0583090379023</v>
      </c>
      <c r="AC51" s="71">
        <f t="shared" si="17"/>
        <v>579.94169096209771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2.8000000000000003</v>
      </c>
      <c r="AG51" s="74">
        <f t="shared" si="41"/>
        <v>200</v>
      </c>
      <c r="AH51" s="60">
        <f t="shared" si="41"/>
        <v>50</v>
      </c>
      <c r="AI51" s="60">
        <f t="shared" si="41"/>
        <v>140</v>
      </c>
      <c r="AJ51" s="60">
        <f t="shared" si="41"/>
        <v>10140</v>
      </c>
      <c r="AK51" s="60">
        <f t="shared" si="41"/>
        <v>863.26530612244892</v>
      </c>
      <c r="AL51" s="60">
        <f t="shared" si="41"/>
        <v>17.26530612244898</v>
      </c>
      <c r="AM51" s="60">
        <f t="shared" si="41"/>
        <v>-613.52551020408157</v>
      </c>
      <c r="AN51" s="60">
        <f t="shared" si="41"/>
        <v>-613.52551020408157</v>
      </c>
      <c r="AO51" s="60">
        <f t="shared" si="41"/>
        <v>613.52551020408157</v>
      </c>
      <c r="AP51" s="61" t="str">
        <f t="shared" si="19"/>
        <v/>
      </c>
      <c r="AQ51" s="62">
        <f t="shared" si="6"/>
        <v>35</v>
      </c>
      <c r="AR51" s="63">
        <f t="shared" si="20"/>
        <v>2.1442870141687287</v>
      </c>
      <c r="AS51" s="63">
        <f t="shared" si="21"/>
        <v>107.21435070843643</v>
      </c>
      <c r="AT51" s="63">
        <f t="shared" si="22"/>
        <v>214.42870141687285</v>
      </c>
      <c r="AU51" s="63">
        <f t="shared" si="7"/>
        <v>-107.21435070843643</v>
      </c>
      <c r="AV51" s="68">
        <f t="shared" si="23"/>
        <v>0.1</v>
      </c>
      <c r="AW51" s="63">
        <f t="shared" si="24"/>
        <v>536.07175354218214</v>
      </c>
      <c r="AX51" s="63">
        <f t="shared" si="25"/>
        <v>-214.42870141687285</v>
      </c>
      <c r="AY51" s="64">
        <f t="shared" si="26"/>
        <v>321.64305212530928</v>
      </c>
      <c r="AZ51" s="65">
        <f t="shared" si="27"/>
        <v>-258.29863883678843</v>
      </c>
      <c r="BA51" s="51">
        <f t="shared" si="28"/>
        <v>750.50045495905499</v>
      </c>
      <c r="BB51" s="55">
        <f t="shared" si="29"/>
        <v>7.967046809455533E-2</v>
      </c>
      <c r="BC51" s="55">
        <f t="shared" si="30"/>
        <v>0.55461274320823117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9420.0583090379023</v>
      </c>
      <c r="AC52" s="71">
        <f t="shared" si="17"/>
        <v>579.94169096209771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2.8000000000000003</v>
      </c>
      <c r="AG52" s="74">
        <f t="shared" si="41"/>
        <v>200</v>
      </c>
      <c r="AH52" s="60">
        <f t="shared" si="41"/>
        <v>50</v>
      </c>
      <c r="AI52" s="60">
        <f t="shared" si="41"/>
        <v>140</v>
      </c>
      <c r="AJ52" s="60">
        <f t="shared" si="41"/>
        <v>10140</v>
      </c>
      <c r="AK52" s="60">
        <f t="shared" si="41"/>
        <v>863.26530612244892</v>
      </c>
      <c r="AL52" s="60">
        <f t="shared" si="41"/>
        <v>17.26530612244898</v>
      </c>
      <c r="AM52" s="60">
        <f t="shared" si="41"/>
        <v>-613.52551020408157</v>
      </c>
      <c r="AN52" s="60">
        <f t="shared" si="41"/>
        <v>-613.52551020408157</v>
      </c>
      <c r="AO52" s="60">
        <f t="shared" si="41"/>
        <v>613.52551020408157</v>
      </c>
      <c r="AP52" s="61" t="str">
        <f t="shared" si="19"/>
        <v/>
      </c>
      <c r="AQ52" s="62">
        <f t="shared" si="6"/>
        <v>35</v>
      </c>
      <c r="AR52" s="63">
        <f t="shared" si="20"/>
        <v>2.1516221873364767</v>
      </c>
      <c r="AS52" s="63">
        <f t="shared" si="21"/>
        <v>107.58110936682384</v>
      </c>
      <c r="AT52" s="63">
        <f t="shared" si="22"/>
        <v>215.16221873364768</v>
      </c>
      <c r="AU52" s="63">
        <f t="shared" si="7"/>
        <v>-107.58110936682384</v>
      </c>
      <c r="AV52" s="68">
        <f t="shared" si="23"/>
        <v>0.1</v>
      </c>
      <c r="AW52" s="63">
        <f t="shared" si="24"/>
        <v>537.90554683411915</v>
      </c>
      <c r="AX52" s="63">
        <f t="shared" si="25"/>
        <v>-215.16221873364768</v>
      </c>
      <c r="AY52" s="64">
        <f t="shared" si="26"/>
        <v>322.74332810047144</v>
      </c>
      <c r="AZ52" s="65">
        <f t="shared" si="27"/>
        <v>-257.19836286162626</v>
      </c>
      <c r="BA52" s="51">
        <f t="shared" si="28"/>
        <v>753.06776556776686</v>
      </c>
      <c r="BB52" s="55">
        <f t="shared" si="29"/>
        <v>7.9943004688755454E-2</v>
      </c>
      <c r="BC52" s="55">
        <f t="shared" si="30"/>
        <v>0.55650996148432519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9420.0583090379023</v>
      </c>
      <c r="AC53" s="71">
        <f t="shared" si="17"/>
        <v>579.94169096209771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2.8000000000000003</v>
      </c>
      <c r="AG53" s="74">
        <f t="shared" si="41"/>
        <v>200</v>
      </c>
      <c r="AH53" s="60">
        <f t="shared" si="41"/>
        <v>50</v>
      </c>
      <c r="AI53" s="60">
        <f t="shared" si="41"/>
        <v>140</v>
      </c>
      <c r="AJ53" s="60">
        <f t="shared" si="41"/>
        <v>10140</v>
      </c>
      <c r="AK53" s="60">
        <f t="shared" si="41"/>
        <v>863.26530612244892</v>
      </c>
      <c r="AL53" s="60">
        <f t="shared" si="41"/>
        <v>17.26530612244898</v>
      </c>
      <c r="AM53" s="60">
        <f t="shared" si="41"/>
        <v>-613.52551020408157</v>
      </c>
      <c r="AN53" s="60">
        <f t="shared" si="41"/>
        <v>-613.52551020408157</v>
      </c>
      <c r="AO53" s="60">
        <f t="shared" si="41"/>
        <v>613.52551020408157</v>
      </c>
      <c r="AP53" s="61" t="str">
        <f t="shared" si="19"/>
        <v/>
      </c>
      <c r="AQ53" s="62">
        <f t="shared" si="6"/>
        <v>35</v>
      </c>
      <c r="AR53" s="63">
        <f t="shared" si="20"/>
        <v>2.159052007899938</v>
      </c>
      <c r="AS53" s="63">
        <f t="shared" si="21"/>
        <v>107.95260039499691</v>
      </c>
      <c r="AT53" s="63">
        <f t="shared" si="22"/>
        <v>215.90520078999381</v>
      </c>
      <c r="AU53" s="63">
        <f t="shared" si="7"/>
        <v>-107.95260039499691</v>
      </c>
      <c r="AV53" s="68">
        <f t="shared" si="23"/>
        <v>0.1</v>
      </c>
      <c r="AW53" s="63">
        <f t="shared" si="24"/>
        <v>539.76300197498449</v>
      </c>
      <c r="AX53" s="63">
        <f t="shared" si="25"/>
        <v>-215.90520078999381</v>
      </c>
      <c r="AY53" s="64">
        <f t="shared" si="26"/>
        <v>323.85780118499065</v>
      </c>
      <c r="AZ53" s="65">
        <f t="shared" si="27"/>
        <v>-256.08388977710706</v>
      </c>
      <c r="BA53" s="51">
        <f t="shared" si="28"/>
        <v>755.66820276497833</v>
      </c>
      <c r="BB53" s="55">
        <f t="shared" si="29"/>
        <v>8.0219057884171094E-2</v>
      </c>
      <c r="BC53" s="55">
        <f t="shared" si="30"/>
        <v>0.55843165999624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9420.0583090379023</v>
      </c>
      <c r="AC54" s="71">
        <f t="shared" si="17"/>
        <v>579.94169096209771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2.8000000000000003</v>
      </c>
      <c r="AG54" s="74">
        <f t="shared" si="41"/>
        <v>200</v>
      </c>
      <c r="AH54" s="60">
        <f t="shared" si="41"/>
        <v>50</v>
      </c>
      <c r="AI54" s="60">
        <f t="shared" si="41"/>
        <v>140</v>
      </c>
      <c r="AJ54" s="60">
        <f t="shared" si="41"/>
        <v>10140</v>
      </c>
      <c r="AK54" s="60">
        <f t="shared" si="41"/>
        <v>863.26530612244892</v>
      </c>
      <c r="AL54" s="60">
        <f t="shared" si="41"/>
        <v>17.26530612244898</v>
      </c>
      <c r="AM54" s="60">
        <f t="shared" si="41"/>
        <v>-613.52551020408157</v>
      </c>
      <c r="AN54" s="60">
        <f t="shared" si="41"/>
        <v>-613.52551020408157</v>
      </c>
      <c r="AO54" s="60">
        <f t="shared" si="41"/>
        <v>613.52551020408157</v>
      </c>
      <c r="AP54" s="61" t="str">
        <f t="shared" si="19"/>
        <v/>
      </c>
      <c r="AQ54" s="62">
        <f t="shared" si="6"/>
        <v>35</v>
      </c>
      <c r="AR54" s="63">
        <f t="shared" si="20"/>
        <v>2.1665783196395481</v>
      </c>
      <c r="AS54" s="63">
        <f t="shared" si="21"/>
        <v>108.3289159819774</v>
      </c>
      <c r="AT54" s="63">
        <f t="shared" si="22"/>
        <v>216.65783196395481</v>
      </c>
      <c r="AU54" s="63">
        <f t="shared" si="7"/>
        <v>-108.3289159819774</v>
      </c>
      <c r="AV54" s="68">
        <f t="shared" si="23"/>
        <v>0.1</v>
      </c>
      <c r="AW54" s="63">
        <f t="shared" si="24"/>
        <v>541.64457990988706</v>
      </c>
      <c r="AX54" s="63">
        <f t="shared" si="25"/>
        <v>-216.65783196395481</v>
      </c>
      <c r="AY54" s="64">
        <f t="shared" si="26"/>
        <v>324.98674794593228</v>
      </c>
      <c r="AZ54" s="65">
        <f t="shared" si="27"/>
        <v>-254.95494301616543</v>
      </c>
      <c r="BA54" s="51">
        <f t="shared" si="28"/>
        <v>758.30241187384183</v>
      </c>
      <c r="BB54" s="55">
        <f t="shared" si="29"/>
        <v>8.049869618602068E-2</v>
      </c>
      <c r="BC54" s="55">
        <f t="shared" si="30"/>
        <v>0.56037831563168627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9420.0583090379023</v>
      </c>
      <c r="AC55" s="71">
        <f t="shared" si="17"/>
        <v>579.94169096209771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2.8000000000000003</v>
      </c>
      <c r="AG55" s="74">
        <f t="shared" si="41"/>
        <v>200</v>
      </c>
      <c r="AH55" s="60">
        <f t="shared" si="41"/>
        <v>50</v>
      </c>
      <c r="AI55" s="60">
        <f t="shared" si="41"/>
        <v>140</v>
      </c>
      <c r="AJ55" s="60">
        <f t="shared" si="41"/>
        <v>10140</v>
      </c>
      <c r="AK55" s="60">
        <f t="shared" si="41"/>
        <v>863.26530612244892</v>
      </c>
      <c r="AL55" s="60">
        <f t="shared" si="41"/>
        <v>17.26530612244898</v>
      </c>
      <c r="AM55" s="60">
        <f t="shared" si="41"/>
        <v>-613.52551020408157</v>
      </c>
      <c r="AN55" s="60">
        <f t="shared" si="41"/>
        <v>-613.52551020408157</v>
      </c>
      <c r="AO55" s="60">
        <f t="shared" si="41"/>
        <v>613.52551020408157</v>
      </c>
      <c r="AP55" s="61" t="str">
        <f t="shared" si="19"/>
        <v/>
      </c>
      <c r="AQ55" s="62">
        <f t="shared" si="6"/>
        <v>35</v>
      </c>
      <c r="AR55" s="63">
        <f t="shared" si="20"/>
        <v>2.1742030145391529</v>
      </c>
      <c r="AS55" s="63">
        <f t="shared" si="21"/>
        <v>108.71015072695765</v>
      </c>
      <c r="AT55" s="63">
        <f t="shared" si="22"/>
        <v>217.4203014539153</v>
      </c>
      <c r="AU55" s="63">
        <f t="shared" si="7"/>
        <v>-108.71015072695765</v>
      </c>
      <c r="AV55" s="68">
        <f t="shared" si="23"/>
        <v>0.1</v>
      </c>
      <c r="AW55" s="63">
        <f t="shared" si="24"/>
        <v>543.55075363478829</v>
      </c>
      <c r="AX55" s="63">
        <f t="shared" si="25"/>
        <v>-217.4203014539153</v>
      </c>
      <c r="AY55" s="64">
        <f t="shared" si="26"/>
        <v>326.13045218087302</v>
      </c>
      <c r="AZ55" s="65">
        <f t="shared" si="27"/>
        <v>-253.81123878122469</v>
      </c>
      <c r="BA55" s="51">
        <f t="shared" si="28"/>
        <v>760.97105508870357</v>
      </c>
      <c r="BB55" s="55">
        <f t="shared" si="29"/>
        <v>8.0781989890508832E-2</v>
      </c>
      <c r="BC55" s="55">
        <f t="shared" si="30"/>
        <v>0.56235041774602712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9420.0583090379023</v>
      </c>
      <c r="AC56" s="71">
        <f t="shared" si="17"/>
        <v>579.94169096209771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2.8000000000000003</v>
      </c>
      <c r="AG56" s="74">
        <f t="shared" si="41"/>
        <v>200</v>
      </c>
      <c r="AH56" s="60">
        <f t="shared" si="41"/>
        <v>50</v>
      </c>
      <c r="AI56" s="60">
        <f t="shared" si="41"/>
        <v>140</v>
      </c>
      <c r="AJ56" s="60">
        <f t="shared" si="41"/>
        <v>10140</v>
      </c>
      <c r="AK56" s="60">
        <f t="shared" si="41"/>
        <v>863.26530612244892</v>
      </c>
      <c r="AL56" s="60">
        <f t="shared" si="41"/>
        <v>17.26530612244898</v>
      </c>
      <c r="AM56" s="60">
        <f t="shared" si="41"/>
        <v>-613.52551020408157</v>
      </c>
      <c r="AN56" s="60">
        <f t="shared" si="41"/>
        <v>-613.52551020408157</v>
      </c>
      <c r="AO56" s="60">
        <f t="shared" si="41"/>
        <v>613.52551020408157</v>
      </c>
      <c r="AP56" s="61" t="str">
        <f t="shared" si="19"/>
        <v/>
      </c>
      <c r="AQ56" s="62">
        <f t="shared" si="6"/>
        <v>35</v>
      </c>
      <c r="AR56" s="63">
        <f t="shared" si="20"/>
        <v>2.1819280343716474</v>
      </c>
      <c r="AS56" s="63">
        <f t="shared" si="21"/>
        <v>109.09640171858237</v>
      </c>
      <c r="AT56" s="63">
        <f t="shared" si="22"/>
        <v>218.19280343716474</v>
      </c>
      <c r="AU56" s="63">
        <f t="shared" si="7"/>
        <v>-109.09640171858237</v>
      </c>
      <c r="AV56" s="68">
        <f t="shared" si="23"/>
        <v>0.1</v>
      </c>
      <c r="AW56" s="63">
        <f t="shared" si="24"/>
        <v>545.48200859291182</v>
      </c>
      <c r="AX56" s="63">
        <f t="shared" si="25"/>
        <v>-218.19280343716474</v>
      </c>
      <c r="AY56" s="64">
        <f t="shared" si="26"/>
        <v>327.28920515574708</v>
      </c>
      <c r="AZ56" s="65">
        <f t="shared" si="27"/>
        <v>-252.65248580635063</v>
      </c>
      <c r="BA56" s="51">
        <f t="shared" si="28"/>
        <v>763.67481203007662</v>
      </c>
      <c r="BB56" s="55">
        <f t="shared" si="29"/>
        <v>8.1069011143740252E-2</v>
      </c>
      <c r="BC56" s="55">
        <f t="shared" si="30"/>
        <v>0.56434846857239862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9420.0583090379023</v>
      </c>
      <c r="AC57" s="71">
        <f t="shared" si="17"/>
        <v>579.94169096209771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2.8000000000000003</v>
      </c>
      <c r="AG57" s="74">
        <f t="shared" si="41"/>
        <v>200</v>
      </c>
      <c r="AH57" s="60">
        <f t="shared" si="41"/>
        <v>50</v>
      </c>
      <c r="AI57" s="60">
        <f t="shared" si="41"/>
        <v>140</v>
      </c>
      <c r="AJ57" s="60">
        <f t="shared" si="41"/>
        <v>10140</v>
      </c>
      <c r="AK57" s="60">
        <f t="shared" si="41"/>
        <v>863.26530612244892</v>
      </c>
      <c r="AL57" s="60">
        <f t="shared" si="41"/>
        <v>17.26530612244898</v>
      </c>
      <c r="AM57" s="60">
        <f t="shared" si="41"/>
        <v>-613.52551020408157</v>
      </c>
      <c r="AN57" s="60">
        <f t="shared" si="41"/>
        <v>-613.52551020408157</v>
      </c>
      <c r="AO57" s="60">
        <f t="shared" si="41"/>
        <v>613.52551020408157</v>
      </c>
      <c r="AP57" s="61" t="str">
        <f t="shared" si="19"/>
        <v/>
      </c>
      <c r="AQ57" s="62">
        <f t="shared" si="6"/>
        <v>35</v>
      </c>
      <c r="AR57" s="63">
        <f t="shared" si="20"/>
        <v>2.1897553723476184</v>
      </c>
      <c r="AS57" s="63">
        <f t="shared" si="21"/>
        <v>109.48776861738092</v>
      </c>
      <c r="AT57" s="63">
        <f t="shared" si="22"/>
        <v>218.97553723476184</v>
      </c>
      <c r="AU57" s="63">
        <f t="shared" si="7"/>
        <v>-109.48776861738092</v>
      </c>
      <c r="AV57" s="68">
        <f t="shared" si="23"/>
        <v>0.1</v>
      </c>
      <c r="AW57" s="63">
        <f t="shared" si="24"/>
        <v>547.43884308690463</v>
      </c>
      <c r="AX57" s="63">
        <f t="shared" si="25"/>
        <v>-218.97553723476184</v>
      </c>
      <c r="AY57" s="64">
        <f t="shared" si="26"/>
        <v>328.46330585214275</v>
      </c>
      <c r="AZ57" s="65">
        <f t="shared" si="27"/>
        <v>-251.47838510995496</v>
      </c>
      <c r="BA57" s="51">
        <f t="shared" si="28"/>
        <v>766.4143803216665</v>
      </c>
      <c r="BB57" s="55">
        <f t="shared" si="29"/>
        <v>8.1359834002974724E-2</v>
      </c>
      <c r="BC57" s="55">
        <f t="shared" si="30"/>
        <v>0.56637298364812605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9420.0583090379023</v>
      </c>
      <c r="AC58" s="71">
        <f t="shared" si="17"/>
        <v>579.94169096209771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2.8000000000000003</v>
      </c>
      <c r="AG58" s="74">
        <f t="shared" si="44"/>
        <v>200</v>
      </c>
      <c r="AH58" s="60">
        <f t="shared" si="44"/>
        <v>50</v>
      </c>
      <c r="AI58" s="60">
        <f t="shared" si="44"/>
        <v>140</v>
      </c>
      <c r="AJ58" s="60">
        <f t="shared" si="44"/>
        <v>10140</v>
      </c>
      <c r="AK58" s="60">
        <f t="shared" si="44"/>
        <v>863.26530612244892</v>
      </c>
      <c r="AL58" s="60">
        <f t="shared" si="44"/>
        <v>17.26530612244898</v>
      </c>
      <c r="AM58" s="60">
        <f t="shared" si="44"/>
        <v>-613.52551020408157</v>
      </c>
      <c r="AN58" s="60">
        <f t="shared" si="44"/>
        <v>-613.52551020408157</v>
      </c>
      <c r="AO58" s="60">
        <f t="shared" si="44"/>
        <v>613.52551020408157</v>
      </c>
      <c r="AP58" s="61" t="str">
        <f t="shared" si="19"/>
        <v/>
      </c>
      <c r="AQ58" s="62">
        <f t="shared" si="6"/>
        <v>35</v>
      </c>
      <c r="AR58" s="63">
        <f t="shared" si="20"/>
        <v>2.1976870748299362</v>
      </c>
      <c r="AS58" s="63">
        <f t="shared" si="21"/>
        <v>109.88435374149681</v>
      </c>
      <c r="AT58" s="63">
        <f t="shared" si="22"/>
        <v>219.76870748299362</v>
      </c>
      <c r="AU58" s="63">
        <f t="shared" si="7"/>
        <v>-109.88435374149681</v>
      </c>
      <c r="AV58" s="68">
        <f t="shared" si="23"/>
        <v>0.1</v>
      </c>
      <c r="AW58" s="63">
        <f t="shared" si="24"/>
        <v>549.42176870748403</v>
      </c>
      <c r="AX58" s="63">
        <f t="shared" si="25"/>
        <v>-219.76870748299362</v>
      </c>
      <c r="AY58" s="64">
        <f t="shared" si="26"/>
        <v>329.65306122449044</v>
      </c>
      <c r="AZ58" s="65">
        <f t="shared" si="27"/>
        <v>-250.28862973760727</v>
      </c>
      <c r="BA58" s="51">
        <f t="shared" si="28"/>
        <v>769.19047619047763</v>
      </c>
      <c r="BB58" s="55">
        <f t="shared" si="29"/>
        <v>8.1654534500332332E-2</v>
      </c>
      <c r="BC58" s="55">
        <f t="shared" si="30"/>
        <v>0.5684244922581968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9420.0583090379023</v>
      </c>
      <c r="AC59" s="71">
        <f t="shared" si="17"/>
        <v>579.94169096209771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2.8000000000000003</v>
      </c>
      <c r="AG59" s="74">
        <f t="shared" si="44"/>
        <v>200</v>
      </c>
      <c r="AH59" s="60">
        <f t="shared" si="44"/>
        <v>50</v>
      </c>
      <c r="AI59" s="60">
        <f t="shared" si="44"/>
        <v>140</v>
      </c>
      <c r="AJ59" s="60">
        <f t="shared" si="44"/>
        <v>10140</v>
      </c>
      <c r="AK59" s="60">
        <f t="shared" si="44"/>
        <v>863.26530612244892</v>
      </c>
      <c r="AL59" s="60">
        <f t="shared" si="44"/>
        <v>17.26530612244898</v>
      </c>
      <c r="AM59" s="60">
        <f t="shared" si="44"/>
        <v>-613.52551020408157</v>
      </c>
      <c r="AN59" s="60">
        <f t="shared" si="44"/>
        <v>-613.52551020408157</v>
      </c>
      <c r="AO59" s="60">
        <f t="shared" si="44"/>
        <v>613.52551020408157</v>
      </c>
      <c r="AP59" s="61" t="str">
        <f t="shared" si="19"/>
        <v/>
      </c>
      <c r="AQ59" s="62">
        <f t="shared" si="6"/>
        <v>35</v>
      </c>
      <c r="AR59" s="63">
        <f t="shared" si="20"/>
        <v>2.205725243117385</v>
      </c>
      <c r="AS59" s="63">
        <f t="shared" si="21"/>
        <v>110.28626215586925</v>
      </c>
      <c r="AT59" s="63">
        <f t="shared" si="22"/>
        <v>220.5725243117385</v>
      </c>
      <c r="AU59" s="63">
        <f t="shared" si="7"/>
        <v>-110.28626215586925</v>
      </c>
      <c r="AV59" s="68">
        <f t="shared" si="23"/>
        <v>0.1</v>
      </c>
      <c r="AW59" s="63">
        <f t="shared" si="24"/>
        <v>551.43131077934629</v>
      </c>
      <c r="AX59" s="63">
        <f t="shared" si="25"/>
        <v>-220.5725243117385</v>
      </c>
      <c r="AY59" s="64">
        <f t="shared" si="26"/>
        <v>330.85878646760779</v>
      </c>
      <c r="AZ59" s="65">
        <f t="shared" si="27"/>
        <v>-249.08290449448992</v>
      </c>
      <c r="BA59" s="51">
        <f t="shared" si="28"/>
        <v>772.00383509108474</v>
      </c>
      <c r="BB59" s="55">
        <f t="shared" si="29"/>
        <v>8.1953190709063845E-2</v>
      </c>
      <c r="BC59" s="55">
        <f t="shared" si="30"/>
        <v>0.57050353789659036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9420.0583090379023</v>
      </c>
      <c r="AC60" s="71">
        <f t="shared" si="17"/>
        <v>579.94169096209771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2.8000000000000003</v>
      </c>
      <c r="AG60" s="74">
        <f t="shared" si="44"/>
        <v>200</v>
      </c>
      <c r="AH60" s="60">
        <f t="shared" si="44"/>
        <v>50</v>
      </c>
      <c r="AI60" s="60">
        <f t="shared" si="44"/>
        <v>140</v>
      </c>
      <c r="AJ60" s="60">
        <f t="shared" si="44"/>
        <v>10140</v>
      </c>
      <c r="AK60" s="60">
        <f t="shared" si="44"/>
        <v>863.26530612244892</v>
      </c>
      <c r="AL60" s="60">
        <f t="shared" si="44"/>
        <v>17.26530612244898</v>
      </c>
      <c r="AM60" s="60">
        <f t="shared" si="44"/>
        <v>-613.52551020408157</v>
      </c>
      <c r="AN60" s="60">
        <f t="shared" si="44"/>
        <v>-613.52551020408157</v>
      </c>
      <c r="AO60" s="60">
        <f t="shared" si="44"/>
        <v>613.52551020408157</v>
      </c>
      <c r="AP60" s="61" t="str">
        <f t="shared" si="19"/>
        <v/>
      </c>
      <c r="AQ60" s="62">
        <f t="shared" si="6"/>
        <v>35</v>
      </c>
      <c r="AR60" s="63">
        <f t="shared" si="20"/>
        <v>2.2138720353006107</v>
      </c>
      <c r="AS60" s="63">
        <f t="shared" si="21"/>
        <v>110.69360176503054</v>
      </c>
      <c r="AT60" s="63">
        <f t="shared" si="22"/>
        <v>221.38720353006107</v>
      </c>
      <c r="AU60" s="63">
        <f t="shared" si="7"/>
        <v>-110.69360176503054</v>
      </c>
      <c r="AV60" s="68">
        <f t="shared" si="23"/>
        <v>0.1</v>
      </c>
      <c r="AW60" s="63">
        <f t="shared" si="24"/>
        <v>553.46800882515265</v>
      </c>
      <c r="AX60" s="63">
        <f t="shared" si="25"/>
        <v>-221.38720353006107</v>
      </c>
      <c r="AY60" s="64">
        <f t="shared" si="26"/>
        <v>332.08080529509158</v>
      </c>
      <c r="AZ60" s="65">
        <f t="shared" si="27"/>
        <v>-247.86088566700613</v>
      </c>
      <c r="BA60" s="51">
        <f t="shared" si="28"/>
        <v>774.85521235521378</v>
      </c>
      <c r="BB60" s="55">
        <f t="shared" si="29"/>
        <v>8.225588281250798E-2</v>
      </c>
      <c r="BC60" s="55">
        <f t="shared" si="30"/>
        <v>0.57261067874631355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9420.0583090379023</v>
      </c>
      <c r="AC61" s="71">
        <f t="shared" si="17"/>
        <v>579.94169096209771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2.8000000000000003</v>
      </c>
      <c r="AG61" s="74">
        <f t="shared" si="44"/>
        <v>200</v>
      </c>
      <c r="AH61" s="60">
        <f t="shared" si="44"/>
        <v>50</v>
      </c>
      <c r="AI61" s="60">
        <f t="shared" si="44"/>
        <v>140</v>
      </c>
      <c r="AJ61" s="60">
        <f t="shared" si="44"/>
        <v>10140</v>
      </c>
      <c r="AK61" s="60">
        <f t="shared" si="44"/>
        <v>863.26530612244892</v>
      </c>
      <c r="AL61" s="60">
        <f t="shared" si="44"/>
        <v>17.26530612244898</v>
      </c>
      <c r="AM61" s="60">
        <f t="shared" si="44"/>
        <v>-613.52551020408157</v>
      </c>
      <c r="AN61" s="60">
        <f t="shared" si="44"/>
        <v>-613.52551020408157</v>
      </c>
      <c r="AO61" s="60">
        <f t="shared" si="44"/>
        <v>613.52551020408157</v>
      </c>
      <c r="AP61" s="61" t="str">
        <f t="shared" si="19"/>
        <v/>
      </c>
      <c r="AQ61" s="62">
        <f t="shared" si="6"/>
        <v>35</v>
      </c>
      <c r="AR61" s="63">
        <f t="shared" si="20"/>
        <v>2.2221296681938121</v>
      </c>
      <c r="AS61" s="63">
        <f t="shared" si="21"/>
        <v>111.10648340969061</v>
      </c>
      <c r="AT61" s="63">
        <f t="shared" si="22"/>
        <v>222.21296681938122</v>
      </c>
      <c r="AU61" s="63">
        <f t="shared" si="7"/>
        <v>-111.10648340969061</v>
      </c>
      <c r="AV61" s="68">
        <f t="shared" si="23"/>
        <v>0.1</v>
      </c>
      <c r="AW61" s="63">
        <f t="shared" si="24"/>
        <v>555.532417048453</v>
      </c>
      <c r="AX61" s="63">
        <f t="shared" si="25"/>
        <v>-222.21296681938122</v>
      </c>
      <c r="AY61" s="64">
        <f t="shared" si="26"/>
        <v>333.31945022907178</v>
      </c>
      <c r="AZ61" s="65">
        <f t="shared" si="27"/>
        <v>-246.62224073302593</v>
      </c>
      <c r="BA61" s="51">
        <f t="shared" si="28"/>
        <v>777.74538386783433</v>
      </c>
      <c r="BB61" s="55">
        <f t="shared" si="29"/>
        <v>8.2562693175862914E-2</v>
      </c>
      <c r="BC61" s="55">
        <f t="shared" si="30"/>
        <v>0.57474648817902618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9420.0583090379023</v>
      </c>
      <c r="AC62" s="71">
        <f t="shared" si="17"/>
        <v>579.94169096209771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2.8000000000000003</v>
      </c>
      <c r="AG62" s="74">
        <f t="shared" si="44"/>
        <v>200</v>
      </c>
      <c r="AH62" s="60">
        <f t="shared" si="44"/>
        <v>50</v>
      </c>
      <c r="AI62" s="60">
        <f t="shared" si="44"/>
        <v>140</v>
      </c>
      <c r="AJ62" s="60">
        <f t="shared" si="44"/>
        <v>10140</v>
      </c>
      <c r="AK62" s="60">
        <f t="shared" si="44"/>
        <v>863.26530612244892</v>
      </c>
      <c r="AL62" s="60">
        <f t="shared" si="44"/>
        <v>17.26530612244898</v>
      </c>
      <c r="AM62" s="60">
        <f t="shared" si="44"/>
        <v>-613.52551020408157</v>
      </c>
      <c r="AN62" s="60">
        <f t="shared" si="44"/>
        <v>-613.52551020408157</v>
      </c>
      <c r="AO62" s="60">
        <f t="shared" si="44"/>
        <v>613.52551020408157</v>
      </c>
      <c r="AP62" s="61" t="str">
        <f t="shared" si="19"/>
        <v/>
      </c>
      <c r="AQ62" s="62">
        <f t="shared" si="6"/>
        <v>35</v>
      </c>
      <c r="AR62" s="63">
        <f t="shared" si="20"/>
        <v>2.2305004193458249</v>
      </c>
      <c r="AS62" s="63">
        <f t="shared" si="21"/>
        <v>111.52502096729124</v>
      </c>
      <c r="AT62" s="63">
        <f t="shared" si="22"/>
        <v>223.05004193458248</v>
      </c>
      <c r="AU62" s="63">
        <f t="shared" si="7"/>
        <v>-111.52502096729124</v>
      </c>
      <c r="AV62" s="68">
        <f t="shared" si="23"/>
        <v>0.1</v>
      </c>
      <c r="AW62" s="63">
        <f t="shared" si="24"/>
        <v>557.62510483645622</v>
      </c>
      <c r="AX62" s="63">
        <f t="shared" si="25"/>
        <v>-223.05004193458248</v>
      </c>
      <c r="AY62" s="64">
        <f t="shared" si="26"/>
        <v>334.57506290187371</v>
      </c>
      <c r="AZ62" s="65">
        <f t="shared" si="27"/>
        <v>-245.366628060224</v>
      </c>
      <c r="BA62" s="51">
        <f t="shared" si="28"/>
        <v>780.67514677103873</v>
      </c>
      <c r="BB62" s="55">
        <f t="shared" si="29"/>
        <v>8.2873706420907634E-2</v>
      </c>
      <c r="BC62" s="55">
        <f t="shared" si="30"/>
        <v>0.57691155527520088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9420.0583090379023</v>
      </c>
      <c r="AC63" s="71">
        <f t="shared" si="17"/>
        <v>579.94169096209771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2.8000000000000003</v>
      </c>
      <c r="AG63" s="74">
        <f t="shared" si="44"/>
        <v>200</v>
      </c>
      <c r="AH63" s="60">
        <f t="shared" si="44"/>
        <v>50</v>
      </c>
      <c r="AI63" s="60">
        <f t="shared" si="44"/>
        <v>140</v>
      </c>
      <c r="AJ63" s="60">
        <f t="shared" si="44"/>
        <v>10140</v>
      </c>
      <c r="AK63" s="60">
        <f t="shared" si="44"/>
        <v>863.26530612244892</v>
      </c>
      <c r="AL63" s="60">
        <f t="shared" si="44"/>
        <v>17.26530612244898</v>
      </c>
      <c r="AM63" s="60">
        <f t="shared" si="44"/>
        <v>-613.52551020408157</v>
      </c>
      <c r="AN63" s="60">
        <f t="shared" si="44"/>
        <v>-613.52551020408157</v>
      </c>
      <c r="AO63" s="60">
        <f t="shared" si="44"/>
        <v>613.52551020408157</v>
      </c>
      <c r="AP63" s="61" t="str">
        <f t="shared" si="19"/>
        <v/>
      </c>
      <c r="AQ63" s="62">
        <f t="shared" si="6"/>
        <v>35</v>
      </c>
      <c r="AR63" s="63">
        <f t="shared" si="20"/>
        <v>2.2389866291344163</v>
      </c>
      <c r="AS63" s="63">
        <f t="shared" si="21"/>
        <v>111.94933145672081</v>
      </c>
      <c r="AT63" s="63">
        <f t="shared" si="22"/>
        <v>223.89866291344163</v>
      </c>
      <c r="AU63" s="63">
        <f t="shared" si="7"/>
        <v>-111.94933145672081</v>
      </c>
      <c r="AV63" s="68">
        <f t="shared" si="23"/>
        <v>0.1</v>
      </c>
      <c r="AW63" s="63">
        <f t="shared" si="24"/>
        <v>559.74665728360401</v>
      </c>
      <c r="AX63" s="63">
        <f t="shared" si="25"/>
        <v>-223.89866291344163</v>
      </c>
      <c r="AY63" s="64">
        <f t="shared" si="26"/>
        <v>335.84799437016238</v>
      </c>
      <c r="AZ63" s="65">
        <f t="shared" si="27"/>
        <v>-244.09369659193533</v>
      </c>
      <c r="BA63" s="51">
        <f t="shared" si="28"/>
        <v>783.64532019704575</v>
      </c>
      <c r="BB63" s="55">
        <f t="shared" si="29"/>
        <v>8.3189009503815026E-2</v>
      </c>
      <c r="BC63" s="55">
        <f t="shared" si="30"/>
        <v>0.57910648536580522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9420.0583090379023</v>
      </c>
      <c r="AC64" s="71">
        <f t="shared" si="17"/>
        <v>579.94169096209771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2.8000000000000003</v>
      </c>
      <c r="AG64" s="74">
        <f t="shared" si="44"/>
        <v>200</v>
      </c>
      <c r="AH64" s="60">
        <f t="shared" si="44"/>
        <v>50</v>
      </c>
      <c r="AI64" s="60">
        <f t="shared" si="44"/>
        <v>140</v>
      </c>
      <c r="AJ64" s="60">
        <f t="shared" si="44"/>
        <v>10140</v>
      </c>
      <c r="AK64" s="60">
        <f t="shared" si="44"/>
        <v>863.26530612244892</v>
      </c>
      <c r="AL64" s="60">
        <f t="shared" si="44"/>
        <v>17.26530612244898</v>
      </c>
      <c r="AM64" s="60">
        <f t="shared" si="44"/>
        <v>-613.52551020408157</v>
      </c>
      <c r="AN64" s="60">
        <f t="shared" si="44"/>
        <v>-613.52551020408157</v>
      </c>
      <c r="AO64" s="60">
        <f t="shared" si="44"/>
        <v>613.52551020408157</v>
      </c>
      <c r="AP64" s="61" t="str">
        <f t="shared" si="19"/>
        <v/>
      </c>
      <c r="AQ64" s="62">
        <f t="shared" si="6"/>
        <v>35</v>
      </c>
      <c r="AR64" s="63">
        <f t="shared" si="20"/>
        <v>2.2475907029478499</v>
      </c>
      <c r="AS64" s="63">
        <f t="shared" si="21"/>
        <v>112.37953514739249</v>
      </c>
      <c r="AT64" s="63">
        <f t="shared" si="22"/>
        <v>224.75907029478498</v>
      </c>
      <c r="AU64" s="63">
        <f t="shared" si="7"/>
        <v>-112.37953514739249</v>
      </c>
      <c r="AV64" s="68">
        <f t="shared" si="23"/>
        <v>0.1</v>
      </c>
      <c r="AW64" s="63">
        <f t="shared" si="24"/>
        <v>561.89767573696247</v>
      </c>
      <c r="AX64" s="63">
        <f t="shared" si="25"/>
        <v>-224.75907029478498</v>
      </c>
      <c r="AY64" s="64">
        <f t="shared" si="26"/>
        <v>337.13860544217749</v>
      </c>
      <c r="AZ64" s="65">
        <f t="shared" si="27"/>
        <v>-242.80308551992022</v>
      </c>
      <c r="BA64" s="51">
        <f t="shared" si="28"/>
        <v>786.65674603174739</v>
      </c>
      <c r="BB64" s="55">
        <f t="shared" si="29"/>
        <v>8.3508691796207249E-2</v>
      </c>
      <c r="BC64" s="55">
        <f t="shared" si="30"/>
        <v>0.58133190059655726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9420.0583090379023</v>
      </c>
      <c r="AC65" s="71">
        <f t="shared" si="17"/>
        <v>579.94169096209771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2.8000000000000003</v>
      </c>
      <c r="AG65" s="74">
        <f t="shared" si="44"/>
        <v>200</v>
      </c>
      <c r="AH65" s="60">
        <f t="shared" si="44"/>
        <v>50</v>
      </c>
      <c r="AI65" s="60">
        <f t="shared" si="44"/>
        <v>140</v>
      </c>
      <c r="AJ65" s="60">
        <f t="shared" si="44"/>
        <v>10140</v>
      </c>
      <c r="AK65" s="60">
        <f t="shared" si="44"/>
        <v>863.26530612244892</v>
      </c>
      <c r="AL65" s="60">
        <f t="shared" si="44"/>
        <v>17.26530612244898</v>
      </c>
      <c r="AM65" s="60">
        <f t="shared" si="44"/>
        <v>-613.52551020408157</v>
      </c>
      <c r="AN65" s="60">
        <f t="shared" si="44"/>
        <v>-613.52551020408157</v>
      </c>
      <c r="AO65" s="60">
        <f t="shared" si="44"/>
        <v>613.52551020408157</v>
      </c>
      <c r="AP65" s="61" t="str">
        <f t="shared" si="19"/>
        <v/>
      </c>
      <c r="AQ65" s="62">
        <f t="shared" si="6"/>
        <v>35</v>
      </c>
      <c r="AR65" s="63">
        <f t="shared" si="20"/>
        <v>2.2563151134579749</v>
      </c>
      <c r="AS65" s="63">
        <f t="shared" si="21"/>
        <v>112.81575567289875</v>
      </c>
      <c r="AT65" s="63">
        <f t="shared" si="22"/>
        <v>225.63151134579749</v>
      </c>
      <c r="AU65" s="63">
        <f t="shared" si="7"/>
        <v>-112.81575567289875</v>
      </c>
      <c r="AV65" s="68">
        <f t="shared" si="23"/>
        <v>0.1</v>
      </c>
      <c r="AW65" s="63">
        <f t="shared" si="24"/>
        <v>564.0787783644937</v>
      </c>
      <c r="AX65" s="63">
        <f t="shared" si="25"/>
        <v>-225.63151134579749</v>
      </c>
      <c r="AY65" s="64">
        <f t="shared" si="26"/>
        <v>338.44726701869621</v>
      </c>
      <c r="AZ65" s="65">
        <f t="shared" si="27"/>
        <v>-241.4944239434015</v>
      </c>
      <c r="BA65" s="51">
        <f t="shared" si="28"/>
        <v>789.71028971029125</v>
      </c>
      <c r="BB65" s="55">
        <f t="shared" si="29"/>
        <v>8.383284516961198E-2</v>
      </c>
      <c r="BC65" s="55">
        <f t="shared" si="30"/>
        <v>0.58358844051585101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9420.0583090379023</v>
      </c>
      <c r="AC66" s="71">
        <f t="shared" si="17"/>
        <v>579.94169096209771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2.8000000000000003</v>
      </c>
      <c r="AG66" s="74">
        <f t="shared" si="44"/>
        <v>200</v>
      </c>
      <c r="AH66" s="60">
        <f t="shared" si="44"/>
        <v>50</v>
      </c>
      <c r="AI66" s="60">
        <f t="shared" si="44"/>
        <v>140</v>
      </c>
      <c r="AJ66" s="60">
        <f t="shared" si="44"/>
        <v>10140</v>
      </c>
      <c r="AK66" s="60">
        <f t="shared" si="44"/>
        <v>863.26530612244892</v>
      </c>
      <c r="AL66" s="60">
        <f t="shared" si="44"/>
        <v>17.26530612244898</v>
      </c>
      <c r="AM66" s="60">
        <f t="shared" si="44"/>
        <v>-613.52551020408157</v>
      </c>
      <c r="AN66" s="60">
        <f t="shared" si="44"/>
        <v>-613.52551020408157</v>
      </c>
      <c r="AO66" s="60">
        <f t="shared" si="44"/>
        <v>613.52551020408157</v>
      </c>
      <c r="AP66" s="61" t="str">
        <f t="shared" si="19"/>
        <v/>
      </c>
      <c r="AQ66" s="62">
        <f t="shared" si="6"/>
        <v>35</v>
      </c>
      <c r="AR66" s="63">
        <f t="shared" si="20"/>
        <v>2.2651624029893691</v>
      </c>
      <c r="AS66" s="63">
        <f t="shared" si="21"/>
        <v>113.25812014946845</v>
      </c>
      <c r="AT66" s="63">
        <f t="shared" si="22"/>
        <v>226.51624029893691</v>
      </c>
      <c r="AU66" s="63">
        <f t="shared" si="7"/>
        <v>-113.25812014946845</v>
      </c>
      <c r="AV66" s="68">
        <f t="shared" si="23"/>
        <v>0.1</v>
      </c>
      <c r="AW66" s="63">
        <f t="shared" si="24"/>
        <v>566.2906007473423</v>
      </c>
      <c r="AX66" s="63">
        <f t="shared" si="25"/>
        <v>-226.51624029893691</v>
      </c>
      <c r="AY66" s="64">
        <f t="shared" si="26"/>
        <v>339.77436044840539</v>
      </c>
      <c r="AZ66" s="65">
        <f t="shared" si="27"/>
        <v>-240.16733051369232</v>
      </c>
      <c r="BA66" s="51">
        <f t="shared" si="28"/>
        <v>792.80684104627915</v>
      </c>
      <c r="BB66" s="55">
        <f t="shared" si="29"/>
        <v>8.416156408348717E-2</v>
      </c>
      <c r="BC66" s="55">
        <f t="shared" si="30"/>
        <v>0.58587676268752931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9420.0583090379023</v>
      </c>
      <c r="AC67" s="71">
        <f t="shared" si="17"/>
        <v>579.94169096209771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2.8000000000000003</v>
      </c>
      <c r="AG67" s="74">
        <f t="shared" si="44"/>
        <v>200</v>
      </c>
      <c r="AH67" s="60">
        <f t="shared" si="44"/>
        <v>50</v>
      </c>
      <c r="AI67" s="60">
        <f t="shared" si="44"/>
        <v>140</v>
      </c>
      <c r="AJ67" s="60">
        <f t="shared" si="44"/>
        <v>10140</v>
      </c>
      <c r="AK67" s="60">
        <f t="shared" si="44"/>
        <v>863.26530612244892</v>
      </c>
      <c r="AL67" s="60">
        <f t="shared" si="44"/>
        <v>17.26530612244898</v>
      </c>
      <c r="AM67" s="60">
        <f t="shared" si="44"/>
        <v>-613.52551020408157</v>
      </c>
      <c r="AN67" s="60">
        <f t="shared" si="44"/>
        <v>-613.52551020408157</v>
      </c>
      <c r="AO67" s="60">
        <f t="shared" si="44"/>
        <v>613.52551020408157</v>
      </c>
      <c r="AP67" s="61" t="str">
        <f t="shared" si="19"/>
        <v/>
      </c>
      <c r="AQ67" s="62">
        <f t="shared" si="6"/>
        <v>35</v>
      </c>
      <c r="AR67" s="63">
        <f t="shared" si="20"/>
        <v>2.2741351859892935</v>
      </c>
      <c r="AS67" s="63">
        <f t="shared" si="21"/>
        <v>113.70675929946468</v>
      </c>
      <c r="AT67" s="63">
        <f t="shared" si="22"/>
        <v>227.41351859892936</v>
      </c>
      <c r="AU67" s="63">
        <f t="shared" si="7"/>
        <v>-113.70675929946468</v>
      </c>
      <c r="AV67" s="68">
        <f t="shared" si="23"/>
        <v>0.1</v>
      </c>
      <c r="AW67" s="63">
        <f t="shared" si="24"/>
        <v>568.53379649732335</v>
      </c>
      <c r="AX67" s="63">
        <f t="shared" si="25"/>
        <v>-227.41351859892936</v>
      </c>
      <c r="AY67" s="64">
        <f t="shared" si="26"/>
        <v>341.12027789839397</v>
      </c>
      <c r="AZ67" s="65">
        <f t="shared" si="27"/>
        <v>-238.82141306370374</v>
      </c>
      <c r="BA67" s="51">
        <f t="shared" si="28"/>
        <v>795.94731509625274</v>
      </c>
      <c r="BB67" s="55">
        <f t="shared" si="29"/>
        <v>8.4494945676991798E-2</v>
      </c>
      <c r="BC67" s="55">
        <f t="shared" si="30"/>
        <v>0.58819754332972762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9420.0583090379023</v>
      </c>
      <c r="AC68" s="71">
        <f t="shared" si="17"/>
        <v>579.94169096209771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2.8000000000000003</v>
      </c>
      <c r="AG68" s="74">
        <f t="shared" si="44"/>
        <v>200</v>
      </c>
      <c r="AH68" s="60">
        <f t="shared" si="44"/>
        <v>50</v>
      </c>
      <c r="AI68" s="60">
        <f t="shared" si="44"/>
        <v>140</v>
      </c>
      <c r="AJ68" s="60">
        <f t="shared" si="44"/>
        <v>10140</v>
      </c>
      <c r="AK68" s="60">
        <f t="shared" si="44"/>
        <v>863.26530612244892</v>
      </c>
      <c r="AL68" s="60">
        <f t="shared" si="44"/>
        <v>17.26530612244898</v>
      </c>
      <c r="AM68" s="60">
        <f t="shared" si="44"/>
        <v>-613.52551020408157</v>
      </c>
      <c r="AN68" s="60">
        <f t="shared" si="44"/>
        <v>-613.52551020408157</v>
      </c>
      <c r="AO68" s="60">
        <f t="shared" si="44"/>
        <v>613.52551020408157</v>
      </c>
      <c r="AP68" s="61" t="str">
        <f t="shared" si="19"/>
        <v/>
      </c>
      <c r="AQ68" s="62">
        <f t="shared" si="6"/>
        <v>35</v>
      </c>
      <c r="AR68" s="63">
        <f t="shared" si="20"/>
        <v>2.2832361516035027</v>
      </c>
      <c r="AS68" s="63">
        <f t="shared" si="21"/>
        <v>114.16180758017514</v>
      </c>
      <c r="AT68" s="63">
        <f t="shared" si="22"/>
        <v>228.32361516035027</v>
      </c>
      <c r="AU68" s="63">
        <f t="shared" si="7"/>
        <v>-114.16180758017514</v>
      </c>
      <c r="AV68" s="68">
        <f t="shared" si="23"/>
        <v>0.1</v>
      </c>
      <c r="AW68" s="63">
        <f t="shared" si="24"/>
        <v>570.80903790087564</v>
      </c>
      <c r="AX68" s="63">
        <f t="shared" si="25"/>
        <v>-228.32361516035027</v>
      </c>
      <c r="AY68" s="64">
        <f t="shared" si="26"/>
        <v>342.48542274052534</v>
      </c>
      <c r="AZ68" s="65">
        <f t="shared" si="27"/>
        <v>-237.45626822157237</v>
      </c>
      <c r="BA68" s="51">
        <f t="shared" si="28"/>
        <v>799.13265306122594</v>
      </c>
      <c r="BB68" s="55">
        <f t="shared" si="29"/>
        <v>8.4833089864689348E-2</v>
      </c>
      <c r="BC68" s="55">
        <f t="shared" si="30"/>
        <v>0.5905514779811003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9420.0583090379023</v>
      </c>
      <c r="AC69" s="71">
        <f t="shared" si="17"/>
        <v>579.94169096209771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2.8000000000000003</v>
      </c>
      <c r="AG69" s="74">
        <f t="shared" si="44"/>
        <v>200</v>
      </c>
      <c r="AH69" s="60">
        <f t="shared" si="44"/>
        <v>50</v>
      </c>
      <c r="AI69" s="60">
        <f t="shared" si="44"/>
        <v>140</v>
      </c>
      <c r="AJ69" s="60">
        <f t="shared" si="44"/>
        <v>10140</v>
      </c>
      <c r="AK69" s="60">
        <f t="shared" si="44"/>
        <v>863.26530612244892</v>
      </c>
      <c r="AL69" s="60">
        <f t="shared" si="44"/>
        <v>17.26530612244898</v>
      </c>
      <c r="AM69" s="60">
        <f t="shared" si="44"/>
        <v>-613.52551020408157</v>
      </c>
      <c r="AN69" s="60">
        <f t="shared" si="44"/>
        <v>-613.52551020408157</v>
      </c>
      <c r="AO69" s="60">
        <f t="shared" si="44"/>
        <v>613.52551020408157</v>
      </c>
      <c r="AP69" s="61" t="str">
        <f t="shared" si="19"/>
        <v/>
      </c>
      <c r="AQ69" s="62">
        <f t="shared" si="6"/>
        <v>35</v>
      </c>
      <c r="AR69" s="63">
        <f t="shared" si="20"/>
        <v>2.2924680663632406</v>
      </c>
      <c r="AS69" s="63">
        <f t="shared" si="21"/>
        <v>114.62340331816203</v>
      </c>
      <c r="AT69" s="63">
        <f t="shared" si="22"/>
        <v>229.24680663632407</v>
      </c>
      <c r="AU69" s="63">
        <f t="shared" si="7"/>
        <v>-114.62340331816203</v>
      </c>
      <c r="AV69" s="68">
        <f t="shared" si="23"/>
        <v>0.1</v>
      </c>
      <c r="AW69" s="63">
        <f t="shared" si="24"/>
        <v>573.11701659081018</v>
      </c>
      <c r="AX69" s="63">
        <f t="shared" si="25"/>
        <v>-229.24680663632407</v>
      </c>
      <c r="AY69" s="64">
        <f t="shared" si="26"/>
        <v>343.87020995448609</v>
      </c>
      <c r="AZ69" s="65">
        <f t="shared" si="27"/>
        <v>-236.07148100761162</v>
      </c>
      <c r="BA69" s="51">
        <f t="shared" si="28"/>
        <v>802.36382322713428</v>
      </c>
      <c r="BB69" s="55">
        <f t="shared" si="29"/>
        <v>8.5176099436382574E-2</v>
      </c>
      <c r="BC69" s="55">
        <f t="shared" si="30"/>
        <v>0.59293928219580239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9420.0583090379023</v>
      </c>
      <c r="AC70" s="71">
        <f t="shared" si="17"/>
        <v>579.94169096209771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2.8000000000000003</v>
      </c>
      <c r="AG70" s="74">
        <f t="shared" si="44"/>
        <v>200</v>
      </c>
      <c r="AH70" s="60">
        <f t="shared" si="44"/>
        <v>50</v>
      </c>
      <c r="AI70" s="60">
        <f t="shared" si="44"/>
        <v>140</v>
      </c>
      <c r="AJ70" s="60">
        <f t="shared" si="44"/>
        <v>10140</v>
      </c>
      <c r="AK70" s="60">
        <f t="shared" si="44"/>
        <v>863.26530612244892</v>
      </c>
      <c r="AL70" s="60">
        <f t="shared" si="44"/>
        <v>17.26530612244898</v>
      </c>
      <c r="AM70" s="60">
        <f t="shared" si="44"/>
        <v>-613.52551020408157</v>
      </c>
      <c r="AN70" s="60">
        <f t="shared" si="44"/>
        <v>-613.52551020408157</v>
      </c>
      <c r="AO70" s="60">
        <f t="shared" si="44"/>
        <v>613.52551020408157</v>
      </c>
      <c r="AP70" s="61" t="str">
        <f t="shared" si="19"/>
        <v/>
      </c>
      <c r="AQ70" s="62">
        <f t="shared" si="6"/>
        <v>35</v>
      </c>
      <c r="AR70" s="63">
        <f t="shared" si="20"/>
        <v>2.3018337769890609</v>
      </c>
      <c r="AS70" s="63">
        <f t="shared" si="21"/>
        <v>115.09168884945305</v>
      </c>
      <c r="AT70" s="63">
        <f t="shared" si="22"/>
        <v>230.1833776989061</v>
      </c>
      <c r="AU70" s="63">
        <f t="shared" si="7"/>
        <v>-115.09168884945305</v>
      </c>
      <c r="AV70" s="68">
        <f t="shared" si="23"/>
        <v>0.1</v>
      </c>
      <c r="AW70" s="63">
        <f t="shared" si="24"/>
        <v>575.45844424726522</v>
      </c>
      <c r="AX70" s="63">
        <f t="shared" si="25"/>
        <v>-230.1833776989061</v>
      </c>
      <c r="AY70" s="64">
        <f t="shared" si="26"/>
        <v>345.27506654835912</v>
      </c>
      <c r="AZ70" s="65">
        <f t="shared" si="27"/>
        <v>-234.66662441373859</v>
      </c>
      <c r="BA70" s="51">
        <f t="shared" si="28"/>
        <v>805.64182194617138</v>
      </c>
      <c r="BB70" s="55">
        <f t="shared" si="29"/>
        <v>8.5524080161288721E-2</v>
      </c>
      <c r="BC70" s="55">
        <f t="shared" si="30"/>
        <v>0.59536169226868829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9420.0583090379023</v>
      </c>
      <c r="AC71" s="71">
        <f t="shared" si="17"/>
        <v>579.94169096209771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2.8000000000000003</v>
      </c>
      <c r="AG71" s="74">
        <f t="shared" si="44"/>
        <v>200</v>
      </c>
      <c r="AH71" s="60">
        <f t="shared" si="44"/>
        <v>50</v>
      </c>
      <c r="AI71" s="60">
        <f t="shared" si="44"/>
        <v>140</v>
      </c>
      <c r="AJ71" s="60">
        <f t="shared" si="44"/>
        <v>10140</v>
      </c>
      <c r="AK71" s="60">
        <f t="shared" si="44"/>
        <v>863.26530612244892</v>
      </c>
      <c r="AL71" s="60">
        <f t="shared" si="44"/>
        <v>17.26530612244898</v>
      </c>
      <c r="AM71" s="60">
        <f t="shared" si="44"/>
        <v>-613.52551020408157</v>
      </c>
      <c r="AN71" s="60">
        <f t="shared" si="44"/>
        <v>-613.52551020408157</v>
      </c>
      <c r="AO71" s="60">
        <f t="shared" si="44"/>
        <v>613.52551020408157</v>
      </c>
      <c r="AP71" s="61" t="str">
        <f t="shared" si="19"/>
        <v/>
      </c>
      <c r="AQ71" s="62">
        <f t="shared" si="6"/>
        <v>35</v>
      </c>
      <c r="AR71" s="63">
        <f t="shared" si="20"/>
        <v>2.311336213317448</v>
      </c>
      <c r="AS71" s="63">
        <f t="shared" si="21"/>
        <v>115.5668106658724</v>
      </c>
      <c r="AT71" s="63">
        <f t="shared" si="22"/>
        <v>231.13362133174479</v>
      </c>
      <c r="AU71" s="63">
        <f t="shared" si="7"/>
        <v>-115.5668106658724</v>
      </c>
      <c r="AV71" s="68">
        <f t="shared" si="23"/>
        <v>0.1</v>
      </c>
      <c r="AW71" s="63">
        <f t="shared" si="24"/>
        <v>577.83405332936195</v>
      </c>
      <c r="AX71" s="63">
        <f t="shared" si="25"/>
        <v>-231.13362133174479</v>
      </c>
      <c r="AY71" s="64">
        <f t="shared" si="26"/>
        <v>346.70043199761716</v>
      </c>
      <c r="AZ71" s="65">
        <f t="shared" si="27"/>
        <v>-233.24125896448055</v>
      </c>
      <c r="BA71" s="51">
        <f t="shared" si="28"/>
        <v>808.9676746611068</v>
      </c>
      <c r="BB71" s="55">
        <f t="shared" si="29"/>
        <v>8.5877140896777421E-2</v>
      </c>
      <c r="BC71" s="55">
        <f t="shared" si="30"/>
        <v>0.5978194659922732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9420.0583090379023</v>
      </c>
      <c r="AC72" s="71">
        <f t="shared" si="17"/>
        <v>579.94169096209771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2.8000000000000003</v>
      </c>
      <c r="AG72" s="74">
        <f t="shared" si="44"/>
        <v>200</v>
      </c>
      <c r="AH72" s="60">
        <f t="shared" si="44"/>
        <v>50</v>
      </c>
      <c r="AI72" s="60">
        <f t="shared" si="44"/>
        <v>140</v>
      </c>
      <c r="AJ72" s="60">
        <f t="shared" si="44"/>
        <v>10140</v>
      </c>
      <c r="AK72" s="60">
        <f t="shared" si="44"/>
        <v>863.26530612244892</v>
      </c>
      <c r="AL72" s="60">
        <f t="shared" si="44"/>
        <v>17.26530612244898</v>
      </c>
      <c r="AM72" s="60">
        <f t="shared" si="44"/>
        <v>-613.52551020408157</v>
      </c>
      <c r="AN72" s="60">
        <f t="shared" si="44"/>
        <v>-613.52551020408157</v>
      </c>
      <c r="AO72" s="60">
        <f t="shared" si="44"/>
        <v>613.52551020408157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2.3209783913565474</v>
      </c>
      <c r="AS72" s="63">
        <f t="shared" si="21"/>
        <v>116.04891956782737</v>
      </c>
      <c r="AT72" s="63">
        <f t="shared" si="22"/>
        <v>232.09783913565474</v>
      </c>
      <c r="AU72" s="63">
        <f t="shared" ref="AU72:AU135" si="47">-AS72</f>
        <v>-116.04891956782737</v>
      </c>
      <c r="AV72" s="68">
        <f t="shared" si="23"/>
        <v>0.1</v>
      </c>
      <c r="AW72" s="63">
        <f t="shared" si="24"/>
        <v>580.24459783913687</v>
      </c>
      <c r="AX72" s="63">
        <f t="shared" si="25"/>
        <v>-232.09783913565474</v>
      </c>
      <c r="AY72" s="64">
        <f t="shared" si="26"/>
        <v>348.14675870348213</v>
      </c>
      <c r="AZ72" s="65">
        <f t="shared" si="27"/>
        <v>-231.79493225861557</v>
      </c>
      <c r="BA72" s="51">
        <f t="shared" si="28"/>
        <v>812.34243697479155</v>
      </c>
      <c r="BB72" s="55">
        <f t="shared" si="29"/>
        <v>8.6235393701905694E-2</v>
      </c>
      <c r="BC72" s="55">
        <f t="shared" si="30"/>
        <v>0.60031338344708762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>
        <f>IF(BC72&gt;=BH$4,AD72,"")</f>
        <v>13.599999999999953</v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9420.0583090379023</v>
      </c>
      <c r="AC73" s="71">
        <f t="shared" ref="AC73:AC136" si="49">AA73-AB73</f>
        <v>579.94169096209771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2.8000000000000003</v>
      </c>
      <c r="AG73" s="74">
        <f t="shared" si="44"/>
        <v>200</v>
      </c>
      <c r="AH73" s="60">
        <f t="shared" si="44"/>
        <v>50</v>
      </c>
      <c r="AI73" s="60">
        <f t="shared" si="44"/>
        <v>140</v>
      </c>
      <c r="AJ73" s="60">
        <f t="shared" si="44"/>
        <v>10140</v>
      </c>
      <c r="AK73" s="60">
        <f t="shared" si="44"/>
        <v>863.26530612244892</v>
      </c>
      <c r="AL73" s="60">
        <f t="shared" si="44"/>
        <v>17.26530612244898</v>
      </c>
      <c r="AM73" s="60">
        <f t="shared" si="44"/>
        <v>-613.52551020408157</v>
      </c>
      <c r="AN73" s="60">
        <f t="shared" si="44"/>
        <v>-613.52551020408157</v>
      </c>
      <c r="AO73" s="60">
        <f t="shared" si="44"/>
        <v>613.52551020408157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2.3307634164777067</v>
      </c>
      <c r="AS73" s="63">
        <f t="shared" ref="AS73:AS136" si="52">IF(AR73&lt;=0,AH73,AR73*AH73)</f>
        <v>116.53817082388534</v>
      </c>
      <c r="AT73" s="63">
        <f t="shared" ref="AT73:AT136" si="53">(U73*AS73)</f>
        <v>233.07634164777068</v>
      </c>
      <c r="AU73" s="63">
        <f t="shared" si="47"/>
        <v>-116.53817082388534</v>
      </c>
      <c r="AV73" s="68">
        <f t="shared" ref="AV73:AV136" si="54">IFERROR(AE73/X73,0)</f>
        <v>0.1</v>
      </c>
      <c r="AW73" s="63">
        <f t="shared" ref="AW73:AW136" si="55">(AT73+AU73)*V73</f>
        <v>582.69085411942672</v>
      </c>
      <c r="AX73" s="63">
        <f t="shared" ref="AX73:AX136" si="56">AU73*W73</f>
        <v>-233.07634164777068</v>
      </c>
      <c r="AY73" s="64">
        <f t="shared" ref="AY73:AY136" si="57">SUM(AW73:AX73)</f>
        <v>349.61451247165604</v>
      </c>
      <c r="AZ73" s="65">
        <f t="shared" ref="AZ73:AZ136" si="58">AB73-AA73+AY73</f>
        <v>-230.32717849044167</v>
      </c>
      <c r="BA73" s="51">
        <f t="shared" ref="BA73:BA136" si="59">AS73*X73</f>
        <v>815.76719576719734</v>
      </c>
      <c r="BB73" s="55">
        <f t="shared" ref="BB73:BB136" si="60">BA73/AB73</f>
        <v>8.6598953955998814E-2</v>
      </c>
      <c r="BC73" s="55">
        <f t="shared" ref="BC73:BC136" si="61">IFERROR(AY73/AC73,0)</f>
        <v>0.60284424782715818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>
        <f>IF(BC73&gt;=BH$4,AD73,"")</f>
        <v>13.499999999999954</v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9420.0583090379023</v>
      </c>
      <c r="AC74" s="71">
        <f t="shared" si="49"/>
        <v>579.94169096209771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2.8000000000000003</v>
      </c>
      <c r="AG74" s="74">
        <f t="shared" si="65"/>
        <v>200</v>
      </c>
      <c r="AH74" s="60">
        <f t="shared" si="65"/>
        <v>50</v>
      </c>
      <c r="AI74" s="60">
        <f t="shared" si="65"/>
        <v>140</v>
      </c>
      <c r="AJ74" s="60">
        <f t="shared" si="65"/>
        <v>10140</v>
      </c>
      <c r="AK74" s="60">
        <f t="shared" si="65"/>
        <v>863.26530612244892</v>
      </c>
      <c r="AL74" s="60">
        <f t="shared" si="65"/>
        <v>17.26530612244898</v>
      </c>
      <c r="AM74" s="60">
        <f t="shared" si="65"/>
        <v>-613.52551020408157</v>
      </c>
      <c r="AN74" s="60">
        <f t="shared" si="65"/>
        <v>-613.52551020408157</v>
      </c>
      <c r="AO74" s="60">
        <f t="shared" si="65"/>
        <v>613.52551020408157</v>
      </c>
      <c r="AP74" s="61" t="str">
        <f t="shared" si="50"/>
        <v/>
      </c>
      <c r="AQ74" s="62">
        <f t="shared" si="46"/>
        <v>35</v>
      </c>
      <c r="AR74" s="63">
        <f t="shared" si="51"/>
        <v>2.3406944867499284</v>
      </c>
      <c r="AS74" s="63">
        <f t="shared" si="52"/>
        <v>117.03472433749641</v>
      </c>
      <c r="AT74" s="63">
        <f t="shared" si="53"/>
        <v>234.06944867499283</v>
      </c>
      <c r="AU74" s="63">
        <f t="shared" si="47"/>
        <v>-117.03472433749641</v>
      </c>
      <c r="AV74" s="68">
        <f t="shared" si="54"/>
        <v>0.1</v>
      </c>
      <c r="AW74" s="63">
        <f t="shared" si="55"/>
        <v>585.17362168748207</v>
      </c>
      <c r="AX74" s="63">
        <f t="shared" si="56"/>
        <v>-234.06944867499283</v>
      </c>
      <c r="AY74" s="64">
        <f t="shared" si="57"/>
        <v>351.10417301248924</v>
      </c>
      <c r="AZ74" s="65">
        <f t="shared" si="58"/>
        <v>-228.83751794960847</v>
      </c>
      <c r="BA74" s="51">
        <f t="shared" si="59"/>
        <v>819.2430703624749</v>
      </c>
      <c r="BB74" s="55">
        <f t="shared" si="60"/>
        <v>8.6967940482541084E-2</v>
      </c>
      <c r="BC74" s="55">
        <f t="shared" si="61"/>
        <v>0.60541288630245382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>
        <f>IF(BC74&gt;=BH$4,AD74,"")</f>
        <v>13.399999999999954</v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9420.0583090379023</v>
      </c>
      <c r="AC75" s="71">
        <f t="shared" si="49"/>
        <v>579.94169096209771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2.8000000000000003</v>
      </c>
      <c r="AG75" s="74">
        <f t="shared" si="65"/>
        <v>200</v>
      </c>
      <c r="AH75" s="60">
        <f t="shared" si="65"/>
        <v>50</v>
      </c>
      <c r="AI75" s="60">
        <f t="shared" si="65"/>
        <v>140</v>
      </c>
      <c r="AJ75" s="60">
        <f t="shared" si="65"/>
        <v>10140</v>
      </c>
      <c r="AK75" s="60">
        <f t="shared" si="65"/>
        <v>863.26530612244892</v>
      </c>
      <c r="AL75" s="60">
        <f t="shared" si="65"/>
        <v>17.26530612244898</v>
      </c>
      <c r="AM75" s="60">
        <f t="shared" si="65"/>
        <v>-613.52551020408157</v>
      </c>
      <c r="AN75" s="60">
        <f t="shared" si="65"/>
        <v>-613.52551020408157</v>
      </c>
      <c r="AO75" s="60">
        <f t="shared" si="65"/>
        <v>613.52551020408157</v>
      </c>
      <c r="AP75" s="61" t="str">
        <f t="shared" si="50"/>
        <v/>
      </c>
      <c r="AQ75" s="62">
        <f t="shared" si="46"/>
        <v>35</v>
      </c>
      <c r="AR75" s="63">
        <f t="shared" si="51"/>
        <v>2.3507748964247401</v>
      </c>
      <c r="AS75" s="63">
        <f t="shared" si="52"/>
        <v>117.538744821237</v>
      </c>
      <c r="AT75" s="63">
        <f t="shared" si="53"/>
        <v>235.07748964247401</v>
      </c>
      <c r="AU75" s="63">
        <f t="shared" si="47"/>
        <v>-117.538744821237</v>
      </c>
      <c r="AV75" s="68">
        <f t="shared" si="54"/>
        <v>0.1</v>
      </c>
      <c r="AW75" s="63">
        <f t="shared" si="55"/>
        <v>587.69372410618507</v>
      </c>
      <c r="AX75" s="63">
        <f t="shared" si="56"/>
        <v>-235.07748964247401</v>
      </c>
      <c r="AY75" s="64">
        <f t="shared" si="57"/>
        <v>352.61623446371107</v>
      </c>
      <c r="AZ75" s="65">
        <f t="shared" si="58"/>
        <v>-227.32545649838664</v>
      </c>
      <c r="BA75" s="51">
        <f t="shared" si="59"/>
        <v>822.77121374865897</v>
      </c>
      <c r="BB75" s="55">
        <f t="shared" si="60"/>
        <v>8.7342475678655426E-2</v>
      </c>
      <c r="BC75" s="55">
        <f t="shared" si="61"/>
        <v>0.6080201509202352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>
        <f>IF(BC75&gt;=BH$4,AD75,"")</f>
        <v>13.299999999999955</v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9420.0583090379023</v>
      </c>
      <c r="AC76" s="71">
        <f t="shared" si="49"/>
        <v>579.94169096209771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2.8000000000000003</v>
      </c>
      <c r="AG76" s="74">
        <f t="shared" si="65"/>
        <v>200</v>
      </c>
      <c r="AH76" s="60">
        <f t="shared" si="65"/>
        <v>50</v>
      </c>
      <c r="AI76" s="60">
        <f t="shared" si="65"/>
        <v>140</v>
      </c>
      <c r="AJ76" s="60">
        <f t="shared" si="65"/>
        <v>10140</v>
      </c>
      <c r="AK76" s="60">
        <f t="shared" si="65"/>
        <v>863.26530612244892</v>
      </c>
      <c r="AL76" s="60">
        <f t="shared" si="65"/>
        <v>17.26530612244898</v>
      </c>
      <c r="AM76" s="60">
        <f t="shared" si="65"/>
        <v>-613.52551020408157</v>
      </c>
      <c r="AN76" s="60">
        <f t="shared" si="65"/>
        <v>-613.52551020408157</v>
      </c>
      <c r="AO76" s="60">
        <f t="shared" si="65"/>
        <v>613.52551020408157</v>
      </c>
      <c r="AP76" s="61" t="str">
        <f t="shared" si="50"/>
        <v/>
      </c>
      <c r="AQ76" s="62">
        <f t="shared" si="46"/>
        <v>35</v>
      </c>
      <c r="AR76" s="63">
        <f t="shared" si="51"/>
        <v>2.361008039579473</v>
      </c>
      <c r="AS76" s="63">
        <f t="shared" si="52"/>
        <v>118.05040197897365</v>
      </c>
      <c r="AT76" s="63">
        <f t="shared" si="53"/>
        <v>236.10080395794731</v>
      </c>
      <c r="AU76" s="63">
        <f t="shared" si="47"/>
        <v>-118.05040197897365</v>
      </c>
      <c r="AV76" s="68">
        <f t="shared" si="54"/>
        <v>0.1</v>
      </c>
      <c r="AW76" s="63">
        <f t="shared" si="55"/>
        <v>590.25200989486825</v>
      </c>
      <c r="AX76" s="63">
        <f t="shared" si="56"/>
        <v>-236.10080395794731</v>
      </c>
      <c r="AY76" s="64">
        <f t="shared" si="57"/>
        <v>354.15120593692097</v>
      </c>
      <c r="AZ76" s="65">
        <f t="shared" si="58"/>
        <v>-225.79048502517674</v>
      </c>
      <c r="BA76" s="51">
        <f t="shared" si="59"/>
        <v>826.35281385281553</v>
      </c>
      <c r="BB76" s="55">
        <f t="shared" si="60"/>
        <v>8.7722685650468479E-2</v>
      </c>
      <c r="BC76" s="55">
        <f t="shared" si="61"/>
        <v>0.61066691954737684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>
        <f>IF(BC76&gt;=BH$4,AD76,"")</f>
        <v>13.199999999999955</v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9420.0583090379023</v>
      </c>
      <c r="AC77" s="71">
        <f t="shared" si="49"/>
        <v>579.94169096209771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2.8000000000000003</v>
      </c>
      <c r="AG77" s="74">
        <f t="shared" si="65"/>
        <v>200</v>
      </c>
      <c r="AH77" s="60">
        <f t="shared" si="65"/>
        <v>50</v>
      </c>
      <c r="AI77" s="60">
        <f t="shared" si="65"/>
        <v>140</v>
      </c>
      <c r="AJ77" s="60">
        <f t="shared" si="65"/>
        <v>10140</v>
      </c>
      <c r="AK77" s="60">
        <f t="shared" si="65"/>
        <v>863.26530612244892</v>
      </c>
      <c r="AL77" s="60">
        <f t="shared" si="65"/>
        <v>17.26530612244898</v>
      </c>
      <c r="AM77" s="60">
        <f t="shared" si="65"/>
        <v>-613.52551020408157</v>
      </c>
      <c r="AN77" s="60">
        <f t="shared" si="65"/>
        <v>-613.52551020408157</v>
      </c>
      <c r="AO77" s="60">
        <f t="shared" si="65"/>
        <v>613.52551020408157</v>
      </c>
      <c r="AP77" s="61" t="str">
        <f t="shared" si="50"/>
        <v/>
      </c>
      <c r="AQ77" s="62">
        <f t="shared" si="46"/>
        <v>35</v>
      </c>
      <c r="AR77" s="63">
        <f t="shared" si="51"/>
        <v>2.3713974139274079</v>
      </c>
      <c r="AS77" s="63">
        <f t="shared" si="52"/>
        <v>118.5698706963704</v>
      </c>
      <c r="AT77" s="63">
        <f t="shared" si="53"/>
        <v>237.1397413927408</v>
      </c>
      <c r="AU77" s="63">
        <f t="shared" si="47"/>
        <v>-118.5698706963704</v>
      </c>
      <c r="AV77" s="68">
        <f t="shared" si="54"/>
        <v>0.1</v>
      </c>
      <c r="AW77" s="63">
        <f t="shared" si="55"/>
        <v>592.84935348185195</v>
      </c>
      <c r="AX77" s="63">
        <f t="shared" si="56"/>
        <v>-237.1397413927408</v>
      </c>
      <c r="AY77" s="64">
        <f t="shared" si="57"/>
        <v>355.70961208911115</v>
      </c>
      <c r="AZ77" s="65">
        <f t="shared" si="58"/>
        <v>-224.23207887298656</v>
      </c>
      <c r="BA77" s="51">
        <f t="shared" si="59"/>
        <v>829.98909487459287</v>
      </c>
      <c r="BB77" s="55">
        <f t="shared" si="60"/>
        <v>8.810870035467562E-2</v>
      </c>
      <c r="BC77" s="55">
        <f t="shared" si="61"/>
        <v>0.61335409685584874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>
        <f>IF(BC77&gt;=BH$4,AD77,"")</f>
        <v>13.099999999999955</v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9420.0583090379023</v>
      </c>
      <c r="AC78" s="71">
        <f t="shared" si="49"/>
        <v>579.94169096209771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2.8000000000000003</v>
      </c>
      <c r="AG78" s="74">
        <f t="shared" si="65"/>
        <v>200</v>
      </c>
      <c r="AH78" s="60">
        <f t="shared" si="65"/>
        <v>50</v>
      </c>
      <c r="AI78" s="60">
        <f t="shared" si="65"/>
        <v>140</v>
      </c>
      <c r="AJ78" s="60">
        <f t="shared" si="65"/>
        <v>10140</v>
      </c>
      <c r="AK78" s="60">
        <f t="shared" si="65"/>
        <v>863.26530612244892</v>
      </c>
      <c r="AL78" s="60">
        <f t="shared" si="65"/>
        <v>17.26530612244898</v>
      </c>
      <c r="AM78" s="60">
        <f t="shared" si="65"/>
        <v>-613.52551020408157</v>
      </c>
      <c r="AN78" s="60">
        <f t="shared" si="65"/>
        <v>-613.52551020408157</v>
      </c>
      <c r="AO78" s="60">
        <f t="shared" si="65"/>
        <v>613.52551020408157</v>
      </c>
      <c r="AP78" s="61" t="str">
        <f t="shared" si="50"/>
        <v/>
      </c>
      <c r="AQ78" s="62">
        <f t="shared" si="46"/>
        <v>35</v>
      </c>
      <c r="AR78" s="63">
        <f t="shared" si="51"/>
        <v>2.3819466248037724</v>
      </c>
      <c r="AS78" s="63">
        <f t="shared" si="52"/>
        <v>119.09733124018862</v>
      </c>
      <c r="AT78" s="63">
        <f t="shared" si="53"/>
        <v>238.19466248037725</v>
      </c>
      <c r="AU78" s="63">
        <f t="shared" si="47"/>
        <v>-119.09733124018862</v>
      </c>
      <c r="AV78" s="68">
        <f t="shared" si="54"/>
        <v>0.1</v>
      </c>
      <c r="AW78" s="63">
        <f t="shared" si="55"/>
        <v>595.48665620094312</v>
      </c>
      <c r="AX78" s="63">
        <f t="shared" si="56"/>
        <v>-238.19466248037725</v>
      </c>
      <c r="AY78" s="64">
        <f t="shared" si="57"/>
        <v>357.29199372056587</v>
      </c>
      <c r="AZ78" s="65">
        <f t="shared" si="58"/>
        <v>-222.64969724153184</v>
      </c>
      <c r="BA78" s="51">
        <f t="shared" si="59"/>
        <v>833.68131868132036</v>
      </c>
      <c r="BB78" s="55">
        <f t="shared" si="60"/>
        <v>8.8500653746639776E-2</v>
      </c>
      <c r="BC78" s="55">
        <f t="shared" si="61"/>
        <v>0.61608261535368181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>
        <f>IF(BC78&gt;=BH$4,AD78,"")</f>
        <v>12.999999999999956</v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9420.0583090379023</v>
      </c>
      <c r="AC79" s="71">
        <f t="shared" si="49"/>
        <v>579.94169096209771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2.8000000000000003</v>
      </c>
      <c r="AG79" s="74">
        <f t="shared" si="65"/>
        <v>200</v>
      </c>
      <c r="AH79" s="60">
        <f t="shared" si="65"/>
        <v>50</v>
      </c>
      <c r="AI79" s="60">
        <f t="shared" si="65"/>
        <v>140</v>
      </c>
      <c r="AJ79" s="60">
        <f t="shared" si="65"/>
        <v>10140</v>
      </c>
      <c r="AK79" s="60">
        <f t="shared" si="65"/>
        <v>863.26530612244892</v>
      </c>
      <c r="AL79" s="60">
        <f t="shared" si="65"/>
        <v>17.26530612244898</v>
      </c>
      <c r="AM79" s="60">
        <f t="shared" si="65"/>
        <v>-613.52551020408157</v>
      </c>
      <c r="AN79" s="60">
        <f t="shared" si="65"/>
        <v>-613.52551020408157</v>
      </c>
      <c r="AO79" s="60">
        <f t="shared" si="65"/>
        <v>613.52551020408157</v>
      </c>
      <c r="AP79" s="61" t="str">
        <f t="shared" si="50"/>
        <v/>
      </c>
      <c r="AQ79" s="62">
        <f t="shared" si="46"/>
        <v>35</v>
      </c>
      <c r="AR79" s="63">
        <f t="shared" si="51"/>
        <v>2.3926593893371351</v>
      </c>
      <c r="AS79" s="63">
        <f t="shared" si="52"/>
        <v>119.63296946685675</v>
      </c>
      <c r="AT79" s="63">
        <f t="shared" si="53"/>
        <v>239.2659389337135</v>
      </c>
      <c r="AU79" s="63">
        <f t="shared" si="47"/>
        <v>-119.63296946685675</v>
      </c>
      <c r="AV79" s="68">
        <f t="shared" si="54"/>
        <v>0.1</v>
      </c>
      <c r="AW79" s="63">
        <f t="shared" si="55"/>
        <v>598.16484733428376</v>
      </c>
      <c r="AX79" s="63">
        <f t="shared" si="56"/>
        <v>-239.2659389337135</v>
      </c>
      <c r="AY79" s="64">
        <f t="shared" si="57"/>
        <v>358.89890840057024</v>
      </c>
      <c r="AZ79" s="65">
        <f t="shared" si="58"/>
        <v>-221.04278256152747</v>
      </c>
      <c r="BA79" s="51">
        <f t="shared" si="59"/>
        <v>837.43078626799729</v>
      </c>
      <c r="BB79" s="55">
        <f t="shared" si="60"/>
        <v>8.8898683935378586E-2</v>
      </c>
      <c r="BC79" s="55">
        <f t="shared" si="61"/>
        <v>0.61885343646388447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>
        <f>IF(BC79&gt;=BH$4,AD79,"")</f>
        <v>12.899999999999956</v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9420.0583090379023</v>
      </c>
      <c r="AC80" s="71">
        <f t="shared" si="49"/>
        <v>579.94169096209771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2.8000000000000003</v>
      </c>
      <c r="AG80" s="74">
        <f t="shared" si="65"/>
        <v>200</v>
      </c>
      <c r="AH80" s="60">
        <f t="shared" si="65"/>
        <v>50</v>
      </c>
      <c r="AI80" s="60">
        <f t="shared" si="65"/>
        <v>140</v>
      </c>
      <c r="AJ80" s="60">
        <f t="shared" si="65"/>
        <v>10140</v>
      </c>
      <c r="AK80" s="60">
        <f t="shared" si="65"/>
        <v>863.26530612244892</v>
      </c>
      <c r="AL80" s="60">
        <f t="shared" si="65"/>
        <v>17.26530612244898</v>
      </c>
      <c r="AM80" s="60">
        <f t="shared" si="65"/>
        <v>-613.52551020408157</v>
      </c>
      <c r="AN80" s="60">
        <f t="shared" si="65"/>
        <v>-613.52551020408157</v>
      </c>
      <c r="AO80" s="60">
        <f t="shared" si="65"/>
        <v>613.52551020408157</v>
      </c>
      <c r="AP80" s="61" t="str">
        <f t="shared" si="50"/>
        <v/>
      </c>
      <c r="AQ80" s="62">
        <f t="shared" si="46"/>
        <v>35</v>
      </c>
      <c r="AR80" s="63">
        <f t="shared" si="51"/>
        <v>2.4035395408163316</v>
      </c>
      <c r="AS80" s="63">
        <f t="shared" si="52"/>
        <v>120.17697704081658</v>
      </c>
      <c r="AT80" s="63">
        <f t="shared" si="53"/>
        <v>240.35395408163316</v>
      </c>
      <c r="AU80" s="63">
        <f t="shared" si="47"/>
        <v>-120.17697704081658</v>
      </c>
      <c r="AV80" s="68">
        <f t="shared" si="54"/>
        <v>0.1</v>
      </c>
      <c r="AW80" s="63">
        <f t="shared" si="55"/>
        <v>600.88488520408293</v>
      </c>
      <c r="AX80" s="63">
        <f t="shared" si="56"/>
        <v>-240.35395408163316</v>
      </c>
      <c r="AY80" s="64">
        <f t="shared" si="57"/>
        <v>360.53093112244977</v>
      </c>
      <c r="AZ80" s="65">
        <f t="shared" si="58"/>
        <v>-219.41075983964794</v>
      </c>
      <c r="BA80" s="51">
        <f t="shared" si="59"/>
        <v>841.23883928571604</v>
      </c>
      <c r="BB80" s="55">
        <f t="shared" si="60"/>
        <v>8.9302933345816432E-2</v>
      </c>
      <c r="BC80" s="55">
        <f t="shared" si="61"/>
        <v>0.62166755165393406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>
        <f>IF(BC80&gt;=BH$4,AD80,"")</f>
        <v>12.799999999999956</v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9420.0583090379023</v>
      </c>
      <c r="AC81" s="71">
        <f t="shared" si="49"/>
        <v>579.94169096209771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2.8000000000000003</v>
      </c>
      <c r="AG81" s="74">
        <f t="shared" si="65"/>
        <v>200</v>
      </c>
      <c r="AH81" s="60">
        <f t="shared" si="65"/>
        <v>50</v>
      </c>
      <c r="AI81" s="60">
        <f t="shared" si="65"/>
        <v>140</v>
      </c>
      <c r="AJ81" s="60">
        <f t="shared" si="65"/>
        <v>10140</v>
      </c>
      <c r="AK81" s="60">
        <f t="shared" si="65"/>
        <v>863.26530612244892</v>
      </c>
      <c r="AL81" s="60">
        <f t="shared" si="65"/>
        <v>17.26530612244898</v>
      </c>
      <c r="AM81" s="60">
        <f t="shared" si="65"/>
        <v>-613.52551020408157</v>
      </c>
      <c r="AN81" s="60">
        <f t="shared" si="65"/>
        <v>-613.52551020408157</v>
      </c>
      <c r="AO81" s="60">
        <f t="shared" si="65"/>
        <v>613.52551020408157</v>
      </c>
      <c r="AP81" s="61" t="str">
        <f t="shared" si="50"/>
        <v/>
      </c>
      <c r="AQ81" s="62">
        <f t="shared" si="46"/>
        <v>35</v>
      </c>
      <c r="AR81" s="63">
        <f t="shared" si="51"/>
        <v>2.4145910332637039</v>
      </c>
      <c r="AS81" s="63">
        <f t="shared" si="52"/>
        <v>120.72955166318519</v>
      </c>
      <c r="AT81" s="63">
        <f t="shared" si="53"/>
        <v>241.45910332637038</v>
      </c>
      <c r="AU81" s="63">
        <f t="shared" si="47"/>
        <v>-120.72955166318519</v>
      </c>
      <c r="AV81" s="68">
        <f t="shared" si="54"/>
        <v>0.1</v>
      </c>
      <c r="AW81" s="63">
        <f t="shared" si="55"/>
        <v>603.64775831592601</v>
      </c>
      <c r="AX81" s="63">
        <f t="shared" si="56"/>
        <v>-241.45910332637038</v>
      </c>
      <c r="AY81" s="64">
        <f t="shared" si="57"/>
        <v>362.18865498955563</v>
      </c>
      <c r="AZ81" s="65">
        <f t="shared" si="58"/>
        <v>-217.75303597254208</v>
      </c>
      <c r="BA81" s="51">
        <f t="shared" si="59"/>
        <v>845.10686164229628</v>
      </c>
      <c r="BB81" s="55">
        <f t="shared" si="60"/>
        <v>8.9713548888702102E-2</v>
      </c>
      <c r="BC81" s="55">
        <f t="shared" si="61"/>
        <v>0.62452598361862999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>
        <f>IF(BC81&gt;=BH$4,AD81,"")</f>
        <v>12.699999999999957</v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9420.0583090379023</v>
      </c>
      <c r="AC82" s="71">
        <f t="shared" si="49"/>
        <v>579.94169096209771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2.8000000000000003</v>
      </c>
      <c r="AG82" s="74">
        <f t="shared" si="65"/>
        <v>200</v>
      </c>
      <c r="AH82" s="60">
        <f t="shared" si="65"/>
        <v>50</v>
      </c>
      <c r="AI82" s="60">
        <f t="shared" si="65"/>
        <v>140</v>
      </c>
      <c r="AJ82" s="60">
        <f t="shared" si="65"/>
        <v>10140</v>
      </c>
      <c r="AK82" s="60">
        <f t="shared" si="65"/>
        <v>863.26530612244892</v>
      </c>
      <c r="AL82" s="60">
        <f t="shared" si="65"/>
        <v>17.26530612244898</v>
      </c>
      <c r="AM82" s="60">
        <f t="shared" si="65"/>
        <v>-613.52551020408157</v>
      </c>
      <c r="AN82" s="60">
        <f t="shared" si="65"/>
        <v>-613.52551020408157</v>
      </c>
      <c r="AO82" s="60">
        <f t="shared" si="65"/>
        <v>613.52551020408157</v>
      </c>
      <c r="AP82" s="61" t="str">
        <f t="shared" si="50"/>
        <v/>
      </c>
      <c r="AQ82" s="62">
        <f t="shared" si="46"/>
        <v>35</v>
      </c>
      <c r="AR82" s="63">
        <f t="shared" si="51"/>
        <v>2.4258179462261142</v>
      </c>
      <c r="AS82" s="63">
        <f t="shared" si="52"/>
        <v>121.29089731130571</v>
      </c>
      <c r="AT82" s="63">
        <f t="shared" si="53"/>
        <v>242.58179462261143</v>
      </c>
      <c r="AU82" s="63">
        <f t="shared" si="47"/>
        <v>-121.29089731130571</v>
      </c>
      <c r="AV82" s="68">
        <f t="shared" si="54"/>
        <v>0.1</v>
      </c>
      <c r="AW82" s="63">
        <f t="shared" si="55"/>
        <v>606.45448655652854</v>
      </c>
      <c r="AX82" s="63">
        <f t="shared" si="56"/>
        <v>-242.58179462261143</v>
      </c>
      <c r="AY82" s="64">
        <f t="shared" si="57"/>
        <v>363.87269193391711</v>
      </c>
      <c r="AZ82" s="65">
        <f t="shared" si="58"/>
        <v>-216.0689990281806</v>
      </c>
      <c r="BA82" s="51">
        <f t="shared" si="59"/>
        <v>849.03628117914002</v>
      </c>
      <c r="BB82" s="55">
        <f t="shared" si="60"/>
        <v>9.0130682138617732E-2</v>
      </c>
      <c r="BC82" s="55">
        <f t="shared" si="61"/>
        <v>0.62742978751927347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>
        <f>IF(BC82&gt;=BH$4,AD82,"")</f>
        <v>12.599999999999957</v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9420.0583090379023</v>
      </c>
      <c r="AC83" s="71">
        <f t="shared" si="49"/>
        <v>579.94169096209771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2.8000000000000003</v>
      </c>
      <c r="AG83" s="74">
        <f t="shared" si="65"/>
        <v>200</v>
      </c>
      <c r="AH83" s="60">
        <f t="shared" si="65"/>
        <v>50</v>
      </c>
      <c r="AI83" s="60">
        <f t="shared" si="65"/>
        <v>140</v>
      </c>
      <c r="AJ83" s="60">
        <f t="shared" si="65"/>
        <v>10140</v>
      </c>
      <c r="AK83" s="60">
        <f t="shared" si="65"/>
        <v>863.26530612244892</v>
      </c>
      <c r="AL83" s="60">
        <f t="shared" si="65"/>
        <v>17.26530612244898</v>
      </c>
      <c r="AM83" s="60">
        <f t="shared" si="65"/>
        <v>-613.52551020408157</v>
      </c>
      <c r="AN83" s="60">
        <f t="shared" si="65"/>
        <v>-613.52551020408157</v>
      </c>
      <c r="AO83" s="60">
        <f t="shared" si="65"/>
        <v>613.52551020408157</v>
      </c>
      <c r="AP83" s="61" t="str">
        <f t="shared" si="50"/>
        <v/>
      </c>
      <c r="AQ83" s="62">
        <f t="shared" si="46"/>
        <v>35</v>
      </c>
      <c r="AR83" s="63">
        <f t="shared" si="51"/>
        <v>2.4372244897959234</v>
      </c>
      <c r="AS83" s="63">
        <f t="shared" si="52"/>
        <v>121.86122448979617</v>
      </c>
      <c r="AT83" s="63">
        <f t="shared" si="53"/>
        <v>243.72244897959234</v>
      </c>
      <c r="AU83" s="63">
        <f t="shared" si="47"/>
        <v>-121.86122448979617</v>
      </c>
      <c r="AV83" s="68">
        <f t="shared" si="54"/>
        <v>0.1</v>
      </c>
      <c r="AW83" s="63">
        <f t="shared" si="55"/>
        <v>609.30612244898089</v>
      </c>
      <c r="AX83" s="63">
        <f t="shared" si="56"/>
        <v>-243.72244897959234</v>
      </c>
      <c r="AY83" s="64">
        <f t="shared" si="57"/>
        <v>365.58367346938854</v>
      </c>
      <c r="AZ83" s="65">
        <f t="shared" si="58"/>
        <v>-214.35801749270917</v>
      </c>
      <c r="BA83" s="51">
        <f t="shared" si="59"/>
        <v>853.02857142857317</v>
      </c>
      <c r="BB83" s="55">
        <f t="shared" si="60"/>
        <v>9.0554489520532008E-2</v>
      </c>
      <c r="BC83" s="55">
        <f t="shared" si="61"/>
        <v>0.63038005228232741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>
        <f>IF(BC83&gt;=BH$4,AD83,"")</f>
        <v>12.499999999999957</v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9420.0583090379023</v>
      </c>
      <c r="AC84" s="71">
        <f t="shared" si="49"/>
        <v>579.94169096209771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2.8000000000000003</v>
      </c>
      <c r="AG84" s="74">
        <f t="shared" si="65"/>
        <v>200</v>
      </c>
      <c r="AH84" s="60">
        <f t="shared" si="65"/>
        <v>50</v>
      </c>
      <c r="AI84" s="60">
        <f t="shared" si="65"/>
        <v>140</v>
      </c>
      <c r="AJ84" s="60">
        <f t="shared" si="65"/>
        <v>10140</v>
      </c>
      <c r="AK84" s="60">
        <f t="shared" si="65"/>
        <v>863.26530612244892</v>
      </c>
      <c r="AL84" s="60">
        <f t="shared" si="65"/>
        <v>17.26530612244898</v>
      </c>
      <c r="AM84" s="60">
        <f t="shared" si="65"/>
        <v>-613.52551020408157</v>
      </c>
      <c r="AN84" s="60">
        <f t="shared" si="65"/>
        <v>-613.52551020408157</v>
      </c>
      <c r="AO84" s="60">
        <f t="shared" si="65"/>
        <v>613.52551020408157</v>
      </c>
      <c r="AP84" s="61" t="str">
        <f t="shared" si="50"/>
        <v/>
      </c>
      <c r="AQ84" s="62">
        <f t="shared" si="46"/>
        <v>35</v>
      </c>
      <c r="AR84" s="63">
        <f t="shared" si="51"/>
        <v>2.4488150098749228</v>
      </c>
      <c r="AS84" s="63">
        <f t="shared" si="52"/>
        <v>122.44075049374614</v>
      </c>
      <c r="AT84" s="63">
        <f t="shared" si="53"/>
        <v>244.88150098749227</v>
      </c>
      <c r="AU84" s="63">
        <f t="shared" si="47"/>
        <v>-122.44075049374614</v>
      </c>
      <c r="AV84" s="68">
        <f t="shared" si="54"/>
        <v>0.1</v>
      </c>
      <c r="AW84" s="63">
        <f t="shared" si="55"/>
        <v>612.20375246873073</v>
      </c>
      <c r="AX84" s="63">
        <f t="shared" si="56"/>
        <v>-244.88150098749227</v>
      </c>
      <c r="AY84" s="64">
        <f t="shared" si="57"/>
        <v>367.32225148123848</v>
      </c>
      <c r="AZ84" s="65">
        <f t="shared" si="58"/>
        <v>-212.61943948085923</v>
      </c>
      <c r="BA84" s="51">
        <f t="shared" si="59"/>
        <v>857.08525345622297</v>
      </c>
      <c r="BB84" s="55">
        <f t="shared" si="60"/>
        <v>9.0985132505380373E-2</v>
      </c>
      <c r="BC84" s="55">
        <f t="shared" si="61"/>
        <v>0.63337790196091448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>
        <f>IF(BC84&gt;=BH$4,AD84,"")</f>
        <v>12.399999999999958</v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9420.0583090379023</v>
      </c>
      <c r="AC85" s="71">
        <f t="shared" si="49"/>
        <v>579.94169096209771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2.8000000000000003</v>
      </c>
      <c r="AG85" s="74">
        <f t="shared" si="65"/>
        <v>200</v>
      </c>
      <c r="AH85" s="60">
        <f t="shared" si="65"/>
        <v>50</v>
      </c>
      <c r="AI85" s="60">
        <f t="shared" si="65"/>
        <v>140</v>
      </c>
      <c r="AJ85" s="60">
        <f t="shared" si="65"/>
        <v>10140</v>
      </c>
      <c r="AK85" s="60">
        <f t="shared" si="65"/>
        <v>863.26530612244892</v>
      </c>
      <c r="AL85" s="60">
        <f t="shared" si="65"/>
        <v>17.26530612244898</v>
      </c>
      <c r="AM85" s="60">
        <f t="shared" si="65"/>
        <v>-613.52551020408157</v>
      </c>
      <c r="AN85" s="60">
        <f t="shared" si="65"/>
        <v>-613.52551020408157</v>
      </c>
      <c r="AO85" s="60">
        <f t="shared" si="65"/>
        <v>613.52551020408157</v>
      </c>
      <c r="AP85" s="61" t="str">
        <f t="shared" si="50"/>
        <v/>
      </c>
      <c r="AQ85" s="62">
        <f t="shared" si="46"/>
        <v>35</v>
      </c>
      <c r="AR85" s="63">
        <f t="shared" si="51"/>
        <v>2.4605939936950438</v>
      </c>
      <c r="AS85" s="63">
        <f t="shared" si="52"/>
        <v>123.02969968475219</v>
      </c>
      <c r="AT85" s="63">
        <f t="shared" si="53"/>
        <v>246.05939936950438</v>
      </c>
      <c r="AU85" s="63">
        <f t="shared" si="47"/>
        <v>-123.02969968475219</v>
      </c>
      <c r="AV85" s="68">
        <f t="shared" si="54"/>
        <v>0.1</v>
      </c>
      <c r="AW85" s="63">
        <f t="shared" si="55"/>
        <v>615.14849842376088</v>
      </c>
      <c r="AX85" s="63">
        <f t="shared" si="56"/>
        <v>-246.05939936950438</v>
      </c>
      <c r="AY85" s="64">
        <f t="shared" si="57"/>
        <v>369.08909905425651</v>
      </c>
      <c r="AZ85" s="65">
        <f t="shared" si="58"/>
        <v>-210.8525919078412</v>
      </c>
      <c r="BA85" s="51">
        <f t="shared" si="59"/>
        <v>861.20789779326537</v>
      </c>
      <c r="BB85" s="55">
        <f t="shared" si="60"/>
        <v>9.1422777815185624E-2</v>
      </c>
      <c r="BC85" s="55">
        <f t="shared" si="61"/>
        <v>0.6364244971627302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>
        <f>IF(BC85&gt;=BH$4,AD85,"")</f>
        <v>12.299999999999958</v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9420.0583090379023</v>
      </c>
      <c r="AC86" s="71">
        <f t="shared" si="49"/>
        <v>579.94169096209771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2.8000000000000003</v>
      </c>
      <c r="AG86" s="74">
        <f t="shared" si="65"/>
        <v>200</v>
      </c>
      <c r="AH86" s="60">
        <f t="shared" si="65"/>
        <v>50</v>
      </c>
      <c r="AI86" s="60">
        <f t="shared" si="65"/>
        <v>140</v>
      </c>
      <c r="AJ86" s="60">
        <f t="shared" si="65"/>
        <v>10140</v>
      </c>
      <c r="AK86" s="60">
        <f t="shared" si="65"/>
        <v>863.26530612244892</v>
      </c>
      <c r="AL86" s="60">
        <f t="shared" si="65"/>
        <v>17.26530612244898</v>
      </c>
      <c r="AM86" s="60">
        <f t="shared" si="65"/>
        <v>-613.52551020408157</v>
      </c>
      <c r="AN86" s="60">
        <f t="shared" si="65"/>
        <v>-613.52551020408157</v>
      </c>
      <c r="AO86" s="60">
        <f t="shared" si="65"/>
        <v>613.52551020408157</v>
      </c>
      <c r="AP86" s="61" t="str">
        <f t="shared" si="50"/>
        <v/>
      </c>
      <c r="AQ86" s="62">
        <f t="shared" si="46"/>
        <v>35</v>
      </c>
      <c r="AR86" s="63">
        <f t="shared" si="51"/>
        <v>2.472566075610577</v>
      </c>
      <c r="AS86" s="63">
        <f t="shared" si="52"/>
        <v>123.62830378052885</v>
      </c>
      <c r="AT86" s="63">
        <f t="shared" si="53"/>
        <v>247.25660756105771</v>
      </c>
      <c r="AU86" s="63">
        <f t="shared" si="47"/>
        <v>-123.62830378052885</v>
      </c>
      <c r="AV86" s="68">
        <f t="shared" si="54"/>
        <v>0.1</v>
      </c>
      <c r="AW86" s="63">
        <f t="shared" si="55"/>
        <v>618.14151890264429</v>
      </c>
      <c r="AX86" s="63">
        <f t="shared" si="56"/>
        <v>-247.25660756105771</v>
      </c>
      <c r="AY86" s="64">
        <f t="shared" si="57"/>
        <v>370.88491134158659</v>
      </c>
      <c r="AZ86" s="65">
        <f t="shared" si="58"/>
        <v>-209.05677962051112</v>
      </c>
      <c r="BA86" s="51">
        <f t="shared" si="59"/>
        <v>865.39812646370194</v>
      </c>
      <c r="BB86" s="55">
        <f t="shared" si="60"/>
        <v>9.1867597638266379E-2</v>
      </c>
      <c r="BC86" s="55">
        <f t="shared" si="61"/>
        <v>0.63952103654818271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>
        <f>IF(BC86&gt;=BH$4,AD86,"")</f>
        <v>12.199999999999958</v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9420.0583090379023</v>
      </c>
      <c r="AC87" s="71">
        <f t="shared" si="49"/>
        <v>579.94169096209771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2.8000000000000003</v>
      </c>
      <c r="AG87" s="74">
        <f t="shared" si="65"/>
        <v>200</v>
      </c>
      <c r="AH87" s="60">
        <f t="shared" si="65"/>
        <v>50</v>
      </c>
      <c r="AI87" s="60">
        <f t="shared" si="65"/>
        <v>140</v>
      </c>
      <c r="AJ87" s="60">
        <f t="shared" si="65"/>
        <v>10140</v>
      </c>
      <c r="AK87" s="60">
        <f t="shared" si="65"/>
        <v>863.26530612244892</v>
      </c>
      <c r="AL87" s="60">
        <f t="shared" si="65"/>
        <v>17.26530612244898</v>
      </c>
      <c r="AM87" s="60">
        <f t="shared" si="65"/>
        <v>-613.52551020408157</v>
      </c>
      <c r="AN87" s="60">
        <f t="shared" si="65"/>
        <v>-613.52551020408157</v>
      </c>
      <c r="AO87" s="60">
        <f t="shared" si="65"/>
        <v>613.52551020408157</v>
      </c>
      <c r="AP87" s="61" t="str">
        <f t="shared" si="50"/>
        <v/>
      </c>
      <c r="AQ87" s="62">
        <f t="shared" si="46"/>
        <v>35</v>
      </c>
      <c r="AR87" s="63">
        <f t="shared" si="51"/>
        <v>2.4847360431776067</v>
      </c>
      <c r="AS87" s="63">
        <f t="shared" si="52"/>
        <v>124.23680215888034</v>
      </c>
      <c r="AT87" s="63">
        <f t="shared" si="53"/>
        <v>248.47360431776067</v>
      </c>
      <c r="AU87" s="63">
        <f t="shared" si="47"/>
        <v>-124.23680215888034</v>
      </c>
      <c r="AV87" s="68">
        <f t="shared" si="54"/>
        <v>0.1</v>
      </c>
      <c r="AW87" s="63">
        <f t="shared" si="55"/>
        <v>621.18401079440173</v>
      </c>
      <c r="AX87" s="63">
        <f t="shared" si="56"/>
        <v>-248.47360431776067</v>
      </c>
      <c r="AY87" s="64">
        <f t="shared" si="57"/>
        <v>372.71040647664108</v>
      </c>
      <c r="AZ87" s="65">
        <f t="shared" si="58"/>
        <v>-207.23128448545663</v>
      </c>
      <c r="BA87" s="51">
        <f t="shared" si="59"/>
        <v>869.65761511216238</v>
      </c>
      <c r="BB87" s="55">
        <f t="shared" si="60"/>
        <v>9.231976985511707E-2</v>
      </c>
      <c r="BC87" s="55">
        <f t="shared" si="61"/>
        <v>0.64266875840281623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>
        <f>IF(BC87&gt;=BH$4,AD87,"")</f>
        <v>12.099999999999959</v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9420.0583090379023</v>
      </c>
      <c r="AC88" s="71">
        <f t="shared" si="49"/>
        <v>579.94169096209771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2.8000000000000003</v>
      </c>
      <c r="AG88" s="74">
        <f t="shared" si="65"/>
        <v>200</v>
      </c>
      <c r="AH88" s="60">
        <f t="shared" si="65"/>
        <v>50</v>
      </c>
      <c r="AI88" s="60">
        <f t="shared" si="65"/>
        <v>140</v>
      </c>
      <c r="AJ88" s="60">
        <f t="shared" si="65"/>
        <v>10140</v>
      </c>
      <c r="AK88" s="60">
        <f t="shared" si="65"/>
        <v>863.26530612244892</v>
      </c>
      <c r="AL88" s="60">
        <f t="shared" si="65"/>
        <v>17.26530612244898</v>
      </c>
      <c r="AM88" s="60">
        <f t="shared" si="65"/>
        <v>-613.52551020408157</v>
      </c>
      <c r="AN88" s="60">
        <f t="shared" si="65"/>
        <v>-613.52551020408157</v>
      </c>
      <c r="AO88" s="60">
        <f t="shared" si="65"/>
        <v>613.52551020408157</v>
      </c>
      <c r="AP88" s="61" t="str">
        <f t="shared" si="50"/>
        <v/>
      </c>
      <c r="AQ88" s="62">
        <f t="shared" si="46"/>
        <v>35</v>
      </c>
      <c r="AR88" s="63">
        <f t="shared" si="51"/>
        <v>2.4971088435374202</v>
      </c>
      <c r="AS88" s="63">
        <f t="shared" si="52"/>
        <v>124.85544217687101</v>
      </c>
      <c r="AT88" s="63">
        <f t="shared" si="53"/>
        <v>249.71088435374202</v>
      </c>
      <c r="AU88" s="63">
        <f t="shared" si="47"/>
        <v>-124.85544217687101</v>
      </c>
      <c r="AV88" s="68">
        <f t="shared" si="54"/>
        <v>0.1</v>
      </c>
      <c r="AW88" s="63">
        <f t="shared" si="55"/>
        <v>624.2772108843551</v>
      </c>
      <c r="AX88" s="63">
        <f t="shared" si="56"/>
        <v>-249.71088435374202</v>
      </c>
      <c r="AY88" s="64">
        <f t="shared" si="57"/>
        <v>374.56632653061308</v>
      </c>
      <c r="AZ88" s="65">
        <f t="shared" si="58"/>
        <v>-205.37536443148463</v>
      </c>
      <c r="BA88" s="51">
        <f t="shared" si="59"/>
        <v>873.988095238097</v>
      </c>
      <c r="BB88" s="55">
        <f t="shared" si="60"/>
        <v>9.2779478275581917E-2</v>
      </c>
      <c r="BC88" s="55">
        <f t="shared" si="61"/>
        <v>0.64586894228836012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>
        <f>IF(BC88&gt;=BH$4,AD88,"")</f>
        <v>11.999999999999959</v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9420.0583090379023</v>
      </c>
      <c r="AC89" s="71">
        <f t="shared" si="49"/>
        <v>579.94169096209771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2.8000000000000003</v>
      </c>
      <c r="AG89" s="74">
        <f t="shared" si="65"/>
        <v>200</v>
      </c>
      <c r="AH89" s="60">
        <f t="shared" si="65"/>
        <v>50</v>
      </c>
      <c r="AI89" s="60">
        <f t="shared" si="65"/>
        <v>140</v>
      </c>
      <c r="AJ89" s="60">
        <f t="shared" si="65"/>
        <v>10140</v>
      </c>
      <c r="AK89" s="60">
        <f t="shared" si="65"/>
        <v>863.26530612244892</v>
      </c>
      <c r="AL89" s="60">
        <f t="shared" si="65"/>
        <v>17.26530612244898</v>
      </c>
      <c r="AM89" s="60">
        <f t="shared" si="65"/>
        <v>-613.52551020408157</v>
      </c>
      <c r="AN89" s="60">
        <f t="shared" si="65"/>
        <v>-613.52551020408157</v>
      </c>
      <c r="AO89" s="60">
        <f t="shared" si="65"/>
        <v>613.52551020408157</v>
      </c>
      <c r="AP89" s="61" t="str">
        <f t="shared" si="50"/>
        <v/>
      </c>
      <c r="AQ89" s="62">
        <f t="shared" si="46"/>
        <v>35</v>
      </c>
      <c r="AR89" s="63">
        <f t="shared" si="51"/>
        <v>2.5096895901217682</v>
      </c>
      <c r="AS89" s="63">
        <f t="shared" si="52"/>
        <v>125.48447950608841</v>
      </c>
      <c r="AT89" s="63">
        <f t="shared" si="53"/>
        <v>250.96895901217681</v>
      </c>
      <c r="AU89" s="63">
        <f t="shared" si="47"/>
        <v>-125.48447950608841</v>
      </c>
      <c r="AV89" s="68">
        <f t="shared" si="54"/>
        <v>0.1</v>
      </c>
      <c r="AW89" s="63">
        <f t="shared" si="55"/>
        <v>627.42239753044203</v>
      </c>
      <c r="AX89" s="63">
        <f t="shared" si="56"/>
        <v>-250.96895901217681</v>
      </c>
      <c r="AY89" s="64">
        <f t="shared" si="57"/>
        <v>376.45343851826522</v>
      </c>
      <c r="AZ89" s="65">
        <f t="shared" si="58"/>
        <v>-203.48825244383249</v>
      </c>
      <c r="BA89" s="51">
        <f t="shared" si="59"/>
        <v>878.39135654261884</v>
      </c>
      <c r="BB89" s="55">
        <f t="shared" si="60"/>
        <v>9.3246912887987365E-2</v>
      </c>
      <c r="BC89" s="55">
        <f t="shared" si="61"/>
        <v>0.64912291077702233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>
        <f>IF(BC89&gt;=BH$4,AD89,"")</f>
        <v>11.899999999999959</v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9420.0583090379023</v>
      </c>
      <c r="AC90" s="71">
        <f t="shared" si="49"/>
        <v>579.94169096209771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2.8000000000000003</v>
      </c>
      <c r="AG90" s="74">
        <f t="shared" si="68"/>
        <v>200</v>
      </c>
      <c r="AH90" s="60">
        <f t="shared" si="68"/>
        <v>50</v>
      </c>
      <c r="AI90" s="60">
        <f t="shared" si="68"/>
        <v>140</v>
      </c>
      <c r="AJ90" s="60">
        <f t="shared" si="68"/>
        <v>10140</v>
      </c>
      <c r="AK90" s="60">
        <f t="shared" si="68"/>
        <v>863.26530612244892</v>
      </c>
      <c r="AL90" s="60">
        <f t="shared" si="68"/>
        <v>17.26530612244898</v>
      </c>
      <c r="AM90" s="60">
        <f t="shared" si="68"/>
        <v>-613.52551020408157</v>
      </c>
      <c r="AN90" s="60">
        <f t="shared" si="68"/>
        <v>-613.52551020408157</v>
      </c>
      <c r="AO90" s="60">
        <f t="shared" si="68"/>
        <v>613.52551020408157</v>
      </c>
      <c r="AP90" s="61" t="str">
        <f t="shared" si="50"/>
        <v/>
      </c>
      <c r="AQ90" s="62">
        <f t="shared" si="46"/>
        <v>35</v>
      </c>
      <c r="AR90" s="63">
        <f t="shared" si="51"/>
        <v>2.5224835696990713</v>
      </c>
      <c r="AS90" s="63">
        <f t="shared" si="52"/>
        <v>126.12417848495356</v>
      </c>
      <c r="AT90" s="63">
        <f t="shared" si="53"/>
        <v>252.24835696990712</v>
      </c>
      <c r="AU90" s="63">
        <f t="shared" si="47"/>
        <v>-126.12417848495356</v>
      </c>
      <c r="AV90" s="68">
        <f t="shared" si="54"/>
        <v>0.1</v>
      </c>
      <c r="AW90" s="63">
        <f t="shared" si="55"/>
        <v>630.62089242476782</v>
      </c>
      <c r="AX90" s="63">
        <f t="shared" si="56"/>
        <v>-252.24835696990712</v>
      </c>
      <c r="AY90" s="64">
        <f t="shared" si="57"/>
        <v>378.37253545486067</v>
      </c>
      <c r="AZ90" s="65">
        <f t="shared" si="58"/>
        <v>-201.56915550723704</v>
      </c>
      <c r="BA90" s="51">
        <f t="shared" si="59"/>
        <v>882.86924939467497</v>
      </c>
      <c r="BB90" s="55">
        <f t="shared" si="60"/>
        <v>9.3722270120942058E-2</v>
      </c>
      <c r="BC90" s="55">
        <f t="shared" si="61"/>
        <v>0.65243203127396709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>
        <f>IF(BC90&gt;=BH$4,AD90,"")</f>
        <v>11.79999999999996</v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9420.0583090379023</v>
      </c>
      <c r="AC91" s="71">
        <f t="shared" si="49"/>
        <v>579.94169096209771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2.8000000000000003</v>
      </c>
      <c r="AG91" s="74">
        <f t="shared" si="68"/>
        <v>200</v>
      </c>
      <c r="AH91" s="60">
        <f t="shared" si="68"/>
        <v>50</v>
      </c>
      <c r="AI91" s="60">
        <f t="shared" si="68"/>
        <v>140</v>
      </c>
      <c r="AJ91" s="60">
        <f t="shared" si="68"/>
        <v>10140</v>
      </c>
      <c r="AK91" s="60">
        <f t="shared" si="68"/>
        <v>863.26530612244892</v>
      </c>
      <c r="AL91" s="60">
        <f t="shared" si="68"/>
        <v>17.26530612244898</v>
      </c>
      <c r="AM91" s="60">
        <f t="shared" si="68"/>
        <v>-613.52551020408157</v>
      </c>
      <c r="AN91" s="60">
        <f t="shared" si="68"/>
        <v>-613.52551020408157</v>
      </c>
      <c r="AO91" s="60">
        <f t="shared" si="68"/>
        <v>613.52551020408157</v>
      </c>
      <c r="AP91" s="61" t="str">
        <f t="shared" si="50"/>
        <v/>
      </c>
      <c r="AQ91" s="62">
        <f t="shared" si="46"/>
        <v>35</v>
      </c>
      <c r="AR91" s="63">
        <f t="shared" si="51"/>
        <v>2.5354962497819695</v>
      </c>
      <c r="AS91" s="63">
        <f t="shared" si="52"/>
        <v>126.77481248909848</v>
      </c>
      <c r="AT91" s="63">
        <f t="shared" si="53"/>
        <v>253.54962497819696</v>
      </c>
      <c r="AU91" s="63">
        <f t="shared" si="47"/>
        <v>-126.77481248909848</v>
      </c>
      <c r="AV91" s="68">
        <f t="shared" si="54"/>
        <v>0.1</v>
      </c>
      <c r="AW91" s="63">
        <f t="shared" si="55"/>
        <v>633.87406244549243</v>
      </c>
      <c r="AX91" s="63">
        <f t="shared" si="56"/>
        <v>-253.54962497819696</v>
      </c>
      <c r="AY91" s="64">
        <f t="shared" si="57"/>
        <v>380.32443746729547</v>
      </c>
      <c r="AZ91" s="65">
        <f t="shared" si="58"/>
        <v>-199.61725349480224</v>
      </c>
      <c r="BA91" s="51">
        <f t="shared" si="59"/>
        <v>887.42368742368933</v>
      </c>
      <c r="BB91" s="55">
        <f t="shared" si="60"/>
        <v>9.4205753118562649E-2</v>
      </c>
      <c r="BC91" s="55">
        <f t="shared" si="61"/>
        <v>0.65579771793325292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>
        <f>IF(BC91&gt;=BH$4,AD91,"")</f>
        <v>11.69999999999996</v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9420.0583090379023</v>
      </c>
      <c r="AC92" s="71">
        <f t="shared" si="49"/>
        <v>579.94169096209771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2.8000000000000003</v>
      </c>
      <c r="AG92" s="74">
        <f t="shared" si="68"/>
        <v>200</v>
      </c>
      <c r="AH92" s="60">
        <f t="shared" si="68"/>
        <v>50</v>
      </c>
      <c r="AI92" s="60">
        <f t="shared" si="68"/>
        <v>140</v>
      </c>
      <c r="AJ92" s="60">
        <f t="shared" si="68"/>
        <v>10140</v>
      </c>
      <c r="AK92" s="60">
        <f t="shared" si="68"/>
        <v>863.26530612244892</v>
      </c>
      <c r="AL92" s="60">
        <f t="shared" si="68"/>
        <v>17.26530612244898</v>
      </c>
      <c r="AM92" s="60">
        <f t="shared" si="68"/>
        <v>-613.52551020408157</v>
      </c>
      <c r="AN92" s="60">
        <f t="shared" si="68"/>
        <v>-613.52551020408157</v>
      </c>
      <c r="AO92" s="60">
        <f t="shared" si="68"/>
        <v>613.52551020408157</v>
      </c>
      <c r="AP92" s="61" t="str">
        <f t="shared" si="50"/>
        <v/>
      </c>
      <c r="AQ92" s="62">
        <f t="shared" si="46"/>
        <v>35</v>
      </c>
      <c r="AR92" s="63">
        <f t="shared" si="51"/>
        <v>2.5487332864180208</v>
      </c>
      <c r="AS92" s="63">
        <f t="shared" si="52"/>
        <v>127.43666432090104</v>
      </c>
      <c r="AT92" s="63">
        <f t="shared" si="53"/>
        <v>254.87332864180209</v>
      </c>
      <c r="AU92" s="63">
        <f t="shared" si="47"/>
        <v>-127.43666432090104</v>
      </c>
      <c r="AV92" s="68">
        <f t="shared" si="54"/>
        <v>0.1</v>
      </c>
      <c r="AW92" s="63">
        <f t="shared" si="55"/>
        <v>637.18332160450518</v>
      </c>
      <c r="AX92" s="63">
        <f t="shared" si="56"/>
        <v>-254.87332864180209</v>
      </c>
      <c r="AY92" s="64">
        <f t="shared" si="57"/>
        <v>382.30999296270306</v>
      </c>
      <c r="AZ92" s="65">
        <f t="shared" si="58"/>
        <v>-197.63169799939465</v>
      </c>
      <c r="BA92" s="51">
        <f t="shared" si="59"/>
        <v>892.0566502463073</v>
      </c>
      <c r="BB92" s="55">
        <f t="shared" si="60"/>
        <v>9.4697572029935298E-2</v>
      </c>
      <c r="BC92" s="55">
        <f t="shared" si="61"/>
        <v>0.65922143367287089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>
        <f>IF(BC92&gt;=BH$4,AD92,"")</f>
        <v>11.599999999999961</v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9420.0583090379023</v>
      </c>
      <c r="AC93" s="71">
        <f t="shared" si="49"/>
        <v>579.94169096209771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2.8000000000000003</v>
      </c>
      <c r="AG93" s="74">
        <f t="shared" si="68"/>
        <v>200</v>
      </c>
      <c r="AH93" s="60">
        <f t="shared" si="68"/>
        <v>50</v>
      </c>
      <c r="AI93" s="60">
        <f t="shared" si="68"/>
        <v>140</v>
      </c>
      <c r="AJ93" s="60">
        <f t="shared" si="68"/>
        <v>10140</v>
      </c>
      <c r="AK93" s="60">
        <f t="shared" si="68"/>
        <v>863.26530612244892</v>
      </c>
      <c r="AL93" s="60">
        <f t="shared" si="68"/>
        <v>17.26530612244898</v>
      </c>
      <c r="AM93" s="60">
        <f t="shared" si="68"/>
        <v>-613.52551020408157</v>
      </c>
      <c r="AN93" s="60">
        <f t="shared" si="68"/>
        <v>-613.52551020408157</v>
      </c>
      <c r="AO93" s="60">
        <f t="shared" si="68"/>
        <v>613.52551020408157</v>
      </c>
      <c r="AP93" s="61" t="str">
        <f t="shared" si="50"/>
        <v/>
      </c>
      <c r="AQ93" s="62">
        <f t="shared" si="46"/>
        <v>35</v>
      </c>
      <c r="AR93" s="63">
        <f t="shared" si="51"/>
        <v>2.5622005323868731</v>
      </c>
      <c r="AS93" s="63">
        <f t="shared" si="52"/>
        <v>128.11002661934364</v>
      </c>
      <c r="AT93" s="63">
        <f t="shared" si="53"/>
        <v>256.22005323868729</v>
      </c>
      <c r="AU93" s="63">
        <f t="shared" si="47"/>
        <v>-128.11002661934364</v>
      </c>
      <c r="AV93" s="68">
        <f t="shared" si="54"/>
        <v>0.1</v>
      </c>
      <c r="AW93" s="63">
        <f t="shared" si="55"/>
        <v>640.55013309671824</v>
      </c>
      <c r="AX93" s="63">
        <f t="shared" si="56"/>
        <v>-256.22005323868729</v>
      </c>
      <c r="AY93" s="64">
        <f t="shared" si="57"/>
        <v>384.33007985803096</v>
      </c>
      <c r="AZ93" s="65">
        <f t="shared" si="58"/>
        <v>-195.61161110406675</v>
      </c>
      <c r="BA93" s="51">
        <f t="shared" si="59"/>
        <v>896.77018633540547</v>
      </c>
      <c r="BB93" s="55">
        <f t="shared" si="60"/>
        <v>9.5197944313679644E-2</v>
      </c>
      <c r="BC93" s="55">
        <f t="shared" si="61"/>
        <v>0.66270469229491724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>
        <f>IF(BC93&gt;=BH$4,AD93,"")</f>
        <v>11.499999999999961</v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9420.0583090379023</v>
      </c>
      <c r="AC94" s="71">
        <f t="shared" si="49"/>
        <v>579.94169096209771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2.8000000000000003</v>
      </c>
      <c r="AG94" s="74">
        <f t="shared" si="68"/>
        <v>200</v>
      </c>
      <c r="AH94" s="60">
        <f t="shared" si="68"/>
        <v>50</v>
      </c>
      <c r="AI94" s="60">
        <f t="shared" si="68"/>
        <v>140</v>
      </c>
      <c r="AJ94" s="60">
        <f t="shared" si="68"/>
        <v>10140</v>
      </c>
      <c r="AK94" s="60">
        <f t="shared" si="68"/>
        <v>863.26530612244892</v>
      </c>
      <c r="AL94" s="60">
        <f t="shared" si="68"/>
        <v>17.26530612244898</v>
      </c>
      <c r="AM94" s="60">
        <f t="shared" si="68"/>
        <v>-613.52551020408157</v>
      </c>
      <c r="AN94" s="60">
        <f t="shared" si="68"/>
        <v>-613.52551020408157</v>
      </c>
      <c r="AO94" s="60">
        <f t="shared" si="68"/>
        <v>613.52551020408157</v>
      </c>
      <c r="AP94" s="61" t="str">
        <f t="shared" si="50"/>
        <v/>
      </c>
      <c r="AQ94" s="62">
        <f t="shared" si="46"/>
        <v>35</v>
      </c>
      <c r="AR94" s="63">
        <f t="shared" si="51"/>
        <v>2.5759040458288629</v>
      </c>
      <c r="AS94" s="63">
        <f t="shared" si="52"/>
        <v>128.79520229144313</v>
      </c>
      <c r="AT94" s="63">
        <f t="shared" si="53"/>
        <v>257.59040458288626</v>
      </c>
      <c r="AU94" s="63">
        <f t="shared" si="47"/>
        <v>-128.79520229144313</v>
      </c>
      <c r="AV94" s="68">
        <f t="shared" si="54"/>
        <v>0.1</v>
      </c>
      <c r="AW94" s="63">
        <f t="shared" si="55"/>
        <v>643.97601145721569</v>
      </c>
      <c r="AX94" s="63">
        <f t="shared" si="56"/>
        <v>-257.59040458288626</v>
      </c>
      <c r="AY94" s="64">
        <f t="shared" si="57"/>
        <v>386.38560687432943</v>
      </c>
      <c r="AZ94" s="65">
        <f t="shared" si="58"/>
        <v>-193.55608408776828</v>
      </c>
      <c r="BA94" s="51">
        <f t="shared" si="59"/>
        <v>901.5664160401019</v>
      </c>
      <c r="BB94" s="55">
        <f t="shared" si="60"/>
        <v>9.5707095058542316E-2</v>
      </c>
      <c r="BC94" s="55">
        <f t="shared" si="61"/>
        <v>0.66624906071735024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>
        <f>IF(BC94&gt;=BH$4,AD94,"")</f>
        <v>11.399999999999961</v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9420.0583090379023</v>
      </c>
      <c r="AC95" s="71">
        <f t="shared" si="49"/>
        <v>579.94169096209771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2.8000000000000003</v>
      </c>
      <c r="AG95" s="74">
        <f t="shared" si="68"/>
        <v>200</v>
      </c>
      <c r="AH95" s="60">
        <f t="shared" si="68"/>
        <v>50</v>
      </c>
      <c r="AI95" s="60">
        <f t="shared" si="68"/>
        <v>140</v>
      </c>
      <c r="AJ95" s="60">
        <f t="shared" si="68"/>
        <v>10140</v>
      </c>
      <c r="AK95" s="60">
        <f t="shared" si="68"/>
        <v>863.26530612244892</v>
      </c>
      <c r="AL95" s="60">
        <f t="shared" si="68"/>
        <v>17.26530612244898</v>
      </c>
      <c r="AM95" s="60">
        <f t="shared" si="68"/>
        <v>-613.52551020408157</v>
      </c>
      <c r="AN95" s="60">
        <f t="shared" si="68"/>
        <v>-613.52551020408157</v>
      </c>
      <c r="AO95" s="60">
        <f t="shared" si="68"/>
        <v>613.52551020408157</v>
      </c>
      <c r="AP95" s="61" t="str">
        <f t="shared" si="50"/>
        <v/>
      </c>
      <c r="AQ95" s="62">
        <f t="shared" si="46"/>
        <v>35</v>
      </c>
      <c r="AR95" s="63">
        <f t="shared" si="51"/>
        <v>2.5898500993317732</v>
      </c>
      <c r="AS95" s="63">
        <f t="shared" si="52"/>
        <v>129.49250496658865</v>
      </c>
      <c r="AT95" s="63">
        <f t="shared" si="53"/>
        <v>258.98500993317731</v>
      </c>
      <c r="AU95" s="63">
        <f t="shared" si="47"/>
        <v>-129.49250496658865</v>
      </c>
      <c r="AV95" s="68">
        <f t="shared" si="54"/>
        <v>0.1</v>
      </c>
      <c r="AW95" s="63">
        <f t="shared" si="55"/>
        <v>647.46252483294325</v>
      </c>
      <c r="AX95" s="63">
        <f t="shared" si="56"/>
        <v>-258.98500993317731</v>
      </c>
      <c r="AY95" s="64">
        <f t="shared" si="57"/>
        <v>388.47751489976594</v>
      </c>
      <c r="AZ95" s="65">
        <f t="shared" si="58"/>
        <v>-191.46417606233177</v>
      </c>
      <c r="BA95" s="51">
        <f t="shared" si="59"/>
        <v>906.44753476612061</v>
      </c>
      <c r="BB95" s="55">
        <f t="shared" si="60"/>
        <v>9.6225257321013197E-2</v>
      </c>
      <c r="BC95" s="55">
        <f t="shared" si="61"/>
        <v>0.66985616132425119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>
        <f>IF(BC95&gt;=BH$4,AD95,"")</f>
        <v>11.299999999999962</v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9420.0583090379023</v>
      </c>
      <c r="AC96" s="71">
        <f t="shared" si="49"/>
        <v>579.94169096209771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2.8000000000000003</v>
      </c>
      <c r="AG96" s="74">
        <f t="shared" si="68"/>
        <v>200</v>
      </c>
      <c r="AH96" s="60">
        <f t="shared" si="68"/>
        <v>50</v>
      </c>
      <c r="AI96" s="60">
        <f t="shared" si="68"/>
        <v>140</v>
      </c>
      <c r="AJ96" s="60">
        <f t="shared" si="68"/>
        <v>10140</v>
      </c>
      <c r="AK96" s="60">
        <f t="shared" si="68"/>
        <v>863.26530612244892</v>
      </c>
      <c r="AL96" s="60">
        <f t="shared" si="68"/>
        <v>17.26530612244898</v>
      </c>
      <c r="AM96" s="60">
        <f t="shared" si="68"/>
        <v>-613.52551020408157</v>
      </c>
      <c r="AN96" s="60">
        <f t="shared" si="68"/>
        <v>-613.52551020408157</v>
      </c>
      <c r="AO96" s="60">
        <f t="shared" si="68"/>
        <v>613.52551020408157</v>
      </c>
      <c r="AP96" s="61" t="str">
        <f t="shared" si="50"/>
        <v/>
      </c>
      <c r="AQ96" s="62">
        <f t="shared" si="46"/>
        <v>35</v>
      </c>
      <c r="AR96" s="63">
        <f t="shared" si="51"/>
        <v>2.6040451895043786</v>
      </c>
      <c r="AS96" s="63">
        <f t="shared" si="52"/>
        <v>130.20225947521894</v>
      </c>
      <c r="AT96" s="63">
        <f t="shared" si="53"/>
        <v>260.40451895043788</v>
      </c>
      <c r="AU96" s="63">
        <f t="shared" si="47"/>
        <v>-130.20225947521894</v>
      </c>
      <c r="AV96" s="68">
        <f t="shared" si="54"/>
        <v>0.1</v>
      </c>
      <c r="AW96" s="63">
        <f t="shared" si="55"/>
        <v>651.01129737609472</v>
      </c>
      <c r="AX96" s="63">
        <f t="shared" si="56"/>
        <v>-260.40451895043788</v>
      </c>
      <c r="AY96" s="64">
        <f t="shared" si="57"/>
        <v>390.60677842565684</v>
      </c>
      <c r="AZ96" s="65">
        <f t="shared" si="58"/>
        <v>-189.33491253644087</v>
      </c>
      <c r="BA96" s="51">
        <f t="shared" si="59"/>
        <v>911.41581632653254</v>
      </c>
      <c r="BB96" s="55">
        <f t="shared" si="60"/>
        <v>9.6752672481028201E-2</v>
      </c>
      <c r="BC96" s="55">
        <f t="shared" si="61"/>
        <v>0.67352767444198991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>
        <f>IF(BC96&gt;=BH$4,AD96,"")</f>
        <v>11.199999999999962</v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9420.0583090379023</v>
      </c>
      <c r="AC97" s="71">
        <f t="shared" si="49"/>
        <v>579.94169096209771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2.8000000000000003</v>
      </c>
      <c r="AG97" s="74">
        <f t="shared" si="68"/>
        <v>200</v>
      </c>
      <c r="AH97" s="60">
        <f t="shared" si="68"/>
        <v>50</v>
      </c>
      <c r="AI97" s="60">
        <f t="shared" si="68"/>
        <v>140</v>
      </c>
      <c r="AJ97" s="60">
        <f t="shared" si="68"/>
        <v>10140</v>
      </c>
      <c r="AK97" s="60">
        <f t="shared" si="68"/>
        <v>863.26530612244892</v>
      </c>
      <c r="AL97" s="60">
        <f t="shared" si="68"/>
        <v>17.26530612244898</v>
      </c>
      <c r="AM97" s="60">
        <f t="shared" si="68"/>
        <v>-613.52551020408157</v>
      </c>
      <c r="AN97" s="60">
        <f t="shared" si="68"/>
        <v>-613.52551020408157</v>
      </c>
      <c r="AO97" s="60">
        <f t="shared" si="68"/>
        <v>613.52551020408157</v>
      </c>
      <c r="AP97" s="61" t="str">
        <f t="shared" si="50"/>
        <v/>
      </c>
      <c r="AQ97" s="62">
        <f t="shared" si="46"/>
        <v>35</v>
      </c>
      <c r="AR97" s="63">
        <f t="shared" si="51"/>
        <v>2.618496047067481</v>
      </c>
      <c r="AS97" s="63">
        <f t="shared" si="52"/>
        <v>130.92480235337405</v>
      </c>
      <c r="AT97" s="63">
        <f t="shared" si="53"/>
        <v>261.8496047067481</v>
      </c>
      <c r="AU97" s="63">
        <f t="shared" si="47"/>
        <v>-130.92480235337405</v>
      </c>
      <c r="AV97" s="68">
        <f t="shared" si="54"/>
        <v>0.1</v>
      </c>
      <c r="AW97" s="63">
        <f t="shared" si="55"/>
        <v>654.62401176687024</v>
      </c>
      <c r="AX97" s="63">
        <f t="shared" si="56"/>
        <v>-261.8496047067481</v>
      </c>
      <c r="AY97" s="64">
        <f t="shared" si="57"/>
        <v>392.77440706012214</v>
      </c>
      <c r="AZ97" s="65">
        <f t="shared" si="58"/>
        <v>-187.16728390197557</v>
      </c>
      <c r="BA97" s="51">
        <f t="shared" si="59"/>
        <v>916.47361647361834</v>
      </c>
      <c r="BB97" s="55">
        <f t="shared" si="60"/>
        <v>9.7289590616899319E-2</v>
      </c>
      <c r="BC97" s="55">
        <f t="shared" si="61"/>
        <v>0.67726534094923696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>
        <f>IF(BC97&gt;=BH$4,AD97,"")</f>
        <v>11.099999999999962</v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9420.0583090379023</v>
      </c>
      <c r="AC98" s="71">
        <f t="shared" si="49"/>
        <v>579.94169096209771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2.8000000000000003</v>
      </c>
      <c r="AG98" s="74">
        <f t="shared" si="68"/>
        <v>200</v>
      </c>
      <c r="AH98" s="60">
        <f t="shared" si="68"/>
        <v>50</v>
      </c>
      <c r="AI98" s="60">
        <f t="shared" si="68"/>
        <v>140</v>
      </c>
      <c r="AJ98" s="60">
        <f t="shared" si="68"/>
        <v>10140</v>
      </c>
      <c r="AK98" s="60">
        <f t="shared" si="68"/>
        <v>863.26530612244892</v>
      </c>
      <c r="AL98" s="60">
        <f t="shared" si="68"/>
        <v>17.26530612244898</v>
      </c>
      <c r="AM98" s="60">
        <f t="shared" si="68"/>
        <v>-613.52551020408157</v>
      </c>
      <c r="AN98" s="60">
        <f t="shared" si="68"/>
        <v>-613.52551020408157</v>
      </c>
      <c r="AO98" s="60">
        <f t="shared" si="68"/>
        <v>613.52551020408157</v>
      </c>
      <c r="AP98" s="61" t="str">
        <f t="shared" si="50"/>
        <v/>
      </c>
      <c r="AQ98" s="62">
        <f t="shared" si="46"/>
        <v>35</v>
      </c>
      <c r="AR98" s="63">
        <f t="shared" si="51"/>
        <v>2.6332096474953675</v>
      </c>
      <c r="AS98" s="63">
        <f t="shared" si="52"/>
        <v>131.66048237476838</v>
      </c>
      <c r="AT98" s="63">
        <f t="shared" si="53"/>
        <v>263.32096474953676</v>
      </c>
      <c r="AU98" s="63">
        <f t="shared" si="47"/>
        <v>-131.66048237476838</v>
      </c>
      <c r="AV98" s="68">
        <f t="shared" si="54"/>
        <v>0.1</v>
      </c>
      <c r="AW98" s="63">
        <f t="shared" si="55"/>
        <v>658.30241187384195</v>
      </c>
      <c r="AX98" s="63">
        <f t="shared" si="56"/>
        <v>-263.32096474953676</v>
      </c>
      <c r="AY98" s="64">
        <f t="shared" si="57"/>
        <v>394.98144712430519</v>
      </c>
      <c r="AZ98" s="65">
        <f t="shared" si="58"/>
        <v>-184.96024383779252</v>
      </c>
      <c r="BA98" s="51">
        <f t="shared" si="59"/>
        <v>921.62337662337859</v>
      </c>
      <c r="BB98" s="55">
        <f t="shared" si="60"/>
        <v>9.7836270900695368E-2</v>
      </c>
      <c r="BC98" s="55">
        <f t="shared" si="61"/>
        <v>0.6810709650293435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>
        <f>IF(BC98&gt;=BH$4,AD98,"")</f>
        <v>10.999999999999963</v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9420.0583090379023</v>
      </c>
      <c r="AC99" s="71">
        <f t="shared" si="49"/>
        <v>579.94169096209771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2.8000000000000003</v>
      </c>
      <c r="AG99" s="74">
        <f t="shared" si="68"/>
        <v>200</v>
      </c>
      <c r="AH99" s="60">
        <f t="shared" si="68"/>
        <v>50</v>
      </c>
      <c r="AI99" s="60">
        <f t="shared" si="68"/>
        <v>140</v>
      </c>
      <c r="AJ99" s="60">
        <f t="shared" si="68"/>
        <v>10140</v>
      </c>
      <c r="AK99" s="60">
        <f t="shared" si="68"/>
        <v>863.26530612244892</v>
      </c>
      <c r="AL99" s="60">
        <f t="shared" si="68"/>
        <v>17.26530612244898</v>
      </c>
      <c r="AM99" s="60">
        <f t="shared" si="68"/>
        <v>-613.52551020408157</v>
      </c>
      <c r="AN99" s="60">
        <f t="shared" si="68"/>
        <v>-613.52551020408157</v>
      </c>
      <c r="AO99" s="60">
        <f t="shared" si="68"/>
        <v>613.52551020408157</v>
      </c>
      <c r="AP99" s="61" t="str">
        <f t="shared" si="50"/>
        <v/>
      </c>
      <c r="AQ99" s="62">
        <f t="shared" si="46"/>
        <v>35</v>
      </c>
      <c r="AR99" s="63">
        <f t="shared" si="51"/>
        <v>2.6481932222430311</v>
      </c>
      <c r="AS99" s="63">
        <f t="shared" si="52"/>
        <v>132.40966111215155</v>
      </c>
      <c r="AT99" s="63">
        <f t="shared" si="53"/>
        <v>264.81932222430311</v>
      </c>
      <c r="AU99" s="63">
        <f t="shared" si="47"/>
        <v>-132.40966111215155</v>
      </c>
      <c r="AV99" s="68">
        <f t="shared" si="54"/>
        <v>0.1</v>
      </c>
      <c r="AW99" s="63">
        <f t="shared" si="55"/>
        <v>662.04830556075774</v>
      </c>
      <c r="AX99" s="63">
        <f t="shared" si="56"/>
        <v>-264.81932222430311</v>
      </c>
      <c r="AY99" s="64">
        <f t="shared" si="57"/>
        <v>397.22898333645463</v>
      </c>
      <c r="AZ99" s="65">
        <f t="shared" si="58"/>
        <v>-182.71270762564308</v>
      </c>
      <c r="BA99" s="51">
        <f t="shared" si="59"/>
        <v>926.8676277850609</v>
      </c>
      <c r="BB99" s="55">
        <f t="shared" si="60"/>
        <v>9.8392982015386751E-2</v>
      </c>
      <c r="BC99" s="55">
        <f t="shared" si="61"/>
        <v>0.6849464170742221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>
        <f>IF(BC99&gt;=BH$4,AD99,"")</f>
        <v>10.899999999999963</v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9420.0583090379023</v>
      </c>
      <c r="AC100" s="71">
        <f t="shared" si="49"/>
        <v>579.94169096209771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2.8000000000000003</v>
      </c>
      <c r="AG100" s="74">
        <f t="shared" si="68"/>
        <v>200</v>
      </c>
      <c r="AH100" s="60">
        <f t="shared" si="68"/>
        <v>50</v>
      </c>
      <c r="AI100" s="60">
        <f t="shared" si="68"/>
        <v>140</v>
      </c>
      <c r="AJ100" s="60">
        <f t="shared" si="68"/>
        <v>10140</v>
      </c>
      <c r="AK100" s="60">
        <f t="shared" si="68"/>
        <v>863.26530612244892</v>
      </c>
      <c r="AL100" s="60">
        <f t="shared" si="68"/>
        <v>17.26530612244898</v>
      </c>
      <c r="AM100" s="60">
        <f t="shared" si="68"/>
        <v>-613.52551020408157</v>
      </c>
      <c r="AN100" s="60">
        <f t="shared" si="68"/>
        <v>-613.52551020408157</v>
      </c>
      <c r="AO100" s="60">
        <f t="shared" si="68"/>
        <v>613.52551020408157</v>
      </c>
      <c r="AP100" s="61" t="str">
        <f t="shared" si="50"/>
        <v/>
      </c>
      <c r="AQ100" s="62">
        <f t="shared" si="46"/>
        <v>35</v>
      </c>
      <c r="AR100" s="63">
        <f t="shared" si="51"/>
        <v>2.6634542705971334</v>
      </c>
      <c r="AS100" s="63">
        <f t="shared" si="52"/>
        <v>133.17271352985668</v>
      </c>
      <c r="AT100" s="63">
        <f t="shared" si="53"/>
        <v>266.34542705971336</v>
      </c>
      <c r="AU100" s="63">
        <f t="shared" si="47"/>
        <v>-133.17271352985668</v>
      </c>
      <c r="AV100" s="68">
        <f t="shared" si="54"/>
        <v>0.1</v>
      </c>
      <c r="AW100" s="63">
        <f t="shared" si="55"/>
        <v>665.86356764928337</v>
      </c>
      <c r="AX100" s="63">
        <f t="shared" si="56"/>
        <v>-266.34542705971336</v>
      </c>
      <c r="AY100" s="64">
        <f t="shared" si="57"/>
        <v>399.51814058957001</v>
      </c>
      <c r="AZ100" s="65">
        <f t="shared" si="58"/>
        <v>-180.4235503725277</v>
      </c>
      <c r="BA100" s="51">
        <f t="shared" si="59"/>
        <v>932.20899470899678</v>
      </c>
      <c r="BB100" s="55">
        <f t="shared" si="60"/>
        <v>9.8960002595165034E-2</v>
      </c>
      <c r="BC100" s="55">
        <f t="shared" si="61"/>
        <v>0.68889363674956183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>
        <f>IF(BC100&gt;=BH$4,AD100,"")</f>
        <v>10.799999999999963</v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9420.0583090379023</v>
      </c>
      <c r="AC101" s="71">
        <f t="shared" si="49"/>
        <v>579.94169096209771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2.8000000000000003</v>
      </c>
      <c r="AG101" s="74">
        <f t="shared" si="68"/>
        <v>200</v>
      </c>
      <c r="AH101" s="60">
        <f t="shared" si="68"/>
        <v>50</v>
      </c>
      <c r="AI101" s="60">
        <f t="shared" si="68"/>
        <v>140</v>
      </c>
      <c r="AJ101" s="60">
        <f t="shared" si="68"/>
        <v>10140</v>
      </c>
      <c r="AK101" s="60">
        <f t="shared" si="68"/>
        <v>863.26530612244892</v>
      </c>
      <c r="AL101" s="60">
        <f t="shared" si="68"/>
        <v>17.26530612244898</v>
      </c>
      <c r="AM101" s="60">
        <f t="shared" si="68"/>
        <v>-613.52551020408157</v>
      </c>
      <c r="AN101" s="60">
        <f t="shared" si="68"/>
        <v>-613.52551020408157</v>
      </c>
      <c r="AO101" s="60">
        <f t="shared" si="68"/>
        <v>613.52551020408157</v>
      </c>
      <c r="AP101" s="61" t="str">
        <f t="shared" si="50"/>
        <v/>
      </c>
      <c r="AQ101" s="62">
        <f t="shared" si="46"/>
        <v>35</v>
      </c>
      <c r="AR101" s="63">
        <f t="shared" si="51"/>
        <v>2.6790005721914989</v>
      </c>
      <c r="AS101" s="63">
        <f t="shared" si="52"/>
        <v>133.95002860957496</v>
      </c>
      <c r="AT101" s="63">
        <f t="shared" si="53"/>
        <v>267.90005721914991</v>
      </c>
      <c r="AU101" s="63">
        <f t="shared" si="47"/>
        <v>-133.95002860957496</v>
      </c>
      <c r="AV101" s="68">
        <f t="shared" si="54"/>
        <v>0.1</v>
      </c>
      <c r="AW101" s="63">
        <f t="shared" si="55"/>
        <v>669.75014304787476</v>
      </c>
      <c r="AX101" s="63">
        <f t="shared" si="56"/>
        <v>-267.90005721914991</v>
      </c>
      <c r="AY101" s="64">
        <f t="shared" si="57"/>
        <v>401.85008582872484</v>
      </c>
      <c r="AZ101" s="65">
        <f t="shared" si="58"/>
        <v>-178.09160513337287</v>
      </c>
      <c r="BA101" s="51">
        <f t="shared" si="59"/>
        <v>937.65020026702473</v>
      </c>
      <c r="BB101" s="55">
        <f t="shared" si="60"/>
        <v>9.9537621690453174E-2</v>
      </c>
      <c r="BC101" s="55">
        <f t="shared" si="61"/>
        <v>0.69291463623191718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>
        <f>IF(BC101&gt;=BH$4,AD101,"")</f>
        <v>10.699999999999964</v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9420.0583090379023</v>
      </c>
      <c r="AC102" s="71">
        <f t="shared" si="49"/>
        <v>579.94169096209771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2.8000000000000003</v>
      </c>
      <c r="AG102" s="74">
        <f t="shared" si="68"/>
        <v>200</v>
      </c>
      <c r="AH102" s="60">
        <f t="shared" si="68"/>
        <v>50</v>
      </c>
      <c r="AI102" s="60">
        <f t="shared" si="68"/>
        <v>140</v>
      </c>
      <c r="AJ102" s="60">
        <f t="shared" si="68"/>
        <v>10140</v>
      </c>
      <c r="AK102" s="60">
        <f t="shared" si="68"/>
        <v>863.26530612244892</v>
      </c>
      <c r="AL102" s="60">
        <f t="shared" si="68"/>
        <v>17.26530612244898</v>
      </c>
      <c r="AM102" s="60">
        <f t="shared" si="68"/>
        <v>-613.52551020408157</v>
      </c>
      <c r="AN102" s="60">
        <f t="shared" si="68"/>
        <v>-613.52551020408157</v>
      </c>
      <c r="AO102" s="60">
        <f t="shared" si="68"/>
        <v>613.52551020408157</v>
      </c>
      <c r="AP102" s="61" t="str">
        <f t="shared" si="50"/>
        <v/>
      </c>
      <c r="AQ102" s="62">
        <f t="shared" si="46"/>
        <v>35</v>
      </c>
      <c r="AR102" s="63">
        <f t="shared" si="51"/>
        <v>2.6948402002310416</v>
      </c>
      <c r="AS102" s="63">
        <f t="shared" si="52"/>
        <v>134.74201001155208</v>
      </c>
      <c r="AT102" s="63">
        <f t="shared" si="53"/>
        <v>269.48402002310416</v>
      </c>
      <c r="AU102" s="63">
        <f t="shared" si="47"/>
        <v>-134.74201001155208</v>
      </c>
      <c r="AV102" s="68">
        <f t="shared" si="54"/>
        <v>0.1</v>
      </c>
      <c r="AW102" s="63">
        <f t="shared" si="55"/>
        <v>673.71005005776044</v>
      </c>
      <c r="AX102" s="63">
        <f t="shared" si="56"/>
        <v>-269.48402002310416</v>
      </c>
      <c r="AY102" s="64">
        <f t="shared" si="57"/>
        <v>404.22603003465628</v>
      </c>
      <c r="AZ102" s="65">
        <f t="shared" si="58"/>
        <v>-175.71566092744143</v>
      </c>
      <c r="BA102" s="51">
        <f t="shared" si="59"/>
        <v>943.19407008086455</v>
      </c>
      <c r="BB102" s="55">
        <f t="shared" si="60"/>
        <v>0.10012613925923732</v>
      </c>
      <c r="BC102" s="55">
        <f t="shared" si="61"/>
        <v>0.69701150362903397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>
        <f>IF(BC102&gt;=BH$4,AD102,"")</f>
        <v>10.599999999999964</v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9420.0583090379023</v>
      </c>
      <c r="AC103" s="71">
        <f t="shared" si="49"/>
        <v>579.94169096209771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2.8000000000000003</v>
      </c>
      <c r="AG103" s="74">
        <f t="shared" si="68"/>
        <v>200</v>
      </c>
      <c r="AH103" s="60">
        <f t="shared" si="68"/>
        <v>50</v>
      </c>
      <c r="AI103" s="60">
        <f t="shared" si="68"/>
        <v>140</v>
      </c>
      <c r="AJ103" s="60">
        <f t="shared" si="68"/>
        <v>10140</v>
      </c>
      <c r="AK103" s="60">
        <f t="shared" si="68"/>
        <v>863.26530612244892</v>
      </c>
      <c r="AL103" s="60">
        <f t="shared" si="68"/>
        <v>17.26530612244898</v>
      </c>
      <c r="AM103" s="60">
        <f t="shared" si="68"/>
        <v>-613.52551020408157</v>
      </c>
      <c r="AN103" s="60">
        <f t="shared" si="68"/>
        <v>-613.52551020408157</v>
      </c>
      <c r="AO103" s="60">
        <f t="shared" si="68"/>
        <v>613.52551020408157</v>
      </c>
      <c r="AP103" s="61" t="str">
        <f t="shared" si="50"/>
        <v/>
      </c>
      <c r="AQ103" s="62">
        <f t="shared" si="46"/>
        <v>35</v>
      </c>
      <c r="AR103" s="63">
        <f t="shared" si="51"/>
        <v>2.7109815354713369</v>
      </c>
      <c r="AS103" s="63">
        <f t="shared" si="52"/>
        <v>135.54907677356684</v>
      </c>
      <c r="AT103" s="63">
        <f t="shared" si="53"/>
        <v>271.09815354713368</v>
      </c>
      <c r="AU103" s="63">
        <f t="shared" si="47"/>
        <v>-135.54907677356684</v>
      </c>
      <c r="AV103" s="68">
        <f t="shared" si="54"/>
        <v>0.1</v>
      </c>
      <c r="AW103" s="63">
        <f t="shared" si="55"/>
        <v>677.74538386783422</v>
      </c>
      <c r="AX103" s="63">
        <f t="shared" si="56"/>
        <v>-271.09815354713368</v>
      </c>
      <c r="AY103" s="64">
        <f t="shared" si="57"/>
        <v>406.64723032070054</v>
      </c>
      <c r="AZ103" s="65">
        <f t="shared" si="58"/>
        <v>-173.29446064139717</v>
      </c>
      <c r="BA103" s="51">
        <f t="shared" si="59"/>
        <v>948.84353741496784</v>
      </c>
      <c r="BB103" s="55">
        <f t="shared" si="60"/>
        <v>0.10072586668647447</v>
      </c>
      <c r="BC103" s="55">
        <f t="shared" si="61"/>
        <v>0.70118640659561948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>
        <f>IF(BC103&gt;=BH$4,AD103,"")</f>
        <v>10.499999999999964</v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9420.0583090379023</v>
      </c>
      <c r="AC104" s="71">
        <f t="shared" si="49"/>
        <v>579.94169096209771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2.8000000000000003</v>
      </c>
      <c r="AG104" s="74">
        <f t="shared" si="68"/>
        <v>200</v>
      </c>
      <c r="AH104" s="60">
        <f t="shared" si="68"/>
        <v>50</v>
      </c>
      <c r="AI104" s="60">
        <f t="shared" si="68"/>
        <v>140</v>
      </c>
      <c r="AJ104" s="60">
        <f t="shared" si="68"/>
        <v>10140</v>
      </c>
      <c r="AK104" s="60">
        <f t="shared" si="68"/>
        <v>863.26530612244892</v>
      </c>
      <c r="AL104" s="60">
        <f t="shared" si="68"/>
        <v>17.26530612244898</v>
      </c>
      <c r="AM104" s="60">
        <f t="shared" si="68"/>
        <v>-613.52551020408157</v>
      </c>
      <c r="AN104" s="60">
        <f t="shared" si="68"/>
        <v>-613.52551020408157</v>
      </c>
      <c r="AO104" s="60">
        <f t="shared" si="68"/>
        <v>613.52551020408157</v>
      </c>
      <c r="AP104" s="61" t="str">
        <f t="shared" si="50"/>
        <v/>
      </c>
      <c r="AQ104" s="62">
        <f t="shared" si="46"/>
        <v>35</v>
      </c>
      <c r="AR104" s="63">
        <f t="shared" si="51"/>
        <v>2.727433281004715</v>
      </c>
      <c r="AS104" s="63">
        <f t="shared" si="52"/>
        <v>136.37166405023575</v>
      </c>
      <c r="AT104" s="63">
        <f t="shared" si="53"/>
        <v>272.7433281004715</v>
      </c>
      <c r="AU104" s="63">
        <f t="shared" si="47"/>
        <v>-136.37166405023575</v>
      </c>
      <c r="AV104" s="68">
        <f t="shared" si="54"/>
        <v>0.1</v>
      </c>
      <c r="AW104" s="63">
        <f t="shared" si="55"/>
        <v>681.85832025117872</v>
      </c>
      <c r="AX104" s="63">
        <f t="shared" si="56"/>
        <v>-272.7433281004715</v>
      </c>
      <c r="AY104" s="64">
        <f t="shared" si="57"/>
        <v>409.11499215070722</v>
      </c>
      <c r="AZ104" s="65">
        <f t="shared" si="58"/>
        <v>-170.82669881139049</v>
      </c>
      <c r="BA104" s="51">
        <f t="shared" si="59"/>
        <v>954.60164835165028</v>
      </c>
      <c r="BB104" s="55">
        <f t="shared" si="60"/>
        <v>0.10133712733346621</v>
      </c>
      <c r="BC104" s="55">
        <f t="shared" si="61"/>
        <v>0.70544159615771629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>
        <f>IF(BC104&gt;=BH$4,AD104,"")</f>
        <v>10.399999999999965</v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9420.0583090379023</v>
      </c>
      <c r="AC105" s="71">
        <f t="shared" si="49"/>
        <v>579.94169096209771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2.8000000000000003</v>
      </c>
      <c r="AG105" s="74">
        <f t="shared" si="68"/>
        <v>200</v>
      </c>
      <c r="AH105" s="60">
        <f t="shared" si="68"/>
        <v>50</v>
      </c>
      <c r="AI105" s="60">
        <f t="shared" si="68"/>
        <v>140</v>
      </c>
      <c r="AJ105" s="60">
        <f t="shared" si="68"/>
        <v>10140</v>
      </c>
      <c r="AK105" s="60">
        <f t="shared" si="68"/>
        <v>863.26530612244892</v>
      </c>
      <c r="AL105" s="60">
        <f t="shared" si="68"/>
        <v>17.26530612244898</v>
      </c>
      <c r="AM105" s="60">
        <f t="shared" si="68"/>
        <v>-613.52551020408157</v>
      </c>
      <c r="AN105" s="60">
        <f t="shared" si="68"/>
        <v>-613.52551020408157</v>
      </c>
      <c r="AO105" s="60">
        <f t="shared" si="68"/>
        <v>613.52551020408157</v>
      </c>
      <c r="AP105" s="61" t="str">
        <f t="shared" si="50"/>
        <v/>
      </c>
      <c r="AQ105" s="62">
        <f t="shared" si="46"/>
        <v>35</v>
      </c>
      <c r="AR105" s="63">
        <f t="shared" si="51"/>
        <v>2.7442044779076737</v>
      </c>
      <c r="AS105" s="63">
        <f t="shared" si="52"/>
        <v>137.21022389538368</v>
      </c>
      <c r="AT105" s="63">
        <f t="shared" si="53"/>
        <v>274.42044779076735</v>
      </c>
      <c r="AU105" s="63">
        <f t="shared" si="47"/>
        <v>-137.21022389538368</v>
      </c>
      <c r="AV105" s="68">
        <f t="shared" si="54"/>
        <v>0.1</v>
      </c>
      <c r="AW105" s="63">
        <f t="shared" si="55"/>
        <v>686.05111947691842</v>
      </c>
      <c r="AX105" s="63">
        <f t="shared" si="56"/>
        <v>-274.42044779076735</v>
      </c>
      <c r="AY105" s="64">
        <f t="shared" si="57"/>
        <v>411.63067168615106</v>
      </c>
      <c r="AZ105" s="65">
        <f t="shared" si="58"/>
        <v>-168.31101927594665</v>
      </c>
      <c r="BA105" s="51">
        <f t="shared" si="59"/>
        <v>960.47156726768571</v>
      </c>
      <c r="BB105" s="55">
        <f t="shared" si="60"/>
        <v>0.10196025711923448</v>
      </c>
      <c r="BC105" s="55">
        <f t="shared" si="61"/>
        <v>0.70977941075985396</v>
      </c>
      <c r="BE105" s="52">
        <f>IF(((AS105-T105)/T105)&gt;=BE$4,AD105,"")</f>
        <v>10.299999999999965</v>
      </c>
      <c r="BF105" s="52" t="str">
        <f t="shared" si="62"/>
        <v/>
      </c>
      <c r="BG105" s="52">
        <f>IF(BB105&lt;=BG$4,AD105,"")</f>
        <v>10.299999999999965</v>
      </c>
      <c r="BH105" s="52">
        <f>IF(BC105&gt;=BH$4,AD105,"")</f>
        <v>10.299999999999965</v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9420.0583090379023</v>
      </c>
      <c r="AC106" s="71">
        <f t="shared" si="49"/>
        <v>579.94169096209771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2.8000000000000003</v>
      </c>
      <c r="AG106" s="74">
        <f t="shared" si="71"/>
        <v>200</v>
      </c>
      <c r="AH106" s="60">
        <f t="shared" si="71"/>
        <v>50</v>
      </c>
      <c r="AI106" s="60">
        <f t="shared" si="71"/>
        <v>140</v>
      </c>
      <c r="AJ106" s="60">
        <f t="shared" si="71"/>
        <v>10140</v>
      </c>
      <c r="AK106" s="60">
        <f t="shared" si="71"/>
        <v>863.26530612244892</v>
      </c>
      <c r="AL106" s="60">
        <f t="shared" si="71"/>
        <v>17.26530612244898</v>
      </c>
      <c r="AM106" s="60">
        <f t="shared" si="71"/>
        <v>-613.52551020408157</v>
      </c>
      <c r="AN106" s="60">
        <f t="shared" si="71"/>
        <v>-613.52551020408157</v>
      </c>
      <c r="AO106" s="60">
        <f t="shared" si="71"/>
        <v>613.52551020408157</v>
      </c>
      <c r="AP106" s="61" t="str">
        <f t="shared" si="50"/>
        <v/>
      </c>
      <c r="AQ106" s="62">
        <f t="shared" si="46"/>
        <v>35</v>
      </c>
      <c r="AR106" s="63">
        <f t="shared" si="51"/>
        <v>2.7613045218087295</v>
      </c>
      <c r="AS106" s="63">
        <f t="shared" si="52"/>
        <v>138.06522609043648</v>
      </c>
      <c r="AT106" s="63">
        <f t="shared" si="53"/>
        <v>276.13045218087296</v>
      </c>
      <c r="AU106" s="63">
        <f t="shared" si="47"/>
        <v>-138.06522609043648</v>
      </c>
      <c r="AV106" s="68">
        <f t="shared" si="54"/>
        <v>0.1</v>
      </c>
      <c r="AW106" s="63">
        <f t="shared" si="55"/>
        <v>690.32613045218238</v>
      </c>
      <c r="AX106" s="63">
        <f t="shared" si="56"/>
        <v>-276.13045218087296</v>
      </c>
      <c r="AY106" s="64">
        <f t="shared" si="57"/>
        <v>414.19567827130942</v>
      </c>
      <c r="AZ106" s="65">
        <f t="shared" si="58"/>
        <v>-165.74601269078829</v>
      </c>
      <c r="BA106" s="51">
        <f t="shared" si="59"/>
        <v>966.4565826330554</v>
      </c>
      <c r="BB106" s="55">
        <f t="shared" si="60"/>
        <v>0.10259560513609628</v>
      </c>
      <c r="BC106" s="55">
        <f t="shared" si="61"/>
        <v>0.7142022805502688</v>
      </c>
      <c r="BE106" s="52">
        <f>IF(((AS106-T106)/T106)&gt;=BE$4,AD106,"")</f>
        <v>10.199999999999966</v>
      </c>
      <c r="BF106" s="52" t="str">
        <f t="shared" si="62"/>
        <v/>
      </c>
      <c r="BG106" s="52">
        <f>IF(BB106&lt;=BG$4,AD106,"")</f>
        <v>10.199999999999966</v>
      </c>
      <c r="BH106" s="52">
        <f>IF(BC106&gt;=BH$4,AD106,"")</f>
        <v>10.199999999999966</v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9420.0583090379023</v>
      </c>
      <c r="AC107" s="71">
        <f t="shared" si="49"/>
        <v>579.94169096209771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2.8000000000000003</v>
      </c>
      <c r="AG107" s="74">
        <f t="shared" si="71"/>
        <v>200</v>
      </c>
      <c r="AH107" s="60">
        <f t="shared" si="71"/>
        <v>50</v>
      </c>
      <c r="AI107" s="60">
        <f t="shared" si="71"/>
        <v>140</v>
      </c>
      <c r="AJ107" s="60">
        <f t="shared" si="71"/>
        <v>10140</v>
      </c>
      <c r="AK107" s="60">
        <f t="shared" si="71"/>
        <v>863.26530612244892</v>
      </c>
      <c r="AL107" s="60">
        <f t="shared" si="71"/>
        <v>17.26530612244898</v>
      </c>
      <c r="AM107" s="60">
        <f t="shared" si="71"/>
        <v>-613.52551020408157</v>
      </c>
      <c r="AN107" s="60">
        <f t="shared" si="71"/>
        <v>-613.52551020408157</v>
      </c>
      <c r="AO107" s="60">
        <f t="shared" si="71"/>
        <v>613.52551020408157</v>
      </c>
      <c r="AP107" s="61" t="str">
        <f t="shared" si="50"/>
        <v/>
      </c>
      <c r="AQ107" s="62">
        <f t="shared" si="46"/>
        <v>35</v>
      </c>
      <c r="AR107" s="63">
        <f t="shared" si="51"/>
        <v>2.7787431804404989</v>
      </c>
      <c r="AS107" s="63">
        <f t="shared" si="52"/>
        <v>138.93715902202496</v>
      </c>
      <c r="AT107" s="63">
        <f t="shared" si="53"/>
        <v>277.87431804404991</v>
      </c>
      <c r="AU107" s="63">
        <f t="shared" si="47"/>
        <v>-138.93715902202496</v>
      </c>
      <c r="AV107" s="68">
        <f t="shared" si="54"/>
        <v>0.1</v>
      </c>
      <c r="AW107" s="63">
        <f t="shared" si="55"/>
        <v>694.68579511012479</v>
      </c>
      <c r="AX107" s="63">
        <f t="shared" si="56"/>
        <v>-277.87431804404991</v>
      </c>
      <c r="AY107" s="64">
        <f t="shared" si="57"/>
        <v>416.81147706607487</v>
      </c>
      <c r="AZ107" s="65">
        <f t="shared" si="58"/>
        <v>-163.13021389602284</v>
      </c>
      <c r="BA107" s="51">
        <f t="shared" si="59"/>
        <v>972.5601131541747</v>
      </c>
      <c r="BB107" s="55">
        <f t="shared" si="60"/>
        <v>0.10324353430180679</v>
      </c>
      <c r="BC107" s="55">
        <f t="shared" si="61"/>
        <v>0.71871273192069185</v>
      </c>
      <c r="BE107" s="52">
        <f>IF(((AS107-T107)/T107)&gt;=BE$4,AD107,"")</f>
        <v>10.099999999999966</v>
      </c>
      <c r="BF107" s="52" t="str">
        <f t="shared" si="62"/>
        <v/>
      </c>
      <c r="BG107" s="52">
        <f>IF(BB107&lt;=BG$4,AD107,"")</f>
        <v>10.099999999999966</v>
      </c>
      <c r="BH107" s="52">
        <f>IF(BC107&gt;=BH$4,AD107,"")</f>
        <v>10.099999999999966</v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9420.0583090379023</v>
      </c>
      <c r="AC108" s="71">
        <f t="shared" si="49"/>
        <v>579.94169096209771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2.8000000000000003</v>
      </c>
      <c r="AG108" s="74">
        <f t="shared" si="71"/>
        <v>200</v>
      </c>
      <c r="AH108" s="60">
        <f t="shared" si="71"/>
        <v>50</v>
      </c>
      <c r="AI108" s="60">
        <f t="shared" si="71"/>
        <v>140</v>
      </c>
      <c r="AJ108" s="60">
        <f t="shared" si="71"/>
        <v>10140</v>
      </c>
      <c r="AK108" s="60">
        <f t="shared" si="71"/>
        <v>863.26530612244892</v>
      </c>
      <c r="AL108" s="60">
        <f t="shared" si="71"/>
        <v>17.26530612244898</v>
      </c>
      <c r="AM108" s="60">
        <f t="shared" si="71"/>
        <v>-613.52551020408157</v>
      </c>
      <c r="AN108" s="60">
        <f t="shared" si="71"/>
        <v>-613.52551020408157</v>
      </c>
      <c r="AO108" s="60">
        <f t="shared" si="71"/>
        <v>613.52551020408157</v>
      </c>
      <c r="AP108" s="61" t="str">
        <f t="shared" si="50"/>
        <v/>
      </c>
      <c r="AQ108" s="62">
        <f t="shared" si="46"/>
        <v>35</v>
      </c>
      <c r="AR108" s="63">
        <f t="shared" si="51"/>
        <v>2.7965306122449043</v>
      </c>
      <c r="AS108" s="63">
        <f t="shared" si="52"/>
        <v>139.82653061224522</v>
      </c>
      <c r="AT108" s="63">
        <f t="shared" si="53"/>
        <v>279.65306122449044</v>
      </c>
      <c r="AU108" s="63">
        <f t="shared" si="47"/>
        <v>-139.82653061224522</v>
      </c>
      <c r="AV108" s="68">
        <f t="shared" si="54"/>
        <v>0.1</v>
      </c>
      <c r="AW108" s="63">
        <f t="shared" si="55"/>
        <v>699.13265306122616</v>
      </c>
      <c r="AX108" s="63">
        <f t="shared" si="56"/>
        <v>-279.65306122449044</v>
      </c>
      <c r="AY108" s="64">
        <f t="shared" si="57"/>
        <v>419.47959183673572</v>
      </c>
      <c r="AZ108" s="65">
        <f t="shared" si="58"/>
        <v>-160.46209912536199</v>
      </c>
      <c r="BA108" s="51">
        <f t="shared" si="59"/>
        <v>978.78571428571649</v>
      </c>
      <c r="BB108" s="55">
        <f t="shared" si="60"/>
        <v>0.10390442205083152</v>
      </c>
      <c r="BC108" s="55">
        <f t="shared" si="61"/>
        <v>0.72331339231852354</v>
      </c>
      <c r="BE108" s="52">
        <f>IF(((AS108-T108)/T108)&gt;=BE$4,AD108,"")</f>
        <v>9.9999999999999662</v>
      </c>
      <c r="BF108" s="52" t="str">
        <f t="shared" si="62"/>
        <v/>
      </c>
      <c r="BG108" s="52">
        <f>IF(BB108&lt;=BG$4,AD108,"")</f>
        <v>9.9999999999999662</v>
      </c>
      <c r="BH108" s="52">
        <f>IF(BC108&gt;=BH$4,AD108,"")</f>
        <v>9.9999999999999662</v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9420.0583090379023</v>
      </c>
      <c r="AC109" s="71">
        <f t="shared" si="49"/>
        <v>579.94169096209771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2.8000000000000003</v>
      </c>
      <c r="AG109" s="74">
        <f t="shared" si="71"/>
        <v>200</v>
      </c>
      <c r="AH109" s="60">
        <f t="shared" si="71"/>
        <v>50</v>
      </c>
      <c r="AI109" s="60">
        <f t="shared" si="71"/>
        <v>140</v>
      </c>
      <c r="AJ109" s="60">
        <f t="shared" si="71"/>
        <v>10140</v>
      </c>
      <c r="AK109" s="60">
        <f t="shared" si="71"/>
        <v>863.26530612244892</v>
      </c>
      <c r="AL109" s="60">
        <f t="shared" si="71"/>
        <v>17.26530612244898</v>
      </c>
      <c r="AM109" s="60">
        <f t="shared" si="71"/>
        <v>-613.52551020408157</v>
      </c>
      <c r="AN109" s="60">
        <f t="shared" si="71"/>
        <v>-613.52551020408157</v>
      </c>
      <c r="AO109" s="60">
        <f t="shared" si="71"/>
        <v>613.52551020408157</v>
      </c>
      <c r="AP109" s="61" t="str">
        <f t="shared" si="50"/>
        <v/>
      </c>
      <c r="AQ109" s="62">
        <f t="shared" si="46"/>
        <v>35</v>
      </c>
      <c r="AR109" s="63">
        <f t="shared" si="51"/>
        <v>2.8146773861059637</v>
      </c>
      <c r="AS109" s="63">
        <f t="shared" si="52"/>
        <v>140.73386930529819</v>
      </c>
      <c r="AT109" s="63">
        <f t="shared" si="53"/>
        <v>281.46773861059637</v>
      </c>
      <c r="AU109" s="63">
        <f t="shared" si="47"/>
        <v>-140.73386930529819</v>
      </c>
      <c r="AV109" s="68">
        <f t="shared" si="54"/>
        <v>0.1</v>
      </c>
      <c r="AW109" s="63">
        <f t="shared" si="55"/>
        <v>703.66934652649093</v>
      </c>
      <c r="AX109" s="63">
        <f t="shared" si="56"/>
        <v>-281.46773861059637</v>
      </c>
      <c r="AY109" s="64">
        <f t="shared" si="57"/>
        <v>422.20160791589456</v>
      </c>
      <c r="AZ109" s="65">
        <f t="shared" si="58"/>
        <v>-157.74008304620315</v>
      </c>
      <c r="BA109" s="51">
        <f t="shared" si="59"/>
        <v>985.1370851370873</v>
      </c>
      <c r="BB109" s="55">
        <f t="shared" si="60"/>
        <v>0.1045786610675133</v>
      </c>
      <c r="BC109" s="55">
        <f t="shared" si="61"/>
        <v>0.7280069953506545</v>
      </c>
      <c r="BE109" s="52">
        <f>IF(((AS109-T109)/T109)&gt;=BE$4,AD109,"")</f>
        <v>9.8999999999999666</v>
      </c>
      <c r="BF109" s="52" t="str">
        <f t="shared" si="62"/>
        <v/>
      </c>
      <c r="BG109" s="52">
        <f>IF(BB109&lt;=BG$4,AD109,"")</f>
        <v>9.8999999999999666</v>
      </c>
      <c r="BH109" s="52">
        <f>IF(BC109&gt;=BH$4,AD109,"")</f>
        <v>9.8999999999999666</v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9420.0583090379023</v>
      </c>
      <c r="AC110" s="71">
        <f t="shared" si="49"/>
        <v>579.94169096209771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2.8000000000000003</v>
      </c>
      <c r="AG110" s="74">
        <f t="shared" si="71"/>
        <v>200</v>
      </c>
      <c r="AH110" s="60">
        <f t="shared" si="71"/>
        <v>50</v>
      </c>
      <c r="AI110" s="60">
        <f t="shared" si="71"/>
        <v>140</v>
      </c>
      <c r="AJ110" s="60">
        <f t="shared" si="71"/>
        <v>10140</v>
      </c>
      <c r="AK110" s="60">
        <f t="shared" si="71"/>
        <v>863.26530612244892</v>
      </c>
      <c r="AL110" s="60">
        <f t="shared" si="71"/>
        <v>17.26530612244898</v>
      </c>
      <c r="AM110" s="60">
        <f t="shared" si="71"/>
        <v>-613.52551020408157</v>
      </c>
      <c r="AN110" s="60">
        <f t="shared" si="71"/>
        <v>-613.52551020408157</v>
      </c>
      <c r="AO110" s="60">
        <f t="shared" si="71"/>
        <v>613.52551020408157</v>
      </c>
      <c r="AP110" s="61" t="str">
        <f t="shared" si="50"/>
        <v/>
      </c>
      <c r="AQ110" s="62">
        <f t="shared" si="46"/>
        <v>35</v>
      </c>
      <c r="AR110" s="63">
        <f t="shared" si="51"/>
        <v>2.8331945022907181</v>
      </c>
      <c r="AS110" s="63">
        <f t="shared" si="52"/>
        <v>141.65972511453592</v>
      </c>
      <c r="AT110" s="63">
        <f t="shared" si="53"/>
        <v>283.31945022907183</v>
      </c>
      <c r="AU110" s="63">
        <f t="shared" si="47"/>
        <v>-141.65972511453592</v>
      </c>
      <c r="AV110" s="68">
        <f t="shared" si="54"/>
        <v>0.1</v>
      </c>
      <c r="AW110" s="63">
        <f t="shared" si="55"/>
        <v>708.29862557267961</v>
      </c>
      <c r="AX110" s="63">
        <f t="shared" si="56"/>
        <v>-283.31945022907183</v>
      </c>
      <c r="AY110" s="64">
        <f t="shared" si="57"/>
        <v>424.97917534360778</v>
      </c>
      <c r="AZ110" s="65">
        <f t="shared" si="58"/>
        <v>-154.96251561848993</v>
      </c>
      <c r="BA110" s="51">
        <f t="shared" si="59"/>
        <v>991.61807580175139</v>
      </c>
      <c r="BB110" s="55">
        <f t="shared" si="60"/>
        <v>0.10526666006412737</v>
      </c>
      <c r="BC110" s="55">
        <f t="shared" si="61"/>
        <v>0.73279638619976784</v>
      </c>
      <c r="BE110" s="52">
        <f>IF(((AS110-T110)/T110)&gt;=BE$4,AD110,"")</f>
        <v>9.799999999999967</v>
      </c>
      <c r="BF110" s="52" t="str">
        <f t="shared" si="62"/>
        <v/>
      </c>
      <c r="BG110" s="52">
        <f>IF(BB110&lt;=BG$4,AD110,"")</f>
        <v>9.799999999999967</v>
      </c>
      <c r="BH110" s="52">
        <f>IF(BC110&gt;=BH$4,AD110,"")</f>
        <v>9.799999999999967</v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9420.0583090379023</v>
      </c>
      <c r="AC111" s="71">
        <f t="shared" si="49"/>
        <v>579.94169096209771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2.8000000000000003</v>
      </c>
      <c r="AG111" s="74">
        <f t="shared" si="71"/>
        <v>200</v>
      </c>
      <c r="AH111" s="60">
        <f t="shared" si="71"/>
        <v>50</v>
      </c>
      <c r="AI111" s="60">
        <f t="shared" si="71"/>
        <v>140</v>
      </c>
      <c r="AJ111" s="60">
        <f t="shared" si="71"/>
        <v>10140</v>
      </c>
      <c r="AK111" s="60">
        <f t="shared" si="71"/>
        <v>863.26530612244892</v>
      </c>
      <c r="AL111" s="60">
        <f t="shared" si="71"/>
        <v>17.26530612244898</v>
      </c>
      <c r="AM111" s="60">
        <f t="shared" si="71"/>
        <v>-613.52551020408157</v>
      </c>
      <c r="AN111" s="60">
        <f t="shared" si="71"/>
        <v>-613.52551020408157</v>
      </c>
      <c r="AO111" s="60">
        <f t="shared" si="71"/>
        <v>613.52551020408157</v>
      </c>
      <c r="AP111" s="61" t="str">
        <f t="shared" si="50"/>
        <v/>
      </c>
      <c r="AQ111" s="62">
        <f t="shared" si="46"/>
        <v>35</v>
      </c>
      <c r="AR111" s="63">
        <f t="shared" si="51"/>
        <v>2.8520934146854682</v>
      </c>
      <c r="AS111" s="63">
        <f t="shared" si="52"/>
        <v>142.60467073427341</v>
      </c>
      <c r="AT111" s="63">
        <f t="shared" si="53"/>
        <v>285.20934146854682</v>
      </c>
      <c r="AU111" s="63">
        <f t="shared" si="47"/>
        <v>-142.60467073427341</v>
      </c>
      <c r="AV111" s="68">
        <f t="shared" si="54"/>
        <v>0.1</v>
      </c>
      <c r="AW111" s="63">
        <f t="shared" si="55"/>
        <v>713.02335367136709</v>
      </c>
      <c r="AX111" s="63">
        <f t="shared" si="56"/>
        <v>-285.20934146854682</v>
      </c>
      <c r="AY111" s="64">
        <f t="shared" si="57"/>
        <v>427.81401220282027</v>
      </c>
      <c r="AZ111" s="65">
        <f t="shared" si="58"/>
        <v>-152.12767875927744</v>
      </c>
      <c r="BA111" s="51">
        <f t="shared" si="59"/>
        <v>998.23269513991386</v>
      </c>
      <c r="BB111" s="55">
        <f t="shared" si="60"/>
        <v>0.10596884460706339</v>
      </c>
      <c r="BC111" s="55">
        <f t="shared" si="61"/>
        <v>0.73768452737566714</v>
      </c>
      <c r="BE111" s="52">
        <f>IF(((AS111-T111)/T111)&gt;=BE$4,AD111,"")</f>
        <v>9.6999999999999673</v>
      </c>
      <c r="BF111" s="52" t="str">
        <f t="shared" si="62"/>
        <v/>
      </c>
      <c r="BG111" s="52">
        <f>IF(BB111&lt;=BG$4,AD111,"")</f>
        <v>9.6999999999999673</v>
      </c>
      <c r="BH111" s="52">
        <f>IF(BC111&gt;=BH$4,AD111,"")</f>
        <v>9.6999999999999673</v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9420.0583090379023</v>
      </c>
      <c r="AC112" s="71">
        <f t="shared" si="49"/>
        <v>579.94169096209771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2.8000000000000003</v>
      </c>
      <c r="AG112" s="74">
        <f t="shared" si="71"/>
        <v>200</v>
      </c>
      <c r="AH112" s="60">
        <f t="shared" si="71"/>
        <v>50</v>
      </c>
      <c r="AI112" s="60">
        <f t="shared" si="71"/>
        <v>140</v>
      </c>
      <c r="AJ112" s="60">
        <f t="shared" si="71"/>
        <v>10140</v>
      </c>
      <c r="AK112" s="60">
        <f t="shared" si="71"/>
        <v>863.26530612244892</v>
      </c>
      <c r="AL112" s="60">
        <f t="shared" si="71"/>
        <v>17.26530612244898</v>
      </c>
      <c r="AM112" s="60">
        <f t="shared" si="71"/>
        <v>-613.52551020408157</v>
      </c>
      <c r="AN112" s="60">
        <f t="shared" si="71"/>
        <v>-613.52551020408157</v>
      </c>
      <c r="AO112" s="60">
        <f t="shared" si="71"/>
        <v>613.52551020408157</v>
      </c>
      <c r="AP112" s="61" t="str">
        <f t="shared" si="50"/>
        <v/>
      </c>
      <c r="AQ112" s="62">
        <f t="shared" si="46"/>
        <v>35</v>
      </c>
      <c r="AR112" s="63">
        <f t="shared" si="51"/>
        <v>2.8713860544217749</v>
      </c>
      <c r="AS112" s="63">
        <f t="shared" si="52"/>
        <v>143.56930272108875</v>
      </c>
      <c r="AT112" s="63">
        <f t="shared" si="53"/>
        <v>287.13860544217749</v>
      </c>
      <c r="AU112" s="63">
        <f t="shared" si="47"/>
        <v>-143.56930272108875</v>
      </c>
      <c r="AV112" s="68">
        <f t="shared" si="54"/>
        <v>0.1</v>
      </c>
      <c r="AW112" s="63">
        <f t="shared" si="55"/>
        <v>717.84651360544376</v>
      </c>
      <c r="AX112" s="63">
        <f t="shared" si="56"/>
        <v>-287.13860544217749</v>
      </c>
      <c r="AY112" s="64">
        <f t="shared" si="57"/>
        <v>430.70790816326627</v>
      </c>
      <c r="AZ112" s="65">
        <f t="shared" si="58"/>
        <v>-149.23378279883144</v>
      </c>
      <c r="BA112" s="51">
        <f t="shared" si="59"/>
        <v>1004.9851190476212</v>
      </c>
      <c r="BB112" s="55">
        <f t="shared" si="60"/>
        <v>0.1066856579946439</v>
      </c>
      <c r="BC112" s="55">
        <f t="shared" si="61"/>
        <v>0.74267450482606423</v>
      </c>
      <c r="BE112" s="52">
        <f>IF(((AS112-T112)/T112)&gt;=BE$4,AD112,"")</f>
        <v>9.5999999999999677</v>
      </c>
      <c r="BF112" s="52" t="str">
        <f t="shared" si="62"/>
        <v/>
      </c>
      <c r="BG112" s="52">
        <f>IF(BB112&lt;=BG$4,AD112,"")</f>
        <v>9.5999999999999677</v>
      </c>
      <c r="BH112" s="52">
        <f>IF(BC112&gt;=BH$4,AD112,"")</f>
        <v>9.5999999999999677</v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9420.0583090379023</v>
      </c>
      <c r="AC113" s="71">
        <f t="shared" si="49"/>
        <v>579.94169096209771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2.8000000000000003</v>
      </c>
      <c r="AG113" s="74">
        <f t="shared" si="71"/>
        <v>200</v>
      </c>
      <c r="AH113" s="60">
        <f t="shared" si="71"/>
        <v>50</v>
      </c>
      <c r="AI113" s="60">
        <f t="shared" si="71"/>
        <v>140</v>
      </c>
      <c r="AJ113" s="60">
        <f t="shared" si="71"/>
        <v>10140</v>
      </c>
      <c r="AK113" s="60">
        <f t="shared" si="71"/>
        <v>863.26530612244892</v>
      </c>
      <c r="AL113" s="60">
        <f t="shared" si="71"/>
        <v>17.26530612244898</v>
      </c>
      <c r="AM113" s="60">
        <f t="shared" si="71"/>
        <v>-613.52551020408157</v>
      </c>
      <c r="AN113" s="60">
        <f t="shared" si="71"/>
        <v>-613.52551020408157</v>
      </c>
      <c r="AO113" s="60">
        <f t="shared" si="71"/>
        <v>613.52551020408157</v>
      </c>
      <c r="AP113" s="61" t="str">
        <f t="shared" si="50"/>
        <v/>
      </c>
      <c r="AQ113" s="62">
        <f t="shared" si="46"/>
        <v>35</v>
      </c>
      <c r="AR113" s="63">
        <f t="shared" si="51"/>
        <v>2.8910848549946357</v>
      </c>
      <c r="AS113" s="63">
        <f t="shared" si="52"/>
        <v>144.5542427497318</v>
      </c>
      <c r="AT113" s="63">
        <f t="shared" si="53"/>
        <v>289.1084854994636</v>
      </c>
      <c r="AU113" s="63">
        <f t="shared" si="47"/>
        <v>-144.5542427497318</v>
      </c>
      <c r="AV113" s="68">
        <f t="shared" si="54"/>
        <v>0.1</v>
      </c>
      <c r="AW113" s="63">
        <f t="shared" si="55"/>
        <v>722.77121374865897</v>
      </c>
      <c r="AX113" s="63">
        <f t="shared" si="56"/>
        <v>-289.1084854994636</v>
      </c>
      <c r="AY113" s="64">
        <f t="shared" si="57"/>
        <v>433.66272824919537</v>
      </c>
      <c r="AZ113" s="65">
        <f t="shared" si="58"/>
        <v>-146.27896271290234</v>
      </c>
      <c r="BA113" s="51">
        <f t="shared" si="59"/>
        <v>1011.8796992481226</v>
      </c>
      <c r="BB113" s="55">
        <f t="shared" si="60"/>
        <v>0.10741756219038402</v>
      </c>
      <c r="BC113" s="55">
        <f t="shared" si="61"/>
        <v>0.74776953443331173</v>
      </c>
      <c r="BE113" s="52">
        <f>IF(((AS113-T113)/T113)&gt;=BE$4,AD113,"")</f>
        <v>9.499999999999968</v>
      </c>
      <c r="BF113" s="52" t="str">
        <f t="shared" si="62"/>
        <v/>
      </c>
      <c r="BG113" s="52">
        <f>IF(BB113&lt;=BG$4,AD113,"")</f>
        <v>9.499999999999968</v>
      </c>
      <c r="BH113" s="52">
        <f>IF(BC113&gt;=BH$4,AD113,"")</f>
        <v>9.499999999999968</v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9420.0583090379023</v>
      </c>
      <c r="AC114" s="71">
        <f t="shared" si="49"/>
        <v>579.94169096209771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2.8000000000000003</v>
      </c>
      <c r="AG114" s="74">
        <f t="shared" si="71"/>
        <v>200</v>
      </c>
      <c r="AH114" s="60">
        <f t="shared" si="71"/>
        <v>50</v>
      </c>
      <c r="AI114" s="60">
        <f t="shared" si="71"/>
        <v>140</v>
      </c>
      <c r="AJ114" s="60">
        <f t="shared" si="71"/>
        <v>10140</v>
      </c>
      <c r="AK114" s="60">
        <f t="shared" si="71"/>
        <v>863.26530612244892</v>
      </c>
      <c r="AL114" s="60">
        <f t="shared" si="71"/>
        <v>17.26530612244898</v>
      </c>
      <c r="AM114" s="60">
        <f t="shared" si="71"/>
        <v>-613.52551020408157</v>
      </c>
      <c r="AN114" s="60">
        <f t="shared" si="71"/>
        <v>-613.52551020408157</v>
      </c>
      <c r="AO114" s="60">
        <f t="shared" si="71"/>
        <v>613.52551020408157</v>
      </c>
      <c r="AP114" s="61" t="str">
        <f t="shared" si="50"/>
        <v/>
      </c>
      <c r="AQ114" s="62">
        <f t="shared" si="46"/>
        <v>35</v>
      </c>
      <c r="AR114" s="63">
        <f t="shared" si="51"/>
        <v>2.9112027789839403</v>
      </c>
      <c r="AS114" s="63">
        <f t="shared" si="52"/>
        <v>145.56013894919701</v>
      </c>
      <c r="AT114" s="63">
        <f t="shared" si="53"/>
        <v>291.12027789839402</v>
      </c>
      <c r="AU114" s="63">
        <f t="shared" si="47"/>
        <v>-145.56013894919701</v>
      </c>
      <c r="AV114" s="68">
        <f t="shared" si="54"/>
        <v>0.1</v>
      </c>
      <c r="AW114" s="63">
        <f t="shared" si="55"/>
        <v>727.80069474598508</v>
      </c>
      <c r="AX114" s="63">
        <f t="shared" si="56"/>
        <v>-291.12027789839402</v>
      </c>
      <c r="AY114" s="64">
        <f t="shared" si="57"/>
        <v>436.68041684759106</v>
      </c>
      <c r="AZ114" s="65">
        <f t="shared" si="58"/>
        <v>-143.26127411450665</v>
      </c>
      <c r="BA114" s="51">
        <f t="shared" si="59"/>
        <v>1018.920972644379</v>
      </c>
      <c r="BB114" s="55">
        <f t="shared" si="60"/>
        <v>0.10816503881582071</v>
      </c>
      <c r="BC114" s="55">
        <f t="shared" si="61"/>
        <v>0.75297296892581989</v>
      </c>
      <c r="BE114" s="52">
        <f>IF(((AS114-T114)/T114)&gt;=BE$4,AD114,"")</f>
        <v>9.3999999999999684</v>
      </c>
      <c r="BF114" s="52" t="str">
        <f t="shared" si="62"/>
        <v/>
      </c>
      <c r="BG114" s="52">
        <f>IF(BB114&lt;=BG$4,AD114,"")</f>
        <v>9.3999999999999684</v>
      </c>
      <c r="BH114" s="52">
        <f>IF(BC114&gt;=BH$4,AD114,"")</f>
        <v>9.3999999999999684</v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9420.0583090379023</v>
      </c>
      <c r="AC115" s="71">
        <f t="shared" si="49"/>
        <v>579.94169096209771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2.8000000000000003</v>
      </c>
      <c r="AG115" s="74">
        <f t="shared" si="71"/>
        <v>200</v>
      </c>
      <c r="AH115" s="60">
        <f t="shared" si="71"/>
        <v>50</v>
      </c>
      <c r="AI115" s="60">
        <f t="shared" si="71"/>
        <v>140</v>
      </c>
      <c r="AJ115" s="60">
        <f t="shared" si="71"/>
        <v>10140</v>
      </c>
      <c r="AK115" s="60">
        <f t="shared" si="71"/>
        <v>863.26530612244892</v>
      </c>
      <c r="AL115" s="60">
        <f t="shared" si="71"/>
        <v>17.26530612244898</v>
      </c>
      <c r="AM115" s="60">
        <f t="shared" si="71"/>
        <v>-613.52551020408157</v>
      </c>
      <c r="AN115" s="60">
        <f t="shared" si="71"/>
        <v>-613.52551020408157</v>
      </c>
      <c r="AO115" s="60">
        <f t="shared" si="71"/>
        <v>613.52551020408157</v>
      </c>
      <c r="AP115" s="61" t="str">
        <f t="shared" si="50"/>
        <v/>
      </c>
      <c r="AQ115" s="62">
        <f t="shared" si="46"/>
        <v>35</v>
      </c>
      <c r="AR115" s="63">
        <f t="shared" si="51"/>
        <v>2.9317533464998968</v>
      </c>
      <c r="AS115" s="63">
        <f t="shared" si="52"/>
        <v>146.58766732499484</v>
      </c>
      <c r="AT115" s="63">
        <f t="shared" si="53"/>
        <v>293.17533464998968</v>
      </c>
      <c r="AU115" s="63">
        <f t="shared" si="47"/>
        <v>-146.58766732499484</v>
      </c>
      <c r="AV115" s="68">
        <f t="shared" si="54"/>
        <v>0.1</v>
      </c>
      <c r="AW115" s="63">
        <f t="shared" si="55"/>
        <v>732.93833662497423</v>
      </c>
      <c r="AX115" s="63">
        <f t="shared" si="56"/>
        <v>-293.17533464998968</v>
      </c>
      <c r="AY115" s="64">
        <f t="shared" si="57"/>
        <v>439.76300197498455</v>
      </c>
      <c r="AZ115" s="65">
        <f t="shared" si="58"/>
        <v>-140.17868898711316</v>
      </c>
      <c r="BA115" s="51">
        <f t="shared" si="59"/>
        <v>1026.113671274964</v>
      </c>
      <c r="BB115" s="55">
        <f t="shared" si="60"/>
        <v>0.10892859020739586</v>
      </c>
      <c r="BC115" s="55">
        <f t="shared" si="61"/>
        <v>0.75828830523537138</v>
      </c>
      <c r="BE115" s="52">
        <f>IF(((AS115-T115)/T115)&gt;=BE$4,AD115,"")</f>
        <v>9.2999999999999687</v>
      </c>
      <c r="BF115" s="52" t="str">
        <f t="shared" si="62"/>
        <v/>
      </c>
      <c r="BG115" s="52">
        <f>IF(BB115&lt;=BG$4,AD115,"")</f>
        <v>9.2999999999999687</v>
      </c>
      <c r="BH115" s="52">
        <f>IF(BC115&gt;=BH$4,AD115,"")</f>
        <v>9.2999999999999687</v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9420.0583090379023</v>
      </c>
      <c r="AC116" s="71">
        <f t="shared" si="49"/>
        <v>579.94169096209771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2.8000000000000003</v>
      </c>
      <c r="AG116" s="74">
        <f t="shared" si="71"/>
        <v>200</v>
      </c>
      <c r="AH116" s="60">
        <f t="shared" si="71"/>
        <v>50</v>
      </c>
      <c r="AI116" s="60">
        <f t="shared" si="71"/>
        <v>140</v>
      </c>
      <c r="AJ116" s="60">
        <f t="shared" si="71"/>
        <v>10140</v>
      </c>
      <c r="AK116" s="60">
        <f t="shared" si="71"/>
        <v>863.26530612244892</v>
      </c>
      <c r="AL116" s="60">
        <f t="shared" si="71"/>
        <v>17.26530612244898</v>
      </c>
      <c r="AM116" s="60">
        <f t="shared" si="71"/>
        <v>-613.52551020408157</v>
      </c>
      <c r="AN116" s="60">
        <f t="shared" si="71"/>
        <v>-613.52551020408157</v>
      </c>
      <c r="AO116" s="60">
        <f t="shared" si="71"/>
        <v>613.52551020408157</v>
      </c>
      <c r="AP116" s="61" t="str">
        <f t="shared" si="50"/>
        <v/>
      </c>
      <c r="AQ116" s="62">
        <f t="shared" si="46"/>
        <v>35</v>
      </c>
      <c r="AR116" s="63">
        <f t="shared" si="51"/>
        <v>2.9527506654835913</v>
      </c>
      <c r="AS116" s="63">
        <f t="shared" si="52"/>
        <v>147.63753327417956</v>
      </c>
      <c r="AT116" s="63">
        <f t="shared" si="53"/>
        <v>295.27506654835912</v>
      </c>
      <c r="AU116" s="63">
        <f t="shared" si="47"/>
        <v>-147.63753327417956</v>
      </c>
      <c r="AV116" s="68">
        <f t="shared" si="54"/>
        <v>0.1</v>
      </c>
      <c r="AW116" s="63">
        <f t="shared" si="55"/>
        <v>738.18766637089777</v>
      </c>
      <c r="AX116" s="63">
        <f t="shared" si="56"/>
        <v>-295.27506654835912</v>
      </c>
      <c r="AY116" s="64">
        <f t="shared" si="57"/>
        <v>442.91259982253865</v>
      </c>
      <c r="AZ116" s="65">
        <f t="shared" si="58"/>
        <v>-137.02909113955906</v>
      </c>
      <c r="BA116" s="51">
        <f t="shared" si="59"/>
        <v>1033.462732919257</v>
      </c>
      <c r="BB116" s="55">
        <f t="shared" si="60"/>
        <v>0.10970874054226608</v>
      </c>
      <c r="BC116" s="55">
        <f t="shared" si="61"/>
        <v>0.76371919233426067</v>
      </c>
      <c r="BE116" s="52">
        <f>IF(((AS116-T116)/T116)&gt;=BE$4,AD116,"")</f>
        <v>9.1999999999999691</v>
      </c>
      <c r="BF116" s="52" t="str">
        <f t="shared" si="62"/>
        <v/>
      </c>
      <c r="BG116" s="52">
        <f>IF(BB116&lt;=BG$4,AD116,"")</f>
        <v>9.1999999999999691</v>
      </c>
      <c r="BH116" s="52">
        <f>IF(BC116&gt;=BH$4,AD116,"")</f>
        <v>9.1999999999999691</v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9420.0583090379023</v>
      </c>
      <c r="AC117" s="71">
        <f t="shared" si="49"/>
        <v>579.94169096209771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2.8000000000000003</v>
      </c>
      <c r="AG117" s="74">
        <f t="shared" si="71"/>
        <v>200</v>
      </c>
      <c r="AH117" s="60">
        <f t="shared" si="71"/>
        <v>50</v>
      </c>
      <c r="AI117" s="60">
        <f t="shared" si="71"/>
        <v>140</v>
      </c>
      <c r="AJ117" s="60">
        <f t="shared" si="71"/>
        <v>10140</v>
      </c>
      <c r="AK117" s="60">
        <f t="shared" si="71"/>
        <v>863.26530612244892</v>
      </c>
      <c r="AL117" s="60">
        <f t="shared" si="71"/>
        <v>17.26530612244898</v>
      </c>
      <c r="AM117" s="60">
        <f t="shared" si="71"/>
        <v>-613.52551020408157</v>
      </c>
      <c r="AN117" s="60">
        <f t="shared" si="71"/>
        <v>-613.52551020408157</v>
      </c>
      <c r="AO117" s="60">
        <f t="shared" si="71"/>
        <v>613.52551020408157</v>
      </c>
      <c r="AP117" s="61" t="str">
        <f t="shared" si="50"/>
        <v/>
      </c>
      <c r="AQ117" s="62">
        <f t="shared" si="46"/>
        <v>35</v>
      </c>
      <c r="AR117" s="63">
        <f t="shared" si="51"/>
        <v>2.9742094640053889</v>
      </c>
      <c r="AS117" s="63">
        <f t="shared" si="52"/>
        <v>148.71047320026943</v>
      </c>
      <c r="AT117" s="63">
        <f t="shared" si="53"/>
        <v>297.42094640053887</v>
      </c>
      <c r="AU117" s="63">
        <f t="shared" si="47"/>
        <v>-148.71047320026943</v>
      </c>
      <c r="AV117" s="68">
        <f t="shared" si="54"/>
        <v>0.1</v>
      </c>
      <c r="AW117" s="63">
        <f t="shared" si="55"/>
        <v>743.5523660013472</v>
      </c>
      <c r="AX117" s="63">
        <f t="shared" si="56"/>
        <v>-297.42094640053887</v>
      </c>
      <c r="AY117" s="64">
        <f t="shared" si="57"/>
        <v>446.13141960080833</v>
      </c>
      <c r="AZ117" s="65">
        <f t="shared" si="58"/>
        <v>-133.81027136128938</v>
      </c>
      <c r="BA117" s="51">
        <f t="shared" si="59"/>
        <v>1040.973312401886</v>
      </c>
      <c r="BB117" s="55">
        <f t="shared" si="60"/>
        <v>0.11050603703834223</v>
      </c>
      <c r="BC117" s="55">
        <f t="shared" si="61"/>
        <v>0.76926943958916971</v>
      </c>
      <c r="BE117" s="52">
        <f>IF(((AS117-T117)/T117)&gt;=BE$4,AD117,"")</f>
        <v>9.0999999999999694</v>
      </c>
      <c r="BF117" s="52" t="str">
        <f t="shared" si="62"/>
        <v/>
      </c>
      <c r="BG117" s="52">
        <f>IF(BB117&lt;=BG$4,AD117,"")</f>
        <v>9.0999999999999694</v>
      </c>
      <c r="BH117" s="52">
        <f>IF(BC117&gt;=BH$4,AD117,"")</f>
        <v>9.0999999999999694</v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9420.0583090379023</v>
      </c>
      <c r="AC118" s="71">
        <f t="shared" si="49"/>
        <v>579.94169096209771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2.8000000000000003</v>
      </c>
      <c r="AG118" s="74">
        <f t="shared" si="71"/>
        <v>200</v>
      </c>
      <c r="AH118" s="60">
        <f t="shared" si="71"/>
        <v>50</v>
      </c>
      <c r="AI118" s="60">
        <f t="shared" si="71"/>
        <v>140</v>
      </c>
      <c r="AJ118" s="60">
        <f t="shared" si="71"/>
        <v>10140</v>
      </c>
      <c r="AK118" s="60">
        <f t="shared" si="71"/>
        <v>863.26530612244892</v>
      </c>
      <c r="AL118" s="60">
        <f t="shared" si="71"/>
        <v>17.26530612244898</v>
      </c>
      <c r="AM118" s="60">
        <f t="shared" si="71"/>
        <v>-613.52551020408157</v>
      </c>
      <c r="AN118" s="60">
        <f t="shared" si="71"/>
        <v>-613.52551020408157</v>
      </c>
      <c r="AO118" s="60">
        <f t="shared" si="71"/>
        <v>613.52551020408157</v>
      </c>
      <c r="AP118" s="61" t="str">
        <f t="shared" si="50"/>
        <v/>
      </c>
      <c r="AQ118" s="62">
        <f t="shared" si="46"/>
        <v>35</v>
      </c>
      <c r="AR118" s="63">
        <f t="shared" si="51"/>
        <v>2.99614512471656</v>
      </c>
      <c r="AS118" s="63">
        <f t="shared" si="52"/>
        <v>149.80725623582799</v>
      </c>
      <c r="AT118" s="63">
        <f t="shared" si="53"/>
        <v>299.61451247165598</v>
      </c>
      <c r="AU118" s="63">
        <f t="shared" si="47"/>
        <v>-149.80725623582799</v>
      </c>
      <c r="AV118" s="68">
        <f t="shared" si="54"/>
        <v>0.1</v>
      </c>
      <c r="AW118" s="63">
        <f t="shared" si="55"/>
        <v>749.03628117913991</v>
      </c>
      <c r="AX118" s="63">
        <f t="shared" si="56"/>
        <v>-299.61451247165598</v>
      </c>
      <c r="AY118" s="64">
        <f t="shared" si="57"/>
        <v>449.42176870748392</v>
      </c>
      <c r="AZ118" s="65">
        <f t="shared" si="58"/>
        <v>-130.51992225461379</v>
      </c>
      <c r="BA118" s="51">
        <f t="shared" si="59"/>
        <v>1048.650793650796</v>
      </c>
      <c r="BB118" s="55">
        <f t="shared" si="60"/>
        <v>0.11132105123433124</v>
      </c>
      <c r="BC118" s="55">
        <f t="shared" si="61"/>
        <v>0.77494302567196538</v>
      </c>
      <c r="BE118" s="52">
        <f>IF(((AS118-T118)/T118)&gt;=BE$4,AD118,"")</f>
        <v>8.9999999999999698</v>
      </c>
      <c r="BF118" s="52" t="str">
        <f t="shared" si="62"/>
        <v/>
      </c>
      <c r="BG118" s="52">
        <f>IF(BB118&lt;=BG$4,AD118,"")</f>
        <v>8.9999999999999698</v>
      </c>
      <c r="BH118" s="52">
        <f>IF(BC118&gt;=BH$4,AD118,"")</f>
        <v>8.9999999999999698</v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9420.0583090379023</v>
      </c>
      <c r="AC119" s="71">
        <f t="shared" si="49"/>
        <v>579.94169096209771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2.8000000000000003</v>
      </c>
      <c r="AG119" s="74">
        <f t="shared" si="71"/>
        <v>200</v>
      </c>
      <c r="AH119" s="60">
        <f t="shared" si="71"/>
        <v>50</v>
      </c>
      <c r="AI119" s="60">
        <f t="shared" si="71"/>
        <v>140</v>
      </c>
      <c r="AJ119" s="60">
        <f t="shared" si="71"/>
        <v>10140</v>
      </c>
      <c r="AK119" s="60">
        <f t="shared" si="71"/>
        <v>863.26530612244892</v>
      </c>
      <c r="AL119" s="60">
        <f t="shared" si="71"/>
        <v>17.26530612244898</v>
      </c>
      <c r="AM119" s="60">
        <f t="shared" si="71"/>
        <v>-613.52551020408157</v>
      </c>
      <c r="AN119" s="60">
        <f t="shared" si="71"/>
        <v>-613.52551020408157</v>
      </c>
      <c r="AO119" s="60">
        <f t="shared" si="71"/>
        <v>613.52551020408157</v>
      </c>
      <c r="AP119" s="61" t="str">
        <f t="shared" si="50"/>
        <v/>
      </c>
      <c r="AQ119" s="62">
        <f t="shared" si="46"/>
        <v>35</v>
      </c>
      <c r="AR119" s="63">
        <f t="shared" si="51"/>
        <v>3.0185737216234876</v>
      </c>
      <c r="AS119" s="63">
        <f t="shared" si="52"/>
        <v>150.92868608117439</v>
      </c>
      <c r="AT119" s="63">
        <f t="shared" si="53"/>
        <v>301.85737216234878</v>
      </c>
      <c r="AU119" s="63">
        <f t="shared" si="47"/>
        <v>-150.92868608117439</v>
      </c>
      <c r="AV119" s="68">
        <f t="shared" si="54"/>
        <v>0.1</v>
      </c>
      <c r="AW119" s="63">
        <f t="shared" si="55"/>
        <v>754.64343040587198</v>
      </c>
      <c r="AX119" s="63">
        <f t="shared" si="56"/>
        <v>-301.85737216234878</v>
      </c>
      <c r="AY119" s="64">
        <f t="shared" si="57"/>
        <v>452.7860582435232</v>
      </c>
      <c r="AZ119" s="65">
        <f t="shared" si="58"/>
        <v>-127.15563271857451</v>
      </c>
      <c r="BA119" s="51">
        <f t="shared" si="59"/>
        <v>1056.5008025682207</v>
      </c>
      <c r="BB119" s="55">
        <f t="shared" si="60"/>
        <v>0.11215438035607278</v>
      </c>
      <c r="BC119" s="55">
        <f t="shared" si="61"/>
        <v>0.78074410807122885</v>
      </c>
      <c r="BE119" s="52">
        <f>IF(((AS119-T119)/T119)&gt;=BE$4,AD119,"")</f>
        <v>8.8999999999999702</v>
      </c>
      <c r="BF119" s="52" t="str">
        <f t="shared" si="62"/>
        <v/>
      </c>
      <c r="BG119" s="52">
        <f>IF(BB119&lt;=BG$4,AD119,"")</f>
        <v>8.8999999999999702</v>
      </c>
      <c r="BH119" s="52">
        <f>IF(BC119&gt;=BH$4,AD119,"")</f>
        <v>8.8999999999999702</v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9420.0583090379023</v>
      </c>
      <c r="AC120" s="71">
        <f t="shared" si="49"/>
        <v>579.94169096209771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2.8000000000000003</v>
      </c>
      <c r="AG120" s="74">
        <f t="shared" si="71"/>
        <v>200</v>
      </c>
      <c r="AH120" s="60">
        <f t="shared" si="71"/>
        <v>50</v>
      </c>
      <c r="AI120" s="60">
        <f t="shared" si="71"/>
        <v>140</v>
      </c>
      <c r="AJ120" s="60">
        <f t="shared" si="71"/>
        <v>10140</v>
      </c>
      <c r="AK120" s="60">
        <f t="shared" si="71"/>
        <v>863.26530612244892</v>
      </c>
      <c r="AL120" s="60">
        <f t="shared" si="71"/>
        <v>17.26530612244898</v>
      </c>
      <c r="AM120" s="60">
        <f t="shared" si="71"/>
        <v>-613.52551020408157</v>
      </c>
      <c r="AN120" s="60">
        <f t="shared" si="71"/>
        <v>-613.52551020408157</v>
      </c>
      <c r="AO120" s="60">
        <f t="shared" si="71"/>
        <v>613.52551020408157</v>
      </c>
      <c r="AP120" s="61" t="str">
        <f t="shared" si="50"/>
        <v/>
      </c>
      <c r="AQ120" s="62">
        <f t="shared" si="46"/>
        <v>35</v>
      </c>
      <c r="AR120" s="63">
        <f t="shared" si="51"/>
        <v>3.0415120593692091</v>
      </c>
      <c r="AS120" s="63">
        <f t="shared" si="52"/>
        <v>152.07560296846046</v>
      </c>
      <c r="AT120" s="63">
        <f t="shared" si="53"/>
        <v>304.15120593692092</v>
      </c>
      <c r="AU120" s="63">
        <f t="shared" si="47"/>
        <v>-152.07560296846046</v>
      </c>
      <c r="AV120" s="68">
        <f t="shared" si="54"/>
        <v>0.1</v>
      </c>
      <c r="AW120" s="63">
        <f t="shared" si="55"/>
        <v>760.37801484230226</v>
      </c>
      <c r="AX120" s="63">
        <f t="shared" si="56"/>
        <v>-304.15120593692092</v>
      </c>
      <c r="AY120" s="64">
        <f t="shared" si="57"/>
        <v>456.22680890538135</v>
      </c>
      <c r="AZ120" s="65">
        <f t="shared" si="58"/>
        <v>-123.71488205671636</v>
      </c>
      <c r="BA120" s="51">
        <f t="shared" si="59"/>
        <v>1064.5292207792231</v>
      </c>
      <c r="BB120" s="55">
        <f t="shared" si="60"/>
        <v>0.11300664877603571</v>
      </c>
      <c r="BC120" s="55">
        <f t="shared" si="61"/>
        <v>0.78667703325229332</v>
      </c>
      <c r="BE120" s="52">
        <f>IF(((AS120-T120)/T120)&gt;=BE$4,AD120,"")</f>
        <v>8.7999999999999705</v>
      </c>
      <c r="BF120" s="52" t="str">
        <f t="shared" si="62"/>
        <v/>
      </c>
      <c r="BG120" s="52">
        <f>IF(BB120&lt;=BG$4,AD120,"")</f>
        <v>8.7999999999999705</v>
      </c>
      <c r="BH120" s="52">
        <f>IF(BC120&gt;=BH$4,AD120,"")</f>
        <v>8.7999999999999705</v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9420.0583090379023</v>
      </c>
      <c r="AC121" s="71">
        <f t="shared" si="49"/>
        <v>579.94169096209771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2.8000000000000003</v>
      </c>
      <c r="AG121" s="74">
        <f t="shared" si="71"/>
        <v>200</v>
      </c>
      <c r="AH121" s="60">
        <f t="shared" si="71"/>
        <v>50</v>
      </c>
      <c r="AI121" s="60">
        <f t="shared" si="71"/>
        <v>140</v>
      </c>
      <c r="AJ121" s="60">
        <f t="shared" si="71"/>
        <v>10140</v>
      </c>
      <c r="AK121" s="60">
        <f t="shared" si="71"/>
        <v>863.26530612244892</v>
      </c>
      <c r="AL121" s="60">
        <f t="shared" si="71"/>
        <v>17.26530612244898</v>
      </c>
      <c r="AM121" s="60">
        <f t="shared" si="71"/>
        <v>-613.52551020408157</v>
      </c>
      <c r="AN121" s="60">
        <f t="shared" si="71"/>
        <v>-613.52551020408157</v>
      </c>
      <c r="AO121" s="60">
        <f t="shared" si="71"/>
        <v>613.52551020408157</v>
      </c>
      <c r="AP121" s="61" t="str">
        <f t="shared" si="50"/>
        <v/>
      </c>
      <c r="AQ121" s="62">
        <f t="shared" si="46"/>
        <v>35</v>
      </c>
      <c r="AR121" s="63">
        <f t="shared" si="51"/>
        <v>3.0649777152240274</v>
      </c>
      <c r="AS121" s="63">
        <f t="shared" si="52"/>
        <v>153.24888576120136</v>
      </c>
      <c r="AT121" s="63">
        <f t="shared" si="53"/>
        <v>306.49777152240273</v>
      </c>
      <c r="AU121" s="63">
        <f t="shared" si="47"/>
        <v>-153.24888576120136</v>
      </c>
      <c r="AV121" s="68">
        <f t="shared" si="54"/>
        <v>0.1</v>
      </c>
      <c r="AW121" s="63">
        <f t="shared" si="55"/>
        <v>766.24442880600679</v>
      </c>
      <c r="AX121" s="63">
        <f t="shared" si="56"/>
        <v>-306.49777152240273</v>
      </c>
      <c r="AY121" s="64">
        <f t="shared" si="57"/>
        <v>459.74665728360407</v>
      </c>
      <c r="AZ121" s="65">
        <f t="shared" si="58"/>
        <v>-120.19503367849364</v>
      </c>
      <c r="BA121" s="51">
        <f t="shared" si="59"/>
        <v>1072.7422003284096</v>
      </c>
      <c r="BB121" s="55">
        <f t="shared" si="60"/>
        <v>0.11387850957346907</v>
      </c>
      <c r="BC121" s="55">
        <f t="shared" si="61"/>
        <v>0.79274634751798001</v>
      </c>
      <c r="BE121" s="52">
        <f>IF(((AS121-T121)/T121)&gt;=BE$4,AD121,"")</f>
        <v>8.6999999999999709</v>
      </c>
      <c r="BF121" s="52" t="str">
        <f t="shared" si="62"/>
        <v/>
      </c>
      <c r="BG121" s="52">
        <f>IF(BB121&lt;=BG$4,AD121,"")</f>
        <v>8.6999999999999709</v>
      </c>
      <c r="BH121" s="52">
        <f>IF(BC121&gt;=BH$4,AD121,"")</f>
        <v>8.6999999999999709</v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9420.0583090379023</v>
      </c>
      <c r="AC122" s="71">
        <f t="shared" si="49"/>
        <v>579.94169096209771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2.8000000000000003</v>
      </c>
      <c r="AG122" s="74">
        <f t="shared" si="74"/>
        <v>200</v>
      </c>
      <c r="AH122" s="60">
        <f t="shared" si="74"/>
        <v>50</v>
      </c>
      <c r="AI122" s="60">
        <f t="shared" si="74"/>
        <v>140</v>
      </c>
      <c r="AJ122" s="60">
        <f t="shared" si="74"/>
        <v>10140</v>
      </c>
      <c r="AK122" s="60">
        <f t="shared" si="74"/>
        <v>863.26530612244892</v>
      </c>
      <c r="AL122" s="60">
        <f t="shared" si="74"/>
        <v>17.26530612244898</v>
      </c>
      <c r="AM122" s="60">
        <f t="shared" si="74"/>
        <v>-613.52551020408157</v>
      </c>
      <c r="AN122" s="60">
        <f t="shared" si="74"/>
        <v>-613.52551020408157</v>
      </c>
      <c r="AO122" s="60">
        <f t="shared" si="74"/>
        <v>613.52551020408157</v>
      </c>
      <c r="AP122" s="61" t="str">
        <f t="shared" si="50"/>
        <v/>
      </c>
      <c r="AQ122" s="62">
        <f t="shared" si="46"/>
        <v>35</v>
      </c>
      <c r="AR122" s="63">
        <f t="shared" si="51"/>
        <v>3.0889890840057022</v>
      </c>
      <c r="AS122" s="63">
        <f t="shared" si="52"/>
        <v>154.44945420028512</v>
      </c>
      <c r="AT122" s="63">
        <f t="shared" si="53"/>
        <v>308.89890840057024</v>
      </c>
      <c r="AU122" s="63">
        <f t="shared" si="47"/>
        <v>-154.44945420028512</v>
      </c>
      <c r="AV122" s="68">
        <f t="shared" si="54"/>
        <v>0.1</v>
      </c>
      <c r="AW122" s="63">
        <f t="shared" si="55"/>
        <v>772.24727100142559</v>
      </c>
      <c r="AX122" s="63">
        <f t="shared" si="56"/>
        <v>-308.89890840057024</v>
      </c>
      <c r="AY122" s="64">
        <f t="shared" si="57"/>
        <v>463.34836260085535</v>
      </c>
      <c r="AZ122" s="65">
        <f t="shared" si="58"/>
        <v>-116.59332836124236</v>
      </c>
      <c r="BA122" s="51">
        <f t="shared" si="59"/>
        <v>1081.1461794019958</v>
      </c>
      <c r="BB122" s="55">
        <f t="shared" si="60"/>
        <v>0.11477064620340088</v>
      </c>
      <c r="BC122" s="55">
        <f t="shared" si="61"/>
        <v>0.79895680862705498</v>
      </c>
      <c r="BE122" s="52">
        <f>IF(((AS122-T122)/T122)&gt;=BE$4,AD122,"")</f>
        <v>8.5999999999999712</v>
      </c>
      <c r="BF122" s="52" t="str">
        <f t="shared" si="62"/>
        <v/>
      </c>
      <c r="BG122" s="52">
        <f>IF(BB122&lt;=BG$4,AD122,"")</f>
        <v>8.5999999999999712</v>
      </c>
      <c r="BH122" s="52">
        <f>IF(BC122&gt;=BH$4,AD122,"")</f>
        <v>8.5999999999999712</v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9420.0583090379023</v>
      </c>
      <c r="AC123" s="71">
        <f t="shared" si="49"/>
        <v>579.94169096209771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2.8000000000000003</v>
      </c>
      <c r="AG123" s="74">
        <f t="shared" si="74"/>
        <v>200</v>
      </c>
      <c r="AH123" s="60">
        <f t="shared" si="74"/>
        <v>50</v>
      </c>
      <c r="AI123" s="60">
        <f t="shared" si="74"/>
        <v>140</v>
      </c>
      <c r="AJ123" s="60">
        <f t="shared" si="74"/>
        <v>10140</v>
      </c>
      <c r="AK123" s="60">
        <f t="shared" si="74"/>
        <v>863.26530612244892</v>
      </c>
      <c r="AL123" s="60">
        <f t="shared" si="74"/>
        <v>17.26530612244898</v>
      </c>
      <c r="AM123" s="60">
        <f t="shared" si="74"/>
        <v>-613.52551020408157</v>
      </c>
      <c r="AN123" s="60">
        <f t="shared" si="74"/>
        <v>-613.52551020408157</v>
      </c>
      <c r="AO123" s="60">
        <f t="shared" si="74"/>
        <v>613.52551020408157</v>
      </c>
      <c r="AP123" s="61" t="str">
        <f t="shared" si="50"/>
        <v/>
      </c>
      <c r="AQ123" s="62">
        <f t="shared" si="46"/>
        <v>35</v>
      </c>
      <c r="AR123" s="63">
        <f t="shared" si="51"/>
        <v>3.1135654261704753</v>
      </c>
      <c r="AS123" s="63">
        <f t="shared" si="52"/>
        <v>155.67827130852376</v>
      </c>
      <c r="AT123" s="63">
        <f t="shared" si="53"/>
        <v>311.35654261704752</v>
      </c>
      <c r="AU123" s="63">
        <f t="shared" si="47"/>
        <v>-155.67827130852376</v>
      </c>
      <c r="AV123" s="68">
        <f t="shared" si="54"/>
        <v>0.1</v>
      </c>
      <c r="AW123" s="63">
        <f t="shared" si="55"/>
        <v>778.39135654261884</v>
      </c>
      <c r="AX123" s="63">
        <f t="shared" si="56"/>
        <v>-311.35654261704752</v>
      </c>
      <c r="AY123" s="64">
        <f t="shared" si="57"/>
        <v>467.03481392557131</v>
      </c>
      <c r="AZ123" s="65">
        <f t="shared" si="58"/>
        <v>-112.9068770365264</v>
      </c>
      <c r="BA123" s="51">
        <f t="shared" si="59"/>
        <v>1089.7478991596663</v>
      </c>
      <c r="BB123" s="55">
        <f t="shared" si="60"/>
        <v>0.11568377428344871</v>
      </c>
      <c r="BC123" s="55">
        <f t="shared" si="61"/>
        <v>0.805313398232814</v>
      </c>
      <c r="BE123" s="52">
        <f>IF(((AS123-T123)/T123)&gt;=BE$4,AD123,"")</f>
        <v>8.4999999999999716</v>
      </c>
      <c r="BF123" s="52" t="str">
        <f t="shared" si="62"/>
        <v/>
      </c>
      <c r="BG123" s="52">
        <f>IF(BB123&lt;=BG$4,AD123,"")</f>
        <v>8.4999999999999716</v>
      </c>
      <c r="BH123" s="52">
        <f>IF(BC123&gt;=BH$4,AD123,"")</f>
        <v>8.4999999999999716</v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9420.0583090379023</v>
      </c>
      <c r="AC124" s="71">
        <f t="shared" si="49"/>
        <v>579.94169096209771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2.8000000000000003</v>
      </c>
      <c r="AG124" s="74">
        <f t="shared" si="74"/>
        <v>200</v>
      </c>
      <c r="AH124" s="60">
        <f t="shared" si="74"/>
        <v>50</v>
      </c>
      <c r="AI124" s="60">
        <f t="shared" si="74"/>
        <v>140</v>
      </c>
      <c r="AJ124" s="60">
        <f t="shared" si="74"/>
        <v>10140</v>
      </c>
      <c r="AK124" s="60">
        <f t="shared" si="74"/>
        <v>863.26530612244892</v>
      </c>
      <c r="AL124" s="60">
        <f t="shared" si="74"/>
        <v>17.26530612244898</v>
      </c>
      <c r="AM124" s="60">
        <f t="shared" si="74"/>
        <v>-613.52551020408157</v>
      </c>
      <c r="AN124" s="60">
        <f t="shared" si="74"/>
        <v>-613.52551020408157</v>
      </c>
      <c r="AO124" s="60">
        <f t="shared" si="74"/>
        <v>613.52551020408157</v>
      </c>
      <c r="AP124" s="61" t="str">
        <f t="shared" si="50"/>
        <v/>
      </c>
      <c r="AQ124" s="62">
        <f t="shared" si="46"/>
        <v>35</v>
      </c>
      <c r="AR124" s="63">
        <f t="shared" si="51"/>
        <v>3.1387269193391711</v>
      </c>
      <c r="AS124" s="63">
        <f t="shared" si="52"/>
        <v>156.93634596695856</v>
      </c>
      <c r="AT124" s="63">
        <f t="shared" si="53"/>
        <v>313.87269193391711</v>
      </c>
      <c r="AU124" s="63">
        <f t="shared" si="47"/>
        <v>-156.93634596695856</v>
      </c>
      <c r="AV124" s="68">
        <f t="shared" si="54"/>
        <v>0.1</v>
      </c>
      <c r="AW124" s="63">
        <f t="shared" si="55"/>
        <v>784.6817298347928</v>
      </c>
      <c r="AX124" s="63">
        <f t="shared" si="56"/>
        <v>-313.87269193391711</v>
      </c>
      <c r="AY124" s="64">
        <f t="shared" si="57"/>
        <v>470.80903790087569</v>
      </c>
      <c r="AZ124" s="65">
        <f t="shared" si="58"/>
        <v>-109.13265306122202</v>
      </c>
      <c r="BA124" s="51">
        <f t="shared" si="59"/>
        <v>1098.55442176871</v>
      </c>
      <c r="BB124" s="55">
        <f t="shared" si="60"/>
        <v>0.11661864350825961</v>
      </c>
      <c r="BC124" s="55">
        <f t="shared" si="61"/>
        <v>0.81182133521013855</v>
      </c>
      <c r="BE124" s="52">
        <f>IF(((AS124-T124)/T124)&gt;=BE$4,AD124,"")</f>
        <v>8.3999999999999719</v>
      </c>
      <c r="BF124" s="52" t="str">
        <f t="shared" si="62"/>
        <v/>
      </c>
      <c r="BG124" s="52">
        <f>IF(BB124&lt;=BG$4,AD124,"")</f>
        <v>8.3999999999999719</v>
      </c>
      <c r="BH124" s="52">
        <f>IF(BC124&gt;=BH$4,AD124,"")</f>
        <v>8.3999999999999719</v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9420.0583090379023</v>
      </c>
      <c r="AC125" s="71">
        <f t="shared" si="49"/>
        <v>579.94169096209771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2.8000000000000003</v>
      </c>
      <c r="AG125" s="74">
        <f t="shared" si="74"/>
        <v>200</v>
      </c>
      <c r="AH125" s="60">
        <f t="shared" si="74"/>
        <v>50</v>
      </c>
      <c r="AI125" s="60">
        <f t="shared" si="74"/>
        <v>140</v>
      </c>
      <c r="AJ125" s="60">
        <f t="shared" si="74"/>
        <v>10140</v>
      </c>
      <c r="AK125" s="60">
        <f t="shared" si="74"/>
        <v>863.26530612244892</v>
      </c>
      <c r="AL125" s="60">
        <f t="shared" si="74"/>
        <v>17.26530612244898</v>
      </c>
      <c r="AM125" s="60">
        <f t="shared" si="74"/>
        <v>-613.52551020408157</v>
      </c>
      <c r="AN125" s="60">
        <f t="shared" si="74"/>
        <v>-613.52551020408157</v>
      </c>
      <c r="AO125" s="60">
        <f t="shared" si="74"/>
        <v>613.52551020408157</v>
      </c>
      <c r="AP125" s="61" t="str">
        <f t="shared" si="50"/>
        <v/>
      </c>
      <c r="AQ125" s="62">
        <f t="shared" si="46"/>
        <v>35</v>
      </c>
      <c r="AR125" s="63">
        <f t="shared" si="51"/>
        <v>3.164494713548077</v>
      </c>
      <c r="AS125" s="63">
        <f t="shared" si="52"/>
        <v>158.22473567740386</v>
      </c>
      <c r="AT125" s="63">
        <f t="shared" si="53"/>
        <v>316.44947135480771</v>
      </c>
      <c r="AU125" s="63">
        <f t="shared" si="47"/>
        <v>-158.22473567740386</v>
      </c>
      <c r="AV125" s="68">
        <f t="shared" si="54"/>
        <v>0.1</v>
      </c>
      <c r="AW125" s="63">
        <f t="shared" si="55"/>
        <v>791.12367838701925</v>
      </c>
      <c r="AX125" s="63">
        <f t="shared" si="56"/>
        <v>-316.44947135480771</v>
      </c>
      <c r="AY125" s="64">
        <f t="shared" si="57"/>
        <v>474.67420703221154</v>
      </c>
      <c r="AZ125" s="65">
        <f t="shared" si="58"/>
        <v>-105.26748392988617</v>
      </c>
      <c r="BA125" s="51">
        <f t="shared" si="59"/>
        <v>1107.5731497418269</v>
      </c>
      <c r="BB125" s="55">
        <f t="shared" si="60"/>
        <v>0.11757603970234305</v>
      </c>
      <c r="BC125" s="55">
        <f t="shared" si="61"/>
        <v>0.81848608994595295</v>
      </c>
      <c r="BE125" s="52">
        <f>IF(((AS125-T125)/T125)&gt;=BE$4,AD125,"")</f>
        <v>8.2999999999999723</v>
      </c>
      <c r="BF125" s="52" t="str">
        <f t="shared" si="62"/>
        <v/>
      </c>
      <c r="BG125" s="52">
        <f>IF(BB125&lt;=BG$4,AD125,"")</f>
        <v>8.2999999999999723</v>
      </c>
      <c r="BH125" s="52">
        <f>IF(BC125&gt;=BH$4,AD125,"")</f>
        <v>8.2999999999999723</v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9420.0583090379023</v>
      </c>
      <c r="AC126" s="71">
        <f t="shared" si="49"/>
        <v>579.94169096209771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2.8000000000000003</v>
      </c>
      <c r="AG126" s="74">
        <f t="shared" si="74"/>
        <v>200</v>
      </c>
      <c r="AH126" s="60">
        <f t="shared" si="74"/>
        <v>50</v>
      </c>
      <c r="AI126" s="60">
        <f t="shared" si="74"/>
        <v>140</v>
      </c>
      <c r="AJ126" s="60">
        <f t="shared" si="74"/>
        <v>10140</v>
      </c>
      <c r="AK126" s="60">
        <f t="shared" si="74"/>
        <v>863.26530612244892</v>
      </c>
      <c r="AL126" s="60">
        <f t="shared" si="74"/>
        <v>17.26530612244898</v>
      </c>
      <c r="AM126" s="60">
        <f t="shared" si="74"/>
        <v>-613.52551020408157</v>
      </c>
      <c r="AN126" s="60">
        <f t="shared" si="74"/>
        <v>-613.52551020408157</v>
      </c>
      <c r="AO126" s="60">
        <f t="shared" si="74"/>
        <v>613.52551020408157</v>
      </c>
      <c r="AP126" s="61" t="str">
        <f t="shared" si="50"/>
        <v/>
      </c>
      <c r="AQ126" s="62">
        <f t="shared" si="46"/>
        <v>35</v>
      </c>
      <c r="AR126" s="63">
        <f t="shared" si="51"/>
        <v>3.1908909905425658</v>
      </c>
      <c r="AS126" s="63">
        <f t="shared" si="52"/>
        <v>159.54454952712828</v>
      </c>
      <c r="AT126" s="63">
        <f t="shared" si="53"/>
        <v>319.08909905425656</v>
      </c>
      <c r="AU126" s="63">
        <f t="shared" si="47"/>
        <v>-159.54454952712828</v>
      </c>
      <c r="AV126" s="68">
        <f t="shared" si="54"/>
        <v>0.1</v>
      </c>
      <c r="AW126" s="63">
        <f t="shared" si="55"/>
        <v>797.72274763564144</v>
      </c>
      <c r="AX126" s="63">
        <f t="shared" si="56"/>
        <v>-319.08909905425656</v>
      </c>
      <c r="AY126" s="64">
        <f t="shared" si="57"/>
        <v>478.63364858138488</v>
      </c>
      <c r="AZ126" s="65">
        <f t="shared" si="58"/>
        <v>-101.30804238071283</v>
      </c>
      <c r="BA126" s="51">
        <f t="shared" si="59"/>
        <v>1116.8118466898979</v>
      </c>
      <c r="BB126" s="55">
        <f t="shared" si="60"/>
        <v>0.11855678702311145</v>
      </c>
      <c r="BC126" s="55">
        <f t="shared" si="61"/>
        <v>0.8253133996753238</v>
      </c>
      <c r="BE126" s="52">
        <f>IF(((AS126-T126)/T126)&gt;=BE$4,AD126,"")</f>
        <v>8.1999999999999726</v>
      </c>
      <c r="BF126" s="52" t="str">
        <f t="shared" si="62"/>
        <v/>
      </c>
      <c r="BG126" s="52">
        <f>IF(BB126&lt;=BG$4,AD126,"")</f>
        <v>8.1999999999999726</v>
      </c>
      <c r="BH126" s="52">
        <f>IF(BC126&gt;=BH$4,AD126,"")</f>
        <v>8.1999999999999726</v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9420.0583090379023</v>
      </c>
      <c r="AC127" s="71">
        <f t="shared" si="49"/>
        <v>579.94169096209771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2.8000000000000003</v>
      </c>
      <c r="AG127" s="74">
        <f t="shared" si="74"/>
        <v>200</v>
      </c>
      <c r="AH127" s="60">
        <f t="shared" si="74"/>
        <v>50</v>
      </c>
      <c r="AI127" s="60">
        <f t="shared" si="74"/>
        <v>140</v>
      </c>
      <c r="AJ127" s="60">
        <f t="shared" si="74"/>
        <v>10140</v>
      </c>
      <c r="AK127" s="60">
        <f t="shared" si="74"/>
        <v>863.26530612244892</v>
      </c>
      <c r="AL127" s="60">
        <f t="shared" si="74"/>
        <v>17.26530612244898</v>
      </c>
      <c r="AM127" s="60">
        <f t="shared" si="74"/>
        <v>-613.52551020408157</v>
      </c>
      <c r="AN127" s="60">
        <f t="shared" si="74"/>
        <v>-613.52551020408157</v>
      </c>
      <c r="AO127" s="60">
        <f t="shared" si="74"/>
        <v>613.52551020408157</v>
      </c>
      <c r="AP127" s="61" t="str">
        <f t="shared" si="50"/>
        <v/>
      </c>
      <c r="AQ127" s="62">
        <f t="shared" si="46"/>
        <v>35</v>
      </c>
      <c r="AR127" s="63">
        <f t="shared" si="51"/>
        <v>3.2179390274628443</v>
      </c>
      <c r="AS127" s="63">
        <f t="shared" si="52"/>
        <v>160.89695137314223</v>
      </c>
      <c r="AT127" s="63">
        <f t="shared" si="53"/>
        <v>321.79390274628446</v>
      </c>
      <c r="AU127" s="63">
        <f t="shared" si="47"/>
        <v>-160.89695137314223</v>
      </c>
      <c r="AV127" s="68">
        <f t="shared" si="54"/>
        <v>0.1</v>
      </c>
      <c r="AW127" s="63">
        <f t="shared" si="55"/>
        <v>804.48475686571112</v>
      </c>
      <c r="AX127" s="63">
        <f t="shared" si="56"/>
        <v>-321.79390274628446</v>
      </c>
      <c r="AY127" s="64">
        <f t="shared" si="57"/>
        <v>482.69085411942666</v>
      </c>
      <c r="AZ127" s="65">
        <f t="shared" si="58"/>
        <v>-97.250836842671049</v>
      </c>
      <c r="BA127" s="51">
        <f t="shared" si="59"/>
        <v>1126.2786596119956</v>
      </c>
      <c r="BB127" s="55">
        <f t="shared" si="60"/>
        <v>0.11956175032710872</v>
      </c>
      <c r="BC127" s="55">
        <f t="shared" si="61"/>
        <v>0.83230928495356804</v>
      </c>
      <c r="BE127" s="52">
        <f>IF(((AS127-T127)/T127)&gt;=BE$4,AD127,"")</f>
        <v>8.099999999999973</v>
      </c>
      <c r="BF127" s="52" t="str">
        <f t="shared" si="62"/>
        <v/>
      </c>
      <c r="BG127" s="52">
        <f>IF(BB127&lt;=BG$4,AD127,"")</f>
        <v>8.099999999999973</v>
      </c>
      <c r="BH127" s="52">
        <f>IF(BC127&gt;=BH$4,AD127,"")</f>
        <v>8.099999999999973</v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9420.0583090379023</v>
      </c>
      <c r="AC128" s="71">
        <f t="shared" si="49"/>
        <v>579.94169096209771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2.8000000000000003</v>
      </c>
      <c r="AG128" s="74">
        <f t="shared" si="74"/>
        <v>200</v>
      </c>
      <c r="AH128" s="60">
        <f t="shared" si="74"/>
        <v>50</v>
      </c>
      <c r="AI128" s="60">
        <f t="shared" si="74"/>
        <v>140</v>
      </c>
      <c r="AJ128" s="60">
        <f t="shared" si="74"/>
        <v>10140</v>
      </c>
      <c r="AK128" s="60">
        <f t="shared" si="74"/>
        <v>863.26530612244892</v>
      </c>
      <c r="AL128" s="60">
        <f t="shared" si="74"/>
        <v>17.26530612244898</v>
      </c>
      <c r="AM128" s="60">
        <f t="shared" si="74"/>
        <v>-613.52551020408157</v>
      </c>
      <c r="AN128" s="60">
        <f t="shared" si="74"/>
        <v>-613.52551020408157</v>
      </c>
      <c r="AO128" s="60">
        <f t="shared" si="74"/>
        <v>613.52551020408157</v>
      </c>
      <c r="AP128" s="61" t="str">
        <f t="shared" si="50"/>
        <v/>
      </c>
      <c r="AQ128" s="62">
        <f t="shared" si="46"/>
        <v>35</v>
      </c>
      <c r="AR128" s="63">
        <f t="shared" si="51"/>
        <v>3.2456632653061299</v>
      </c>
      <c r="AS128" s="63">
        <f t="shared" si="52"/>
        <v>162.28316326530648</v>
      </c>
      <c r="AT128" s="63">
        <f t="shared" si="53"/>
        <v>324.56632653061297</v>
      </c>
      <c r="AU128" s="63">
        <f t="shared" si="47"/>
        <v>-162.28316326530648</v>
      </c>
      <c r="AV128" s="68">
        <f t="shared" si="54"/>
        <v>0.1</v>
      </c>
      <c r="AW128" s="63">
        <f t="shared" si="55"/>
        <v>811.41581632653242</v>
      </c>
      <c r="AX128" s="63">
        <f t="shared" si="56"/>
        <v>-324.56632653061297</v>
      </c>
      <c r="AY128" s="64">
        <f t="shared" si="57"/>
        <v>486.84948979591945</v>
      </c>
      <c r="AZ128" s="65">
        <f t="shared" si="58"/>
        <v>-93.092201166178256</v>
      </c>
      <c r="BA128" s="51">
        <f t="shared" si="59"/>
        <v>1135.9821428571454</v>
      </c>
      <c r="BB128" s="55">
        <f t="shared" si="60"/>
        <v>0.12059183771370588</v>
      </c>
      <c r="BC128" s="55">
        <f t="shared" si="61"/>
        <v>0.83948006736376823</v>
      </c>
      <c r="BE128" s="52">
        <f>IF(((AS128-T128)/T128)&gt;=BE$4,AD128,"")</f>
        <v>7.9999999999999734</v>
      </c>
      <c r="BF128" s="52" t="str">
        <f t="shared" si="62"/>
        <v/>
      </c>
      <c r="BG128" s="52">
        <f>IF(BB128&lt;=BG$4,AD128,"")</f>
        <v>7.9999999999999734</v>
      </c>
      <c r="BH128" s="52">
        <f>IF(BC128&gt;=BH$4,AD128,"")</f>
        <v>7.9999999999999734</v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9420.0583090379023</v>
      </c>
      <c r="AC129" s="71">
        <f t="shared" si="49"/>
        <v>579.94169096209771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2.8000000000000003</v>
      </c>
      <c r="AG129" s="74">
        <f t="shared" si="74"/>
        <v>200</v>
      </c>
      <c r="AH129" s="60">
        <f t="shared" si="74"/>
        <v>50</v>
      </c>
      <c r="AI129" s="60">
        <f t="shared" si="74"/>
        <v>140</v>
      </c>
      <c r="AJ129" s="60">
        <f t="shared" si="74"/>
        <v>10140</v>
      </c>
      <c r="AK129" s="60">
        <f t="shared" si="74"/>
        <v>863.26530612244892</v>
      </c>
      <c r="AL129" s="60">
        <f t="shared" si="74"/>
        <v>17.26530612244898</v>
      </c>
      <c r="AM129" s="60">
        <f t="shared" si="74"/>
        <v>-613.52551020408157</v>
      </c>
      <c r="AN129" s="60">
        <f t="shared" si="74"/>
        <v>-613.52551020408157</v>
      </c>
      <c r="AO129" s="60">
        <f t="shared" si="74"/>
        <v>613.52551020408157</v>
      </c>
      <c r="AP129" s="61" t="str">
        <f t="shared" si="50"/>
        <v/>
      </c>
      <c r="AQ129" s="62">
        <f t="shared" si="46"/>
        <v>35</v>
      </c>
      <c r="AR129" s="63">
        <f t="shared" si="51"/>
        <v>3.2740893825884858</v>
      </c>
      <c r="AS129" s="63">
        <f t="shared" si="52"/>
        <v>163.7044691294243</v>
      </c>
      <c r="AT129" s="63">
        <f t="shared" si="53"/>
        <v>327.40893825884859</v>
      </c>
      <c r="AU129" s="63">
        <f t="shared" si="47"/>
        <v>-163.7044691294243</v>
      </c>
      <c r="AV129" s="68">
        <f t="shared" si="54"/>
        <v>0.1</v>
      </c>
      <c r="AW129" s="63">
        <f t="shared" si="55"/>
        <v>818.52234564712148</v>
      </c>
      <c r="AX129" s="63">
        <f t="shared" si="56"/>
        <v>-327.40893825884859</v>
      </c>
      <c r="AY129" s="64">
        <f t="shared" si="57"/>
        <v>491.11340738827289</v>
      </c>
      <c r="AZ129" s="65">
        <f t="shared" si="58"/>
        <v>-88.82828357382482</v>
      </c>
      <c r="BA129" s="51">
        <f t="shared" si="59"/>
        <v>1145.9312839059701</v>
      </c>
      <c r="BB129" s="55">
        <f t="shared" si="60"/>
        <v>0.12164800326198907</v>
      </c>
      <c r="BC129" s="55">
        <f t="shared" si="61"/>
        <v>0.84683238856916354</v>
      </c>
      <c r="BE129" s="52">
        <f>IF(((AS129-T129)/T129)&gt;=BE$4,AD129,"")</f>
        <v>7.8999999999999737</v>
      </c>
      <c r="BF129" s="52" t="str">
        <f t="shared" si="62"/>
        <v/>
      </c>
      <c r="BG129" s="52">
        <f>IF(BB129&lt;=BG$4,AD129,"")</f>
        <v>7.8999999999999737</v>
      </c>
      <c r="BH129" s="52">
        <f>IF(BC129&gt;=BH$4,AD129,"")</f>
        <v>7.8999999999999737</v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9420.0583090379023</v>
      </c>
      <c r="AC130" s="71">
        <f t="shared" si="49"/>
        <v>579.94169096209771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2.8000000000000003</v>
      </c>
      <c r="AG130" s="74">
        <f t="shared" si="74"/>
        <v>200</v>
      </c>
      <c r="AH130" s="60">
        <f t="shared" si="74"/>
        <v>50</v>
      </c>
      <c r="AI130" s="60">
        <f t="shared" si="74"/>
        <v>140</v>
      </c>
      <c r="AJ130" s="60">
        <f t="shared" si="74"/>
        <v>10140</v>
      </c>
      <c r="AK130" s="60">
        <f t="shared" si="74"/>
        <v>863.26530612244892</v>
      </c>
      <c r="AL130" s="60">
        <f t="shared" si="74"/>
        <v>17.26530612244898</v>
      </c>
      <c r="AM130" s="60">
        <f t="shared" si="74"/>
        <v>-613.52551020408157</v>
      </c>
      <c r="AN130" s="60">
        <f t="shared" si="74"/>
        <v>-613.52551020408157</v>
      </c>
      <c r="AO130" s="60">
        <f t="shared" si="74"/>
        <v>613.52551020408157</v>
      </c>
      <c r="AP130" s="61" t="str">
        <f t="shared" si="50"/>
        <v/>
      </c>
      <c r="AQ130" s="62">
        <f t="shared" si="46"/>
        <v>35</v>
      </c>
      <c r="AR130" s="63">
        <f t="shared" si="51"/>
        <v>3.3032443746729538</v>
      </c>
      <c r="AS130" s="63">
        <f t="shared" si="52"/>
        <v>165.16221873364771</v>
      </c>
      <c r="AT130" s="63">
        <f t="shared" si="53"/>
        <v>330.32443746729541</v>
      </c>
      <c r="AU130" s="63">
        <f t="shared" si="47"/>
        <v>-165.16221873364771</v>
      </c>
      <c r="AV130" s="68">
        <f t="shared" si="54"/>
        <v>0.1</v>
      </c>
      <c r="AW130" s="63">
        <f t="shared" si="55"/>
        <v>825.81109366823853</v>
      </c>
      <c r="AX130" s="63">
        <f t="shared" si="56"/>
        <v>-330.32443746729541</v>
      </c>
      <c r="AY130" s="64">
        <f t="shared" si="57"/>
        <v>495.48665620094312</v>
      </c>
      <c r="AZ130" s="65">
        <f t="shared" si="58"/>
        <v>-84.455034761154593</v>
      </c>
      <c r="BA130" s="51">
        <f t="shared" si="59"/>
        <v>1156.1355311355339</v>
      </c>
      <c r="BB130" s="55">
        <f t="shared" si="60"/>
        <v>0.12273124997817698</v>
      </c>
      <c r="BC130" s="55">
        <f t="shared" si="61"/>
        <v>0.8543732308311075</v>
      </c>
      <c r="BE130" s="52">
        <f>IF(((AS130-T130)/T130)&gt;=BE$4,AD130,"")</f>
        <v>7.7999999999999741</v>
      </c>
      <c r="BF130" s="52" t="str">
        <f t="shared" si="62"/>
        <v/>
      </c>
      <c r="BG130" s="52">
        <f>IF(BB130&lt;=BG$4,AD130,"")</f>
        <v>7.7999999999999741</v>
      </c>
      <c r="BH130" s="52">
        <f>IF(BC130&gt;=BH$4,AD130,"")</f>
        <v>7.7999999999999741</v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9420.0583090379023</v>
      </c>
      <c r="AC131" s="71">
        <f t="shared" si="49"/>
        <v>579.94169096209771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2.8000000000000003</v>
      </c>
      <c r="AG131" s="74">
        <f t="shared" si="74"/>
        <v>200</v>
      </c>
      <c r="AH131" s="60">
        <f t="shared" si="74"/>
        <v>50</v>
      </c>
      <c r="AI131" s="60">
        <f t="shared" si="74"/>
        <v>140</v>
      </c>
      <c r="AJ131" s="60">
        <f t="shared" si="74"/>
        <v>10140</v>
      </c>
      <c r="AK131" s="60">
        <f t="shared" si="74"/>
        <v>863.26530612244892</v>
      </c>
      <c r="AL131" s="60">
        <f t="shared" si="74"/>
        <v>17.26530612244898</v>
      </c>
      <c r="AM131" s="60">
        <f t="shared" si="74"/>
        <v>-613.52551020408157</v>
      </c>
      <c r="AN131" s="60">
        <f t="shared" si="74"/>
        <v>-613.52551020408157</v>
      </c>
      <c r="AO131" s="60">
        <f t="shared" si="74"/>
        <v>613.52551020408157</v>
      </c>
      <c r="AP131" s="61" t="str">
        <f t="shared" si="50"/>
        <v/>
      </c>
      <c r="AQ131" s="62">
        <f t="shared" si="46"/>
        <v>35</v>
      </c>
      <c r="AR131" s="63">
        <f t="shared" si="51"/>
        <v>3.3331566392790961</v>
      </c>
      <c r="AS131" s="63">
        <f t="shared" si="52"/>
        <v>166.65783196395481</v>
      </c>
      <c r="AT131" s="63">
        <f t="shared" si="53"/>
        <v>333.31566392790961</v>
      </c>
      <c r="AU131" s="63">
        <f t="shared" si="47"/>
        <v>-166.65783196395481</v>
      </c>
      <c r="AV131" s="68">
        <f t="shared" si="54"/>
        <v>0.1</v>
      </c>
      <c r="AW131" s="63">
        <f t="shared" si="55"/>
        <v>833.289159819774</v>
      </c>
      <c r="AX131" s="63">
        <f t="shared" si="56"/>
        <v>-333.31566392790961</v>
      </c>
      <c r="AY131" s="64">
        <f t="shared" si="57"/>
        <v>499.97349589186439</v>
      </c>
      <c r="AZ131" s="65">
        <f t="shared" si="58"/>
        <v>-79.968195070233321</v>
      </c>
      <c r="BA131" s="51">
        <f t="shared" si="59"/>
        <v>1166.6048237476837</v>
      </c>
      <c r="BB131" s="55">
        <f t="shared" si="60"/>
        <v>0.12384263297270741</v>
      </c>
      <c r="BC131" s="55">
        <f t="shared" si="61"/>
        <v>0.86210993912582901</v>
      </c>
      <c r="BE131" s="52">
        <f>IF(((AS131-T131)/T131)&gt;=BE$4,AD131,"")</f>
        <v>7.6999999999999744</v>
      </c>
      <c r="BF131" s="52" t="str">
        <f t="shared" si="62"/>
        <v/>
      </c>
      <c r="BG131" s="52">
        <f>IF(BB131&lt;=BG$4,AD131,"")</f>
        <v>7.6999999999999744</v>
      </c>
      <c r="BH131" s="52">
        <f>IF(BC131&gt;=BH$4,AD131,"")</f>
        <v>7.6999999999999744</v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9420.0583090379023</v>
      </c>
      <c r="AC132" s="71">
        <f t="shared" si="49"/>
        <v>579.94169096209771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2.8000000000000003</v>
      </c>
      <c r="AG132" s="74">
        <f t="shared" si="74"/>
        <v>200</v>
      </c>
      <c r="AH132" s="60">
        <f t="shared" si="74"/>
        <v>50</v>
      </c>
      <c r="AI132" s="60">
        <f t="shared" si="74"/>
        <v>140</v>
      </c>
      <c r="AJ132" s="60">
        <f t="shared" si="74"/>
        <v>10140</v>
      </c>
      <c r="AK132" s="60">
        <f t="shared" si="74"/>
        <v>863.26530612244892</v>
      </c>
      <c r="AL132" s="60">
        <f t="shared" si="74"/>
        <v>17.26530612244898</v>
      </c>
      <c r="AM132" s="60">
        <f t="shared" si="74"/>
        <v>-613.52551020408157</v>
      </c>
      <c r="AN132" s="60">
        <f t="shared" si="74"/>
        <v>-613.52551020408157</v>
      </c>
      <c r="AO132" s="60">
        <f t="shared" si="74"/>
        <v>613.52551020408157</v>
      </c>
      <c r="AP132" s="61" t="str">
        <f t="shared" si="50"/>
        <v/>
      </c>
      <c r="AQ132" s="62">
        <f t="shared" si="46"/>
        <v>35</v>
      </c>
      <c r="AR132" s="63">
        <f t="shared" si="51"/>
        <v>3.3638560687432943</v>
      </c>
      <c r="AS132" s="63">
        <f t="shared" si="52"/>
        <v>168.19280343716471</v>
      </c>
      <c r="AT132" s="63">
        <f t="shared" si="53"/>
        <v>336.38560687432943</v>
      </c>
      <c r="AU132" s="63">
        <f t="shared" si="47"/>
        <v>-168.19280343716471</v>
      </c>
      <c r="AV132" s="68">
        <f t="shared" si="54"/>
        <v>0.1</v>
      </c>
      <c r="AW132" s="63">
        <f t="shared" si="55"/>
        <v>840.96401718582354</v>
      </c>
      <c r="AX132" s="63">
        <f t="shared" si="56"/>
        <v>-336.38560687432943</v>
      </c>
      <c r="AY132" s="64">
        <f t="shared" si="57"/>
        <v>504.57841031149411</v>
      </c>
      <c r="AZ132" s="65">
        <f t="shared" si="58"/>
        <v>-75.363280650603599</v>
      </c>
      <c r="BA132" s="51">
        <f t="shared" si="59"/>
        <v>1177.349624060153</v>
      </c>
      <c r="BB132" s="55">
        <f t="shared" si="60"/>
        <v>0.12498326288814651</v>
      </c>
      <c r="BC132" s="55">
        <f t="shared" si="61"/>
        <v>0.8700502450072537</v>
      </c>
      <c r="BE132" s="52">
        <f>IF(((AS132-T132)/T132)&gt;=BE$4,AD132,"")</f>
        <v>7.5999999999999748</v>
      </c>
      <c r="BF132" s="52" t="str">
        <f t="shared" si="62"/>
        <v/>
      </c>
      <c r="BG132" s="52">
        <f>IF(BB132&lt;=BG$4,AD132,"")</f>
        <v>7.5999999999999748</v>
      </c>
      <c r="BH132" s="52">
        <f>IF(BC132&gt;=BH$4,AD132,"")</f>
        <v>7.5999999999999748</v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9420.0583090379023</v>
      </c>
      <c r="AC133" s="71">
        <f t="shared" si="49"/>
        <v>579.94169096209771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2.8000000000000003</v>
      </c>
      <c r="AG133" s="74">
        <f t="shared" si="74"/>
        <v>200</v>
      </c>
      <c r="AH133" s="60">
        <f t="shared" si="74"/>
        <v>50</v>
      </c>
      <c r="AI133" s="60">
        <f t="shared" si="74"/>
        <v>140</v>
      </c>
      <c r="AJ133" s="60">
        <f t="shared" si="74"/>
        <v>10140</v>
      </c>
      <c r="AK133" s="60">
        <f t="shared" si="74"/>
        <v>863.26530612244892</v>
      </c>
      <c r="AL133" s="60">
        <f t="shared" si="74"/>
        <v>17.26530612244898</v>
      </c>
      <c r="AM133" s="60">
        <f t="shared" si="74"/>
        <v>-613.52551020408157</v>
      </c>
      <c r="AN133" s="60">
        <f t="shared" si="74"/>
        <v>-613.52551020408157</v>
      </c>
      <c r="AO133" s="60">
        <f t="shared" si="74"/>
        <v>613.52551020408157</v>
      </c>
      <c r="AP133" s="61" t="str">
        <f t="shared" si="50"/>
        <v/>
      </c>
      <c r="AQ133" s="62">
        <f t="shared" si="46"/>
        <v>35</v>
      </c>
      <c r="AR133" s="63">
        <f t="shared" si="51"/>
        <v>3.3953741496598719</v>
      </c>
      <c r="AS133" s="63">
        <f t="shared" si="52"/>
        <v>169.76870748299359</v>
      </c>
      <c r="AT133" s="63">
        <f t="shared" si="53"/>
        <v>339.53741496598718</v>
      </c>
      <c r="AU133" s="63">
        <f t="shared" si="47"/>
        <v>-169.76870748299359</v>
      </c>
      <c r="AV133" s="68">
        <f t="shared" si="54"/>
        <v>0.1</v>
      </c>
      <c r="AW133" s="63">
        <f t="shared" si="55"/>
        <v>848.84353741496795</v>
      </c>
      <c r="AX133" s="63">
        <f t="shared" si="56"/>
        <v>-339.53741496598718</v>
      </c>
      <c r="AY133" s="64">
        <f t="shared" si="57"/>
        <v>509.30612244898077</v>
      </c>
      <c r="AZ133" s="65">
        <f t="shared" si="58"/>
        <v>-70.635568513116937</v>
      </c>
      <c r="BA133" s="51">
        <f t="shared" si="59"/>
        <v>1188.380952380955</v>
      </c>
      <c r="BB133" s="55">
        <f t="shared" si="60"/>
        <v>0.12615430960133067</v>
      </c>
      <c r="BC133" s="55">
        <f t="shared" si="61"/>
        <v>0.87820229237884995</v>
      </c>
      <c r="BE133" s="52">
        <f>IF(((AS133-T133)/T133)&gt;=BE$4,AD133,"")</f>
        <v>7.4999999999999751</v>
      </c>
      <c r="BF133" s="52" t="str">
        <f t="shared" si="62"/>
        <v/>
      </c>
      <c r="BG133" s="52">
        <f>IF(BB133&lt;=BG$4,AD133,"")</f>
        <v>7.4999999999999751</v>
      </c>
      <c r="BH133" s="52">
        <f>IF(BC133&gt;=BH$4,AD133,"")</f>
        <v>7.4999999999999751</v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9420.0583090379023</v>
      </c>
      <c r="AC134" s="71">
        <f t="shared" si="49"/>
        <v>579.94169096209771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2.8000000000000003</v>
      </c>
      <c r="AG134" s="74">
        <f t="shared" si="74"/>
        <v>200</v>
      </c>
      <c r="AH134" s="60">
        <f t="shared" si="74"/>
        <v>50</v>
      </c>
      <c r="AI134" s="60">
        <f t="shared" si="74"/>
        <v>140</v>
      </c>
      <c r="AJ134" s="60">
        <f t="shared" si="74"/>
        <v>10140</v>
      </c>
      <c r="AK134" s="60">
        <f t="shared" si="74"/>
        <v>863.26530612244892</v>
      </c>
      <c r="AL134" s="60">
        <f t="shared" si="74"/>
        <v>17.26530612244898</v>
      </c>
      <c r="AM134" s="60">
        <f t="shared" si="74"/>
        <v>-613.52551020408157</v>
      </c>
      <c r="AN134" s="60">
        <f t="shared" si="74"/>
        <v>-613.52551020408157</v>
      </c>
      <c r="AO134" s="60">
        <f t="shared" si="74"/>
        <v>613.52551020408157</v>
      </c>
      <c r="AP134" s="61" t="str">
        <f t="shared" si="50"/>
        <v/>
      </c>
      <c r="AQ134" s="62">
        <f t="shared" si="46"/>
        <v>35</v>
      </c>
      <c r="AR134" s="63">
        <f t="shared" si="51"/>
        <v>3.4277440706012214</v>
      </c>
      <c r="AS134" s="63">
        <f t="shared" si="52"/>
        <v>171.38720353006107</v>
      </c>
      <c r="AT134" s="63">
        <f t="shared" si="53"/>
        <v>342.77440706012214</v>
      </c>
      <c r="AU134" s="63">
        <f t="shared" si="47"/>
        <v>-171.38720353006107</v>
      </c>
      <c r="AV134" s="68">
        <f t="shared" si="54"/>
        <v>0.1</v>
      </c>
      <c r="AW134" s="63">
        <f t="shared" si="55"/>
        <v>856.9360176503053</v>
      </c>
      <c r="AX134" s="63">
        <f t="shared" si="56"/>
        <v>-342.77440706012214</v>
      </c>
      <c r="AY134" s="64">
        <f t="shared" si="57"/>
        <v>514.16161059018316</v>
      </c>
      <c r="AZ134" s="65">
        <f t="shared" si="58"/>
        <v>-65.780080371914551</v>
      </c>
      <c r="BA134" s="51">
        <f t="shared" si="59"/>
        <v>1199.7104247104276</v>
      </c>
      <c r="BB134" s="55">
        <f t="shared" si="60"/>
        <v>0.127357006225682</v>
      </c>
      <c r="BC134" s="55">
        <f t="shared" si="61"/>
        <v>0.88657466535508367</v>
      </c>
      <c r="BE134" s="52">
        <f>IF(((AS134-T134)/T134)&gt;=BE$4,AD134,"")</f>
        <v>7.3999999999999755</v>
      </c>
      <c r="BF134" s="52" t="str">
        <f t="shared" si="62"/>
        <v/>
      </c>
      <c r="BG134" s="52">
        <f>IF(BB134&lt;=BG$4,AD134,"")</f>
        <v>7.3999999999999755</v>
      </c>
      <c r="BH134" s="52">
        <f>IF(BC134&gt;=BH$4,AD134,"")</f>
        <v>7.3999999999999755</v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9420.0583090379023</v>
      </c>
      <c r="AC135" s="71">
        <f t="shared" si="49"/>
        <v>579.94169096209771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2.8000000000000003</v>
      </c>
      <c r="AG135" s="74">
        <f t="shared" si="74"/>
        <v>200</v>
      </c>
      <c r="AH135" s="60">
        <f t="shared" si="74"/>
        <v>50</v>
      </c>
      <c r="AI135" s="60">
        <f t="shared" si="74"/>
        <v>140</v>
      </c>
      <c r="AJ135" s="60">
        <f t="shared" si="74"/>
        <v>10140</v>
      </c>
      <c r="AK135" s="60">
        <f t="shared" si="74"/>
        <v>863.26530612244892</v>
      </c>
      <c r="AL135" s="60">
        <f t="shared" si="74"/>
        <v>17.26530612244898</v>
      </c>
      <c r="AM135" s="60">
        <f t="shared" si="74"/>
        <v>-613.52551020408157</v>
      </c>
      <c r="AN135" s="60">
        <f t="shared" si="74"/>
        <v>-613.52551020408157</v>
      </c>
      <c r="AO135" s="60">
        <f t="shared" si="74"/>
        <v>613.52551020408157</v>
      </c>
      <c r="AP135" s="61" t="str">
        <f t="shared" si="50"/>
        <v/>
      </c>
      <c r="AQ135" s="62">
        <f t="shared" si="46"/>
        <v>35</v>
      </c>
      <c r="AR135" s="63">
        <f t="shared" si="51"/>
        <v>3.4610008386916493</v>
      </c>
      <c r="AS135" s="63">
        <f t="shared" si="52"/>
        <v>173.05004193458245</v>
      </c>
      <c r="AT135" s="63">
        <f t="shared" si="53"/>
        <v>346.10008386916491</v>
      </c>
      <c r="AU135" s="63">
        <f t="shared" si="47"/>
        <v>-173.05004193458245</v>
      </c>
      <c r="AV135" s="68">
        <f t="shared" si="54"/>
        <v>0.1</v>
      </c>
      <c r="AW135" s="63">
        <f t="shared" si="55"/>
        <v>865.25020967291221</v>
      </c>
      <c r="AX135" s="63">
        <f t="shared" si="56"/>
        <v>-346.10008386916491</v>
      </c>
      <c r="AY135" s="64">
        <f t="shared" si="57"/>
        <v>519.1501258037473</v>
      </c>
      <c r="AZ135" s="65">
        <f t="shared" si="58"/>
        <v>-60.791565158350409</v>
      </c>
      <c r="BA135" s="51">
        <f t="shared" si="59"/>
        <v>1211.3502935420772</v>
      </c>
      <c r="BB135" s="55">
        <f t="shared" si="60"/>
        <v>0.12859265344248128</v>
      </c>
      <c r="BC135" s="55">
        <f t="shared" si="61"/>
        <v>0.89517641841285822</v>
      </c>
      <c r="BE135" s="52">
        <f>IF(((AS135-T135)/T135)&gt;=BE$4,AD135,"")</f>
        <v>7.2999999999999758</v>
      </c>
      <c r="BF135" s="52" t="str">
        <f t="shared" si="62"/>
        <v/>
      </c>
      <c r="BG135" s="52">
        <f>IF(BB135&lt;=BG$4,AD135,"")</f>
        <v>7.2999999999999758</v>
      </c>
      <c r="BH135" s="52">
        <f>IF(BC135&gt;=BH$4,AD135,"")</f>
        <v>7.2999999999999758</v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9420.0583090379023</v>
      </c>
      <c r="AC136" s="71">
        <f t="shared" si="49"/>
        <v>579.94169096209771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2.8000000000000003</v>
      </c>
      <c r="AG136" s="74">
        <f t="shared" si="74"/>
        <v>200</v>
      </c>
      <c r="AH136" s="60">
        <f t="shared" si="74"/>
        <v>50</v>
      </c>
      <c r="AI136" s="60">
        <f t="shared" si="74"/>
        <v>140</v>
      </c>
      <c r="AJ136" s="60">
        <f t="shared" si="74"/>
        <v>10140</v>
      </c>
      <c r="AK136" s="60">
        <f t="shared" si="74"/>
        <v>863.26530612244892</v>
      </c>
      <c r="AL136" s="60">
        <f t="shared" si="74"/>
        <v>17.26530612244898</v>
      </c>
      <c r="AM136" s="60">
        <f t="shared" si="74"/>
        <v>-613.52551020408157</v>
      </c>
      <c r="AN136" s="60">
        <f t="shared" si="74"/>
        <v>-613.52551020408157</v>
      </c>
      <c r="AO136" s="60">
        <f t="shared" si="74"/>
        <v>613.52551020408157</v>
      </c>
      <c r="AP136" s="61" t="str">
        <f t="shared" si="50"/>
        <v/>
      </c>
      <c r="AQ136" s="62">
        <f t="shared" ref="AQ136:AQ199" si="76">AE136*AH136</f>
        <v>35</v>
      </c>
      <c r="AR136" s="63">
        <f t="shared" si="51"/>
        <v>3.4951814058956998</v>
      </c>
      <c r="AS136" s="63">
        <f t="shared" si="52"/>
        <v>174.75907029478498</v>
      </c>
      <c r="AT136" s="63">
        <f t="shared" si="53"/>
        <v>349.51814058956995</v>
      </c>
      <c r="AU136" s="63">
        <f t="shared" ref="AU136:AU199" si="77">-AS136</f>
        <v>-174.75907029478498</v>
      </c>
      <c r="AV136" s="68">
        <f t="shared" si="54"/>
        <v>0.1</v>
      </c>
      <c r="AW136" s="63">
        <f t="shared" si="55"/>
        <v>873.79535147392494</v>
      </c>
      <c r="AX136" s="63">
        <f t="shared" si="56"/>
        <v>-349.51814058956995</v>
      </c>
      <c r="AY136" s="64">
        <f t="shared" si="57"/>
        <v>524.27721088435499</v>
      </c>
      <c r="AZ136" s="65">
        <f t="shared" si="58"/>
        <v>-55.664480077742724</v>
      </c>
      <c r="BA136" s="51">
        <f t="shared" si="59"/>
        <v>1223.3134920634948</v>
      </c>
      <c r="BB136" s="55">
        <f t="shared" si="60"/>
        <v>0.12986262419308053</v>
      </c>
      <c r="BC136" s="55">
        <f t="shared" si="61"/>
        <v>0.90401710905557109</v>
      </c>
      <c r="BE136" s="52">
        <f>IF(((AS136-T136)/T136)&gt;=BE$4,AD136,"")</f>
        <v>7.1999999999999762</v>
      </c>
      <c r="BF136" s="52" t="str">
        <f t="shared" si="62"/>
        <v/>
      </c>
      <c r="BG136" s="52">
        <f>IF(BB136&lt;=BG$4,AD136,"")</f>
        <v>7.1999999999999762</v>
      </c>
      <c r="BH136" s="52">
        <f>IF(BC136&gt;=BH$4,AD136,"")</f>
        <v>7.1999999999999762</v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9420.0583090379023</v>
      </c>
      <c r="AC137" s="71">
        <f t="shared" ref="AC137:AC200" si="79">AA137-AB137</f>
        <v>579.94169096209771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2.8000000000000003</v>
      </c>
      <c r="AG137" s="74">
        <f t="shared" si="74"/>
        <v>200</v>
      </c>
      <c r="AH137" s="60">
        <f t="shared" si="74"/>
        <v>50</v>
      </c>
      <c r="AI137" s="60">
        <f t="shared" si="74"/>
        <v>140</v>
      </c>
      <c r="AJ137" s="60">
        <f t="shared" si="74"/>
        <v>10140</v>
      </c>
      <c r="AK137" s="60">
        <f t="shared" si="74"/>
        <v>863.26530612244892</v>
      </c>
      <c r="AL137" s="60">
        <f t="shared" si="74"/>
        <v>17.26530612244898</v>
      </c>
      <c r="AM137" s="60">
        <f t="shared" si="74"/>
        <v>-613.52551020408157</v>
      </c>
      <c r="AN137" s="60">
        <f t="shared" si="74"/>
        <v>-613.52551020408157</v>
      </c>
      <c r="AO137" s="60">
        <f t="shared" si="74"/>
        <v>613.52551020408157</v>
      </c>
      <c r="AP137" s="61" t="str">
        <f t="shared" ref="AP137:AP200" si="80">IF(AB137+AY137&gt;AJ137,"VINTO","")</f>
        <v/>
      </c>
      <c r="AQ137" s="62">
        <f t="shared" si="76"/>
        <v>35</v>
      </c>
      <c r="AR137" s="63">
        <f t="shared" ref="AR137:AR200" si="81">IF(AL137=0,1,(1+(AL137+AE137)/(AD137*(U137-1))))</f>
        <v>3.5303248059787378</v>
      </c>
      <c r="AS137" s="63">
        <f t="shared" ref="AS137:AS200" si="82">IF(AR137&lt;=0,AH137,AR137*AH137)</f>
        <v>176.51624029893688</v>
      </c>
      <c r="AT137" s="63">
        <f t="shared" ref="AT137:AT200" si="83">(U137*AS137)</f>
        <v>353.03248059787376</v>
      </c>
      <c r="AU137" s="63">
        <f t="shared" si="77"/>
        <v>-176.51624029893688</v>
      </c>
      <c r="AV137" s="68">
        <f t="shared" ref="AV137:AV200" si="84">IFERROR(AE137/X137,0)</f>
        <v>0.1</v>
      </c>
      <c r="AW137" s="63">
        <f t="shared" ref="AW137:AW200" si="85">(AT137+AU137)*V137</f>
        <v>882.58120149468436</v>
      </c>
      <c r="AX137" s="63">
        <f t="shared" ref="AX137:AX200" si="86">AU137*W137</f>
        <v>-353.03248059787376</v>
      </c>
      <c r="AY137" s="64">
        <f t="shared" ref="AY137:AY200" si="87">SUM(AW137:AX137)</f>
        <v>529.54872089681066</v>
      </c>
      <c r="AZ137" s="65">
        <f t="shared" ref="AZ137:AZ200" si="88">AB137-AA137+AY137</f>
        <v>-50.392970065287045</v>
      </c>
      <c r="BA137" s="51">
        <f t="shared" ref="BA137:BA200" si="89">AS137*X137</f>
        <v>1235.6136820925581</v>
      </c>
      <c r="BB137" s="55">
        <f t="shared" ref="BB137:BB200" si="90">BA137/AB137</f>
        <v>0.13116836876764035</v>
      </c>
      <c r="BC137" s="55">
        <f t="shared" ref="BC137:BC200" si="91">IFERROR(AY137/AC137,0)</f>
        <v>0.91310683323751507</v>
      </c>
      <c r="BE137" s="52">
        <f>IF(((AS137-T137)/T137)&gt;=BE$4,AD137,"")</f>
        <v>7.0999999999999766</v>
      </c>
      <c r="BF137" s="52" t="str">
        <f t="shared" ref="BF137:BF200" si="92">IF(AP137="","",AD137)</f>
        <v/>
      </c>
      <c r="BG137" s="52">
        <f>IF(BB137&lt;=BG$4,AD137,"")</f>
        <v>7.0999999999999766</v>
      </c>
      <c r="BH137" s="52">
        <f>IF(BC137&gt;=BH$4,AD137,"")</f>
        <v>7.0999999999999766</v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9420.0583090379023</v>
      </c>
      <c r="AC138" s="71">
        <f t="shared" si="79"/>
        <v>579.94169096209771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2.8000000000000003</v>
      </c>
      <c r="AG138" s="74">
        <f t="shared" si="95"/>
        <v>200</v>
      </c>
      <c r="AH138" s="60">
        <f t="shared" si="95"/>
        <v>50</v>
      </c>
      <c r="AI138" s="60">
        <f t="shared" si="95"/>
        <v>140</v>
      </c>
      <c r="AJ138" s="60">
        <f t="shared" si="95"/>
        <v>10140</v>
      </c>
      <c r="AK138" s="60">
        <f t="shared" si="95"/>
        <v>863.26530612244892</v>
      </c>
      <c r="AL138" s="60">
        <f t="shared" si="95"/>
        <v>17.26530612244898</v>
      </c>
      <c r="AM138" s="60">
        <f t="shared" si="95"/>
        <v>-613.52551020408157</v>
      </c>
      <c r="AN138" s="60">
        <f t="shared" si="95"/>
        <v>-613.52551020408157</v>
      </c>
      <c r="AO138" s="60">
        <f t="shared" si="95"/>
        <v>613.52551020408157</v>
      </c>
      <c r="AP138" s="61" t="str">
        <f t="shared" si="80"/>
        <v/>
      </c>
      <c r="AQ138" s="62">
        <f t="shared" si="76"/>
        <v>35</v>
      </c>
      <c r="AR138" s="63">
        <f t="shared" si="81"/>
        <v>3.5664723032070054</v>
      </c>
      <c r="AS138" s="63">
        <f t="shared" si="82"/>
        <v>178.32361516035027</v>
      </c>
      <c r="AT138" s="63">
        <f t="shared" si="83"/>
        <v>356.64723032070054</v>
      </c>
      <c r="AU138" s="63">
        <f t="shared" si="77"/>
        <v>-178.32361516035027</v>
      </c>
      <c r="AV138" s="68">
        <f t="shared" si="84"/>
        <v>0.1</v>
      </c>
      <c r="AW138" s="63">
        <f t="shared" si="85"/>
        <v>891.61807580175139</v>
      </c>
      <c r="AX138" s="63">
        <f t="shared" si="86"/>
        <v>-356.64723032070054</v>
      </c>
      <c r="AY138" s="64">
        <f t="shared" si="87"/>
        <v>534.9708454810509</v>
      </c>
      <c r="AZ138" s="65">
        <f t="shared" si="88"/>
        <v>-44.970845481046808</v>
      </c>
      <c r="BA138" s="51">
        <f t="shared" si="89"/>
        <v>1248.2653061224519</v>
      </c>
      <c r="BB138" s="55">
        <f t="shared" si="90"/>
        <v>0.13251142033004473</v>
      </c>
      <c r="BC138" s="55">
        <f t="shared" si="91"/>
        <v>0.92245626382465773</v>
      </c>
      <c r="BE138" s="52">
        <f>IF(((AS138-T138)/T138)&gt;=BE$4,AD138,"")</f>
        <v>6.9999999999999769</v>
      </c>
      <c r="BF138" s="52" t="str">
        <f t="shared" si="92"/>
        <v/>
      </c>
      <c r="BG138" s="52">
        <f>IF(BB138&lt;=BG$4,AD138,"")</f>
        <v>6.9999999999999769</v>
      </c>
      <c r="BH138" s="52">
        <f>IF(BC138&gt;=BH$4,AD138,"")</f>
        <v>6.9999999999999769</v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9420.0583090379023</v>
      </c>
      <c r="AC139" s="71">
        <f t="shared" si="79"/>
        <v>579.94169096209771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2.8000000000000003</v>
      </c>
      <c r="AG139" s="74">
        <f t="shared" si="95"/>
        <v>200</v>
      </c>
      <c r="AH139" s="60">
        <f t="shared" si="95"/>
        <v>50</v>
      </c>
      <c r="AI139" s="60">
        <f t="shared" si="95"/>
        <v>140</v>
      </c>
      <c r="AJ139" s="60">
        <f t="shared" si="95"/>
        <v>10140</v>
      </c>
      <c r="AK139" s="60">
        <f t="shared" si="95"/>
        <v>863.26530612244892</v>
      </c>
      <c r="AL139" s="60">
        <f t="shared" si="95"/>
        <v>17.26530612244898</v>
      </c>
      <c r="AM139" s="60">
        <f t="shared" si="95"/>
        <v>-613.52551020408157</v>
      </c>
      <c r="AN139" s="60">
        <f t="shared" si="95"/>
        <v>-613.52551020408157</v>
      </c>
      <c r="AO139" s="60">
        <f t="shared" si="95"/>
        <v>613.52551020408157</v>
      </c>
      <c r="AP139" s="61" t="str">
        <f t="shared" si="80"/>
        <v/>
      </c>
      <c r="AQ139" s="62">
        <f t="shared" si="76"/>
        <v>35</v>
      </c>
      <c r="AR139" s="63">
        <f t="shared" si="81"/>
        <v>3.6036675539781213</v>
      </c>
      <c r="AS139" s="63">
        <f t="shared" si="82"/>
        <v>180.18337769890607</v>
      </c>
      <c r="AT139" s="63">
        <f t="shared" si="83"/>
        <v>360.36675539781214</v>
      </c>
      <c r="AU139" s="63">
        <f t="shared" si="77"/>
        <v>-180.18337769890607</v>
      </c>
      <c r="AV139" s="68">
        <f t="shared" si="84"/>
        <v>0.1</v>
      </c>
      <c r="AW139" s="63">
        <f t="shared" si="85"/>
        <v>900.91688849453033</v>
      </c>
      <c r="AX139" s="63">
        <f t="shared" si="86"/>
        <v>-360.36675539781214</v>
      </c>
      <c r="AY139" s="64">
        <f t="shared" si="87"/>
        <v>540.55013309671813</v>
      </c>
      <c r="AZ139" s="65">
        <f t="shared" si="88"/>
        <v>-39.391557865379582</v>
      </c>
      <c r="BA139" s="51">
        <f t="shared" si="89"/>
        <v>1261.2836438923425</v>
      </c>
      <c r="BB139" s="55">
        <f t="shared" si="90"/>
        <v>0.13389340092324345</v>
      </c>
      <c r="BC139" s="55">
        <f t="shared" si="91"/>
        <v>0.93207669239983293</v>
      </c>
      <c r="BE139" s="52">
        <f>IF(((AS139-T139)/T139)&gt;=BE$4,AD139,"")</f>
        <v>6.8999999999999773</v>
      </c>
      <c r="BF139" s="52" t="str">
        <f t="shared" si="92"/>
        <v/>
      </c>
      <c r="BG139" s="52">
        <f>IF(BB139&lt;=BG$4,AD139,"")</f>
        <v>6.8999999999999773</v>
      </c>
      <c r="BH139" s="52">
        <f>IF(BC139&gt;=BH$4,AD139,"")</f>
        <v>6.8999999999999773</v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9420.0583090379023</v>
      </c>
      <c r="AC140" s="71">
        <f t="shared" si="79"/>
        <v>579.94169096209771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2.8000000000000003</v>
      </c>
      <c r="AG140" s="74">
        <f t="shared" si="95"/>
        <v>200</v>
      </c>
      <c r="AH140" s="60">
        <f t="shared" si="95"/>
        <v>50</v>
      </c>
      <c r="AI140" s="60">
        <f t="shared" si="95"/>
        <v>140</v>
      </c>
      <c r="AJ140" s="60">
        <f t="shared" si="95"/>
        <v>10140</v>
      </c>
      <c r="AK140" s="60">
        <f t="shared" si="95"/>
        <v>863.26530612244892</v>
      </c>
      <c r="AL140" s="60">
        <f t="shared" si="95"/>
        <v>17.26530612244898</v>
      </c>
      <c r="AM140" s="60">
        <f t="shared" si="95"/>
        <v>-613.52551020408157</v>
      </c>
      <c r="AN140" s="60">
        <f t="shared" si="95"/>
        <v>-613.52551020408157</v>
      </c>
      <c r="AO140" s="60">
        <f t="shared" si="95"/>
        <v>613.52551020408157</v>
      </c>
      <c r="AP140" s="61" t="str">
        <f t="shared" si="80"/>
        <v/>
      </c>
      <c r="AQ140" s="62">
        <f t="shared" si="76"/>
        <v>35</v>
      </c>
      <c r="AR140" s="63">
        <f t="shared" si="81"/>
        <v>3.6419567827130939</v>
      </c>
      <c r="AS140" s="63">
        <f t="shared" si="82"/>
        <v>182.09783913565468</v>
      </c>
      <c r="AT140" s="63">
        <f t="shared" si="83"/>
        <v>364.19567827130936</v>
      </c>
      <c r="AU140" s="63">
        <f t="shared" si="77"/>
        <v>-182.09783913565468</v>
      </c>
      <c r="AV140" s="68">
        <f t="shared" si="84"/>
        <v>0.1</v>
      </c>
      <c r="AW140" s="63">
        <f t="shared" si="85"/>
        <v>910.4891956782734</v>
      </c>
      <c r="AX140" s="63">
        <f t="shared" si="86"/>
        <v>-364.19567827130936</v>
      </c>
      <c r="AY140" s="64">
        <f t="shared" si="87"/>
        <v>546.29351740696404</v>
      </c>
      <c r="AZ140" s="65">
        <f t="shared" si="88"/>
        <v>-33.648173555133667</v>
      </c>
      <c r="BA140" s="51">
        <f t="shared" si="89"/>
        <v>1274.6848739495827</v>
      </c>
      <c r="BB140" s="55">
        <f t="shared" si="90"/>
        <v>0.1353160280044774</v>
      </c>
      <c r="BC140" s="55">
        <f t="shared" si="91"/>
        <v>0.94198007475663148</v>
      </c>
      <c r="BE140" s="52">
        <f>IF(((AS140-T140)/T140)&gt;=BE$4,AD140,"")</f>
        <v>6.7999999999999776</v>
      </c>
      <c r="BF140" s="52" t="str">
        <f t="shared" si="92"/>
        <v/>
      </c>
      <c r="BG140" s="52">
        <f>IF(BB140&lt;=BG$4,AD140,"")</f>
        <v>6.7999999999999776</v>
      </c>
      <c r="BH140" s="52">
        <f>IF(BC140&gt;=BH$4,AD140,"")</f>
        <v>6.7999999999999776</v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9420.0583090379023</v>
      </c>
      <c r="AC141" s="71">
        <f t="shared" si="79"/>
        <v>579.94169096209771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2.8000000000000003</v>
      </c>
      <c r="AG141" s="74">
        <f t="shared" si="95"/>
        <v>200</v>
      </c>
      <c r="AH141" s="60">
        <f t="shared" si="95"/>
        <v>50</v>
      </c>
      <c r="AI141" s="60">
        <f t="shared" si="95"/>
        <v>140</v>
      </c>
      <c r="AJ141" s="60">
        <f t="shared" si="95"/>
        <v>10140</v>
      </c>
      <c r="AK141" s="60">
        <f t="shared" si="95"/>
        <v>863.26530612244892</v>
      </c>
      <c r="AL141" s="60">
        <f t="shared" si="95"/>
        <v>17.26530612244898</v>
      </c>
      <c r="AM141" s="60">
        <f t="shared" si="95"/>
        <v>-613.52551020408157</v>
      </c>
      <c r="AN141" s="60">
        <f t="shared" si="95"/>
        <v>-613.52551020408157</v>
      </c>
      <c r="AO141" s="60">
        <f t="shared" si="95"/>
        <v>613.52551020408157</v>
      </c>
      <c r="AP141" s="61" t="str">
        <f t="shared" si="80"/>
        <v/>
      </c>
      <c r="AQ141" s="62">
        <f t="shared" si="76"/>
        <v>35</v>
      </c>
      <c r="AR141" s="63">
        <f t="shared" si="81"/>
        <v>3.6813889734998564</v>
      </c>
      <c r="AS141" s="63">
        <f t="shared" si="82"/>
        <v>184.06944867499283</v>
      </c>
      <c r="AT141" s="63">
        <f t="shared" si="83"/>
        <v>368.13889734998565</v>
      </c>
      <c r="AU141" s="63">
        <f t="shared" si="77"/>
        <v>-184.06944867499283</v>
      </c>
      <c r="AV141" s="68">
        <f t="shared" si="84"/>
        <v>0.1</v>
      </c>
      <c r="AW141" s="63">
        <f t="shared" si="85"/>
        <v>920.34724337496414</v>
      </c>
      <c r="AX141" s="63">
        <f t="shared" si="86"/>
        <v>-368.13889734998565</v>
      </c>
      <c r="AY141" s="64">
        <f t="shared" si="87"/>
        <v>552.20834602497848</v>
      </c>
      <c r="AZ141" s="65">
        <f t="shared" si="88"/>
        <v>-27.733344937119227</v>
      </c>
      <c r="BA141" s="51">
        <f t="shared" si="89"/>
        <v>1288.4861407249498</v>
      </c>
      <c r="BB141" s="55">
        <f t="shared" si="90"/>
        <v>0.1367811215657482</v>
      </c>
      <c r="BC141" s="55">
        <f t="shared" si="91"/>
        <v>0.95217908046736421</v>
      </c>
      <c r="BE141" s="52">
        <f>IF(((AS141-T141)/T141)&gt;=BE$4,AD141,"")</f>
        <v>6.699999999999978</v>
      </c>
      <c r="BF141" s="52" t="str">
        <f t="shared" si="92"/>
        <v/>
      </c>
      <c r="BG141" s="52">
        <f>IF(BB141&lt;=BG$4,AD141,"")</f>
        <v>6.699999999999978</v>
      </c>
      <c r="BH141" s="52">
        <f>IF(BC141&gt;=BH$4,AD141,"")</f>
        <v>6.699999999999978</v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9420.0583090379023</v>
      </c>
      <c r="AC142" s="71">
        <f t="shared" si="79"/>
        <v>579.94169096209771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2.8000000000000003</v>
      </c>
      <c r="AG142" s="74">
        <f t="shared" si="95"/>
        <v>200</v>
      </c>
      <c r="AH142" s="60">
        <f t="shared" si="95"/>
        <v>50</v>
      </c>
      <c r="AI142" s="60">
        <f t="shared" si="95"/>
        <v>140</v>
      </c>
      <c r="AJ142" s="60">
        <f t="shared" si="95"/>
        <v>10140</v>
      </c>
      <c r="AK142" s="60">
        <f t="shared" si="95"/>
        <v>863.26530612244892</v>
      </c>
      <c r="AL142" s="60">
        <f t="shared" si="95"/>
        <v>17.26530612244898</v>
      </c>
      <c r="AM142" s="60">
        <f t="shared" si="95"/>
        <v>-613.52551020408157</v>
      </c>
      <c r="AN142" s="60">
        <f t="shared" si="95"/>
        <v>-613.52551020408157</v>
      </c>
      <c r="AO142" s="60">
        <f t="shared" si="95"/>
        <v>613.52551020408157</v>
      </c>
      <c r="AP142" s="61" t="str">
        <f t="shared" si="80"/>
        <v/>
      </c>
      <c r="AQ142" s="62">
        <f t="shared" si="76"/>
        <v>35</v>
      </c>
      <c r="AR142" s="63">
        <f t="shared" si="81"/>
        <v>3.7220160791589452</v>
      </c>
      <c r="AS142" s="63">
        <f t="shared" si="82"/>
        <v>186.10080395794725</v>
      </c>
      <c r="AT142" s="63">
        <f t="shared" si="83"/>
        <v>372.2016079158945</v>
      </c>
      <c r="AU142" s="63">
        <f t="shared" si="77"/>
        <v>-186.10080395794725</v>
      </c>
      <c r="AV142" s="68">
        <f t="shared" si="84"/>
        <v>0.1</v>
      </c>
      <c r="AW142" s="63">
        <f t="shared" si="85"/>
        <v>930.50401978973628</v>
      </c>
      <c r="AX142" s="63">
        <f t="shared" si="86"/>
        <v>-372.2016079158945</v>
      </c>
      <c r="AY142" s="64">
        <f t="shared" si="87"/>
        <v>558.30241187384172</v>
      </c>
      <c r="AZ142" s="65">
        <f t="shared" si="88"/>
        <v>-21.639279088255989</v>
      </c>
      <c r="BA142" s="51">
        <f t="shared" si="89"/>
        <v>1302.7056277056308</v>
      </c>
      <c r="BB142" s="55">
        <f t="shared" si="90"/>
        <v>0.13829061190160297</v>
      </c>
      <c r="BC142" s="55">
        <f t="shared" si="91"/>
        <v>0.96268714695720981</v>
      </c>
      <c r="BE142" s="52">
        <f>IF(((AS142-T142)/T142)&gt;=BE$4,AD142,"")</f>
        <v>6.5999999999999783</v>
      </c>
      <c r="BF142" s="52" t="str">
        <f t="shared" si="92"/>
        <v/>
      </c>
      <c r="BG142" s="52">
        <f>IF(BB142&lt;=BG$4,AD142,"")</f>
        <v>6.5999999999999783</v>
      </c>
      <c r="BH142" s="52">
        <f>IF(BC142&gt;=BH$4,AD142,"")</f>
        <v>6.5999999999999783</v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9420.0583090379023</v>
      </c>
      <c r="AC143" s="71">
        <f t="shared" si="79"/>
        <v>579.94169096209771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2.8000000000000003</v>
      </c>
      <c r="AG143" s="74">
        <f t="shared" si="95"/>
        <v>200</v>
      </c>
      <c r="AH143" s="60">
        <f t="shared" si="95"/>
        <v>50</v>
      </c>
      <c r="AI143" s="60">
        <f t="shared" si="95"/>
        <v>140</v>
      </c>
      <c r="AJ143" s="60">
        <f t="shared" si="95"/>
        <v>10140</v>
      </c>
      <c r="AK143" s="60">
        <f t="shared" si="95"/>
        <v>863.26530612244892</v>
      </c>
      <c r="AL143" s="60">
        <f t="shared" si="95"/>
        <v>17.26530612244898</v>
      </c>
      <c r="AM143" s="60">
        <f t="shared" si="95"/>
        <v>-613.52551020408157</v>
      </c>
      <c r="AN143" s="60">
        <f t="shared" si="95"/>
        <v>-613.52551020408157</v>
      </c>
      <c r="AO143" s="60">
        <f t="shared" si="95"/>
        <v>613.52551020408157</v>
      </c>
      <c r="AP143" s="61" t="str">
        <f t="shared" si="80"/>
        <v/>
      </c>
      <c r="AQ143" s="62">
        <f t="shared" si="76"/>
        <v>35</v>
      </c>
      <c r="AR143" s="63">
        <f t="shared" si="81"/>
        <v>3.7638932496075443</v>
      </c>
      <c r="AS143" s="63">
        <f t="shared" si="82"/>
        <v>188.19466248037722</v>
      </c>
      <c r="AT143" s="63">
        <f t="shared" si="83"/>
        <v>376.38932496075444</v>
      </c>
      <c r="AU143" s="63">
        <f t="shared" si="77"/>
        <v>-188.19466248037722</v>
      </c>
      <c r="AV143" s="68">
        <f t="shared" si="84"/>
        <v>0.1</v>
      </c>
      <c r="AW143" s="63">
        <f t="shared" si="85"/>
        <v>940.97331240188612</v>
      </c>
      <c r="AX143" s="63">
        <f t="shared" si="86"/>
        <v>-376.38932496075444</v>
      </c>
      <c r="AY143" s="64">
        <f t="shared" si="87"/>
        <v>564.58398744113174</v>
      </c>
      <c r="AZ143" s="65">
        <f t="shared" si="88"/>
        <v>-15.35770352096597</v>
      </c>
      <c r="BA143" s="51">
        <f t="shared" si="89"/>
        <v>1317.3626373626405</v>
      </c>
      <c r="BB143" s="55">
        <f t="shared" si="90"/>
        <v>0.13984654809394556</v>
      </c>
      <c r="BC143" s="55">
        <f t="shared" si="91"/>
        <v>0.97351853856982029</v>
      </c>
      <c r="BE143" s="52">
        <f>IF(((AS143-T143)/T143)&gt;=BE$4,AD143,"")</f>
        <v>6.4999999999999787</v>
      </c>
      <c r="BF143" s="52" t="str">
        <f t="shared" si="92"/>
        <v/>
      </c>
      <c r="BG143" s="52">
        <f>IF(BB143&lt;=BG$4,AD143,"")</f>
        <v>6.4999999999999787</v>
      </c>
      <c r="BH143" s="52">
        <f>IF(BC143&gt;=BH$4,AD143,"")</f>
        <v>6.4999999999999787</v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9420.0583090379023</v>
      </c>
      <c r="AC144" s="71">
        <f t="shared" si="79"/>
        <v>579.94169096209771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2.8000000000000003</v>
      </c>
      <c r="AG144" s="74">
        <f t="shared" si="95"/>
        <v>200</v>
      </c>
      <c r="AH144" s="60">
        <f t="shared" si="95"/>
        <v>50</v>
      </c>
      <c r="AI144" s="60">
        <f t="shared" si="95"/>
        <v>140</v>
      </c>
      <c r="AJ144" s="60">
        <f t="shared" si="95"/>
        <v>10140</v>
      </c>
      <c r="AK144" s="60">
        <f t="shared" si="95"/>
        <v>863.26530612244892</v>
      </c>
      <c r="AL144" s="60">
        <f t="shared" si="95"/>
        <v>17.26530612244898</v>
      </c>
      <c r="AM144" s="60">
        <f t="shared" si="95"/>
        <v>-613.52551020408157</v>
      </c>
      <c r="AN144" s="60">
        <f t="shared" si="95"/>
        <v>-613.52551020408157</v>
      </c>
      <c r="AO144" s="60">
        <f t="shared" si="95"/>
        <v>613.52551020408157</v>
      </c>
      <c r="AP144" s="61" t="str">
        <f t="shared" si="80"/>
        <v/>
      </c>
      <c r="AQ144" s="62">
        <f t="shared" si="76"/>
        <v>35</v>
      </c>
      <c r="AR144" s="63">
        <f t="shared" si="81"/>
        <v>3.8070790816326623</v>
      </c>
      <c r="AS144" s="63">
        <f t="shared" si="82"/>
        <v>190.35395408163311</v>
      </c>
      <c r="AT144" s="63">
        <f t="shared" si="83"/>
        <v>380.70790816326621</v>
      </c>
      <c r="AU144" s="63">
        <f t="shared" si="77"/>
        <v>-190.35395408163311</v>
      </c>
      <c r="AV144" s="68">
        <f t="shared" si="84"/>
        <v>0.1</v>
      </c>
      <c r="AW144" s="63">
        <f t="shared" si="85"/>
        <v>951.76977040816553</v>
      </c>
      <c r="AX144" s="63">
        <f t="shared" si="86"/>
        <v>-380.70790816326621</v>
      </c>
      <c r="AY144" s="64">
        <f t="shared" si="87"/>
        <v>571.06186224489932</v>
      </c>
      <c r="AZ144" s="65">
        <f t="shared" si="88"/>
        <v>-8.879828717198393</v>
      </c>
      <c r="BA144" s="51">
        <f t="shared" si="89"/>
        <v>1332.4776785714316</v>
      </c>
      <c r="BB144" s="55">
        <f t="shared" si="90"/>
        <v>0.14145110729229884</v>
      </c>
      <c r="BC144" s="55">
        <f t="shared" si="91"/>
        <v>0.98468841117032446</v>
      </c>
      <c r="BE144" s="52">
        <f>IF(((AS144-T144)/T144)&gt;=BE$4,AD144,"")</f>
        <v>6.399999999999979</v>
      </c>
      <c r="BF144" s="52" t="str">
        <f t="shared" si="92"/>
        <v/>
      </c>
      <c r="BG144" s="52">
        <f>IF(BB144&lt;=BG$4,AD144,"")</f>
        <v>6.399999999999979</v>
      </c>
      <c r="BH144" s="52">
        <f>IF(BC144&gt;=BH$4,AD144,"")</f>
        <v>6.399999999999979</v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9420.0583090379023</v>
      </c>
      <c r="AC145" s="71">
        <f t="shared" si="79"/>
        <v>579.94169096209771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2.8000000000000003</v>
      </c>
      <c r="AG145" s="74">
        <f t="shared" si="95"/>
        <v>200</v>
      </c>
      <c r="AH145" s="60">
        <f t="shared" si="95"/>
        <v>50</v>
      </c>
      <c r="AI145" s="60">
        <f t="shared" si="95"/>
        <v>140</v>
      </c>
      <c r="AJ145" s="60">
        <f t="shared" si="95"/>
        <v>10140</v>
      </c>
      <c r="AK145" s="60">
        <f t="shared" si="95"/>
        <v>863.26530612244892</v>
      </c>
      <c r="AL145" s="60">
        <f t="shared" si="95"/>
        <v>17.26530612244898</v>
      </c>
      <c r="AM145" s="60">
        <f t="shared" si="95"/>
        <v>-613.52551020408157</v>
      </c>
      <c r="AN145" s="60">
        <f t="shared" si="95"/>
        <v>-613.52551020408157</v>
      </c>
      <c r="AO145" s="60">
        <f t="shared" si="95"/>
        <v>613.52551020408157</v>
      </c>
      <c r="AP145" s="61" t="str">
        <f t="shared" si="80"/>
        <v/>
      </c>
      <c r="AQ145" s="62">
        <f t="shared" si="76"/>
        <v>35</v>
      </c>
      <c r="AR145" s="63">
        <f t="shared" si="81"/>
        <v>3.851635892452228</v>
      </c>
      <c r="AS145" s="63">
        <f t="shared" si="82"/>
        <v>192.5817946226114</v>
      </c>
      <c r="AT145" s="63">
        <f t="shared" si="83"/>
        <v>385.16358924522279</v>
      </c>
      <c r="AU145" s="63">
        <f t="shared" si="77"/>
        <v>-192.5817946226114</v>
      </c>
      <c r="AV145" s="68">
        <f t="shared" si="84"/>
        <v>0.1</v>
      </c>
      <c r="AW145" s="63">
        <f t="shared" si="85"/>
        <v>962.90897311305696</v>
      </c>
      <c r="AX145" s="63">
        <f t="shared" si="86"/>
        <v>-385.16358924522279</v>
      </c>
      <c r="AY145" s="64">
        <f t="shared" si="87"/>
        <v>577.74538386783411</v>
      </c>
      <c r="AZ145" s="65">
        <f t="shared" si="88"/>
        <v>-2.1963070942636023</v>
      </c>
      <c r="BA145" s="51">
        <f t="shared" si="89"/>
        <v>1348.0725623582798</v>
      </c>
      <c r="BB145" s="55">
        <f t="shared" si="90"/>
        <v>0.14310660487790147</v>
      </c>
      <c r="BC145" s="55">
        <f t="shared" si="91"/>
        <v>0.99621288290100329</v>
      </c>
      <c r="BE145" s="52">
        <f>IF(((AS145-T145)/T145)&gt;=BE$4,AD145,"")</f>
        <v>6.2999999999999794</v>
      </c>
      <c r="BF145" s="52" t="str">
        <f t="shared" si="92"/>
        <v/>
      </c>
      <c r="BG145" s="52">
        <f>IF(BB145&lt;=BG$4,AD145,"")</f>
        <v>6.2999999999999794</v>
      </c>
      <c r="BH145" s="52">
        <f>IF(BC145&gt;=BH$4,AD145,"")</f>
        <v>6.2999999999999794</v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9420.0583090379023</v>
      </c>
      <c r="AC146" s="71">
        <f t="shared" si="79"/>
        <v>579.94169096209771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2.8000000000000003</v>
      </c>
      <c r="AG146" s="74">
        <f t="shared" si="95"/>
        <v>200</v>
      </c>
      <c r="AH146" s="60">
        <f t="shared" si="95"/>
        <v>50</v>
      </c>
      <c r="AI146" s="60">
        <f t="shared" si="95"/>
        <v>140</v>
      </c>
      <c r="AJ146" s="60">
        <f t="shared" si="95"/>
        <v>10140</v>
      </c>
      <c r="AK146" s="60">
        <f t="shared" si="95"/>
        <v>863.26530612244892</v>
      </c>
      <c r="AL146" s="60">
        <f t="shared" si="95"/>
        <v>17.26530612244898</v>
      </c>
      <c r="AM146" s="60">
        <f t="shared" si="95"/>
        <v>-613.52551020408157</v>
      </c>
      <c r="AN146" s="60">
        <f t="shared" si="95"/>
        <v>-613.52551020408157</v>
      </c>
      <c r="AO146" s="60">
        <f t="shared" si="95"/>
        <v>613.52551020408157</v>
      </c>
      <c r="AP146" s="61" t="str">
        <f t="shared" si="80"/>
        <v/>
      </c>
      <c r="AQ146" s="62">
        <f t="shared" si="76"/>
        <v>35</v>
      </c>
      <c r="AR146" s="63">
        <f t="shared" si="81"/>
        <v>3.8976300197498448</v>
      </c>
      <c r="AS146" s="63">
        <f t="shared" si="82"/>
        <v>194.88150098749225</v>
      </c>
      <c r="AT146" s="63">
        <f t="shared" si="83"/>
        <v>389.76300197498449</v>
      </c>
      <c r="AU146" s="63">
        <f t="shared" si="77"/>
        <v>-194.88150098749225</v>
      </c>
      <c r="AV146" s="68">
        <f t="shared" si="84"/>
        <v>0.1</v>
      </c>
      <c r="AW146" s="63">
        <f t="shared" si="85"/>
        <v>974.40750493746123</v>
      </c>
      <c r="AX146" s="63">
        <f t="shared" si="86"/>
        <v>-389.76300197498449</v>
      </c>
      <c r="AY146" s="64">
        <f t="shared" si="87"/>
        <v>584.64450296247674</v>
      </c>
      <c r="AZ146" s="65">
        <f t="shared" si="88"/>
        <v>4.7028120003790264</v>
      </c>
      <c r="BA146" s="51">
        <f t="shared" si="89"/>
        <v>1364.1705069124457</v>
      </c>
      <c r="BB146" s="55">
        <f t="shared" si="90"/>
        <v>0.14481550561142678</v>
      </c>
      <c r="BC146" s="55">
        <f t="shared" si="91"/>
        <v>1.0081091117842851</v>
      </c>
      <c r="BE146" s="52">
        <f>IF(((AS146-T146)/T146)&gt;=BE$4,AD146,"")</f>
        <v>6.1999999999999797</v>
      </c>
      <c r="BF146" s="52" t="str">
        <f t="shared" si="92"/>
        <v/>
      </c>
      <c r="BG146" s="52">
        <f>IF(BB146&lt;=BG$4,AD146,"")</f>
        <v>6.1999999999999797</v>
      </c>
      <c r="BH146" s="52">
        <f>IF(BC146&gt;=BH$4,AD146,"")</f>
        <v>6.1999999999999797</v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9420.0583090379023</v>
      </c>
      <c r="AC147" s="71">
        <f t="shared" si="79"/>
        <v>579.94169096209771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2.8000000000000003</v>
      </c>
      <c r="AG147" s="74">
        <f t="shared" si="95"/>
        <v>200</v>
      </c>
      <c r="AH147" s="60">
        <f t="shared" si="95"/>
        <v>50</v>
      </c>
      <c r="AI147" s="60">
        <f t="shared" si="95"/>
        <v>140</v>
      </c>
      <c r="AJ147" s="60">
        <f t="shared" si="95"/>
        <v>10140</v>
      </c>
      <c r="AK147" s="60">
        <f t="shared" si="95"/>
        <v>863.26530612244892</v>
      </c>
      <c r="AL147" s="60">
        <f t="shared" si="95"/>
        <v>17.26530612244898</v>
      </c>
      <c r="AM147" s="60">
        <f t="shared" si="95"/>
        <v>-613.52551020408157</v>
      </c>
      <c r="AN147" s="60">
        <f t="shared" si="95"/>
        <v>-613.52551020408157</v>
      </c>
      <c r="AO147" s="60">
        <f t="shared" si="95"/>
        <v>613.52551020408157</v>
      </c>
      <c r="AP147" s="61" t="str">
        <f t="shared" si="80"/>
        <v/>
      </c>
      <c r="AQ147" s="62">
        <f t="shared" si="76"/>
        <v>35</v>
      </c>
      <c r="AR147" s="63">
        <f t="shared" si="81"/>
        <v>3.9451321512211539</v>
      </c>
      <c r="AS147" s="63">
        <f t="shared" si="82"/>
        <v>197.25660756105771</v>
      </c>
      <c r="AT147" s="63">
        <f t="shared" si="83"/>
        <v>394.51321512211541</v>
      </c>
      <c r="AU147" s="63">
        <f t="shared" si="77"/>
        <v>-197.25660756105771</v>
      </c>
      <c r="AV147" s="68">
        <f t="shared" si="84"/>
        <v>0.1</v>
      </c>
      <c r="AW147" s="63">
        <f t="shared" si="85"/>
        <v>986.28303780528859</v>
      </c>
      <c r="AX147" s="63">
        <f t="shared" si="86"/>
        <v>-394.51321512211541</v>
      </c>
      <c r="AY147" s="64">
        <f t="shared" si="87"/>
        <v>591.76982268317317</v>
      </c>
      <c r="AZ147" s="65">
        <f t="shared" si="88"/>
        <v>11.828131721075465</v>
      </c>
      <c r="BA147" s="51">
        <f t="shared" si="89"/>
        <v>1380.7962529274039</v>
      </c>
      <c r="BB147" s="55">
        <f t="shared" si="90"/>
        <v>0.14658043587719879</v>
      </c>
      <c r="BC147" s="55">
        <f t="shared" si="91"/>
        <v>1.0203953809588222</v>
      </c>
      <c r="BE147" s="52">
        <f>IF(((AS147-T147)/T147)&gt;=BE$4,AD147,"")</f>
        <v>6.0999999999999801</v>
      </c>
      <c r="BF147" s="52" t="str">
        <f t="shared" si="92"/>
        <v/>
      </c>
      <c r="BG147" s="52">
        <f>IF(BB147&lt;=BG$4,AD147,"")</f>
        <v>6.0999999999999801</v>
      </c>
      <c r="BH147" s="52">
        <f>IF(BC147&gt;=BH$4,AD147,"")</f>
        <v>6.0999999999999801</v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9420.0583090379023</v>
      </c>
      <c r="AC148" s="71">
        <f t="shared" si="79"/>
        <v>579.94169096209771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2.8000000000000003</v>
      </c>
      <c r="AG148" s="74">
        <f t="shared" si="95"/>
        <v>200</v>
      </c>
      <c r="AH148" s="60">
        <f t="shared" si="95"/>
        <v>50</v>
      </c>
      <c r="AI148" s="60">
        <f t="shared" si="95"/>
        <v>140</v>
      </c>
      <c r="AJ148" s="60">
        <f t="shared" si="95"/>
        <v>10140</v>
      </c>
      <c r="AK148" s="60">
        <f t="shared" si="95"/>
        <v>863.26530612244892</v>
      </c>
      <c r="AL148" s="60">
        <f t="shared" si="95"/>
        <v>17.26530612244898</v>
      </c>
      <c r="AM148" s="60">
        <f t="shared" si="95"/>
        <v>-613.52551020408157</v>
      </c>
      <c r="AN148" s="60">
        <f t="shared" si="95"/>
        <v>-613.52551020408157</v>
      </c>
      <c r="AO148" s="60">
        <f t="shared" si="95"/>
        <v>613.52551020408157</v>
      </c>
      <c r="AP148" s="61" t="str">
        <f t="shared" si="80"/>
        <v/>
      </c>
      <c r="AQ148" s="62">
        <f t="shared" si="76"/>
        <v>35</v>
      </c>
      <c r="AR148" s="63">
        <f t="shared" si="81"/>
        <v>3.9942176870748396</v>
      </c>
      <c r="AS148" s="63">
        <f t="shared" si="82"/>
        <v>199.71088435374199</v>
      </c>
      <c r="AT148" s="63">
        <f t="shared" si="83"/>
        <v>399.42176870748398</v>
      </c>
      <c r="AU148" s="63">
        <f t="shared" si="77"/>
        <v>-199.71088435374199</v>
      </c>
      <c r="AV148" s="68">
        <f t="shared" si="84"/>
        <v>0.1</v>
      </c>
      <c r="AW148" s="63">
        <f t="shared" si="85"/>
        <v>998.55442176870997</v>
      </c>
      <c r="AX148" s="63">
        <f t="shared" si="86"/>
        <v>-399.42176870748398</v>
      </c>
      <c r="AY148" s="64">
        <f t="shared" si="87"/>
        <v>599.13265306122594</v>
      </c>
      <c r="AZ148" s="65">
        <f t="shared" si="88"/>
        <v>19.190962099128228</v>
      </c>
      <c r="BA148" s="51">
        <f t="shared" si="89"/>
        <v>1397.976190476194</v>
      </c>
      <c r="BB148" s="55">
        <f t="shared" si="90"/>
        <v>0.14840419715182987</v>
      </c>
      <c r="BC148" s="55">
        <f t="shared" si="91"/>
        <v>1.0330911924391766</v>
      </c>
      <c r="BE148" s="52">
        <f>IF(((AS148-T148)/T148)&gt;=BE$4,AD148,"")</f>
        <v>5.9999999999999805</v>
      </c>
      <c r="BF148" s="52" t="str">
        <f t="shared" si="92"/>
        <v/>
      </c>
      <c r="BG148" s="52">
        <f>IF(BB148&lt;=BG$4,AD148,"")</f>
        <v>5.9999999999999805</v>
      </c>
      <c r="BH148" s="52">
        <f>IF(BC148&gt;=BH$4,AD148,"")</f>
        <v>5.9999999999999805</v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9420.0583090379023</v>
      </c>
      <c r="AC149" s="71">
        <f t="shared" si="79"/>
        <v>579.94169096209771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2.8000000000000003</v>
      </c>
      <c r="AG149" s="74">
        <f t="shared" si="95"/>
        <v>200</v>
      </c>
      <c r="AH149" s="60">
        <f t="shared" si="95"/>
        <v>50</v>
      </c>
      <c r="AI149" s="60">
        <f t="shared" si="95"/>
        <v>140</v>
      </c>
      <c r="AJ149" s="60">
        <f t="shared" si="95"/>
        <v>10140</v>
      </c>
      <c r="AK149" s="60">
        <f t="shared" si="95"/>
        <v>863.26530612244892</v>
      </c>
      <c r="AL149" s="60">
        <f t="shared" si="95"/>
        <v>17.26530612244898</v>
      </c>
      <c r="AM149" s="60">
        <f t="shared" si="95"/>
        <v>-613.52551020408157</v>
      </c>
      <c r="AN149" s="60">
        <f t="shared" si="95"/>
        <v>-613.52551020408157</v>
      </c>
      <c r="AO149" s="60">
        <f t="shared" si="95"/>
        <v>613.52551020408157</v>
      </c>
      <c r="AP149" s="61" t="str">
        <f t="shared" si="80"/>
        <v/>
      </c>
      <c r="AQ149" s="62">
        <f t="shared" si="76"/>
        <v>35</v>
      </c>
      <c r="AR149" s="63">
        <f t="shared" si="81"/>
        <v>4.0449671393981426</v>
      </c>
      <c r="AS149" s="63">
        <f t="shared" si="82"/>
        <v>202.24835696990712</v>
      </c>
      <c r="AT149" s="63">
        <f t="shared" si="83"/>
        <v>404.49671393981424</v>
      </c>
      <c r="AU149" s="63">
        <f t="shared" si="77"/>
        <v>-202.24835696990712</v>
      </c>
      <c r="AV149" s="68">
        <f t="shared" si="84"/>
        <v>0.1</v>
      </c>
      <c r="AW149" s="63">
        <f t="shared" si="85"/>
        <v>1011.2417848495356</v>
      </c>
      <c r="AX149" s="63">
        <f t="shared" si="86"/>
        <v>-404.49671393981424</v>
      </c>
      <c r="AY149" s="64">
        <f t="shared" si="87"/>
        <v>606.74507090972133</v>
      </c>
      <c r="AZ149" s="65">
        <f t="shared" si="88"/>
        <v>26.803379947623625</v>
      </c>
      <c r="BA149" s="51">
        <f t="shared" si="89"/>
        <v>1415.7384987893499</v>
      </c>
      <c r="BB149" s="55">
        <f t="shared" si="90"/>
        <v>0.15028978084255015</v>
      </c>
      <c r="BC149" s="55">
        <f t="shared" si="91"/>
        <v>1.0462173704103908</v>
      </c>
      <c r="BE149" s="52">
        <f>IF(((AS149-T149)/T149)&gt;=BE$4,AD149,"")</f>
        <v>5.8999999999999808</v>
      </c>
      <c r="BF149" s="52" t="str">
        <f t="shared" si="92"/>
        <v/>
      </c>
      <c r="BG149" s="52">
        <f>IF(BB149&lt;=BG$4,AD149,"")</f>
        <v>5.8999999999999808</v>
      </c>
      <c r="BH149" s="52">
        <f>IF(BC149&gt;=BH$4,AD149,"")</f>
        <v>5.8999999999999808</v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9420.0583090379023</v>
      </c>
      <c r="AC150" s="71">
        <f t="shared" si="79"/>
        <v>579.94169096209771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2.8000000000000003</v>
      </c>
      <c r="AG150" s="74">
        <f t="shared" si="95"/>
        <v>200</v>
      </c>
      <c r="AH150" s="60">
        <f t="shared" si="95"/>
        <v>50</v>
      </c>
      <c r="AI150" s="60">
        <f t="shared" si="95"/>
        <v>140</v>
      </c>
      <c r="AJ150" s="60">
        <f t="shared" si="95"/>
        <v>10140</v>
      </c>
      <c r="AK150" s="60">
        <f t="shared" si="95"/>
        <v>863.26530612244892</v>
      </c>
      <c r="AL150" s="60">
        <f t="shared" si="95"/>
        <v>17.26530612244898</v>
      </c>
      <c r="AM150" s="60">
        <f t="shared" si="95"/>
        <v>-613.52551020408157</v>
      </c>
      <c r="AN150" s="60">
        <f t="shared" si="95"/>
        <v>-613.52551020408157</v>
      </c>
      <c r="AO150" s="60">
        <f t="shared" si="95"/>
        <v>613.52551020408157</v>
      </c>
      <c r="AP150" s="61" t="str">
        <f t="shared" si="80"/>
        <v/>
      </c>
      <c r="AQ150" s="62">
        <f t="shared" si="76"/>
        <v>35</v>
      </c>
      <c r="AR150" s="63">
        <f t="shared" si="81"/>
        <v>4.0974665728360407</v>
      </c>
      <c r="AS150" s="63">
        <f t="shared" si="82"/>
        <v>204.87332864180203</v>
      </c>
      <c r="AT150" s="63">
        <f t="shared" si="83"/>
        <v>409.74665728360407</v>
      </c>
      <c r="AU150" s="63">
        <f t="shared" si="77"/>
        <v>-204.87332864180203</v>
      </c>
      <c r="AV150" s="68">
        <f t="shared" si="84"/>
        <v>0.1</v>
      </c>
      <c r="AW150" s="63">
        <f t="shared" si="85"/>
        <v>1024.3666432090101</v>
      </c>
      <c r="AX150" s="63">
        <f t="shared" si="86"/>
        <v>-409.74665728360407</v>
      </c>
      <c r="AY150" s="64">
        <f t="shared" si="87"/>
        <v>614.61998592540613</v>
      </c>
      <c r="AZ150" s="65">
        <f t="shared" si="88"/>
        <v>34.678294963308417</v>
      </c>
      <c r="BA150" s="51">
        <f t="shared" si="89"/>
        <v>1434.1133004926141</v>
      </c>
      <c r="BB150" s="55">
        <f t="shared" si="90"/>
        <v>0.1522403846605366</v>
      </c>
      <c r="BC150" s="55">
        <f t="shared" si="91"/>
        <v>1.0597961752081984</v>
      </c>
      <c r="BE150" s="52">
        <f>IF(((AS150-T150)/T150)&gt;=BE$4,AD150,"")</f>
        <v>5.7999999999999812</v>
      </c>
      <c r="BF150" s="52" t="str">
        <f t="shared" si="92"/>
        <v/>
      </c>
      <c r="BG150" s="52">
        <f>IF(BB150&lt;=BG$4,AD150,"")</f>
        <v>5.7999999999999812</v>
      </c>
      <c r="BH150" s="52">
        <f>IF(BC150&gt;=BH$4,AD150,"")</f>
        <v>5.7999999999999812</v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9420.0583090379023</v>
      </c>
      <c r="AC151" s="71">
        <f t="shared" si="79"/>
        <v>579.94169096209771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2.8000000000000003</v>
      </c>
      <c r="AG151" s="74">
        <f t="shared" si="95"/>
        <v>200</v>
      </c>
      <c r="AH151" s="60">
        <f t="shared" si="95"/>
        <v>50</v>
      </c>
      <c r="AI151" s="60">
        <f t="shared" si="95"/>
        <v>140</v>
      </c>
      <c r="AJ151" s="60">
        <f t="shared" si="95"/>
        <v>10140</v>
      </c>
      <c r="AK151" s="60">
        <f t="shared" si="95"/>
        <v>863.26530612244892</v>
      </c>
      <c r="AL151" s="60">
        <f t="shared" si="95"/>
        <v>17.26530612244898</v>
      </c>
      <c r="AM151" s="60">
        <f t="shared" si="95"/>
        <v>-613.52551020408157</v>
      </c>
      <c r="AN151" s="60">
        <f t="shared" si="95"/>
        <v>-613.52551020408157</v>
      </c>
      <c r="AO151" s="60">
        <f t="shared" si="95"/>
        <v>613.52551020408157</v>
      </c>
      <c r="AP151" s="61" t="str">
        <f t="shared" si="80"/>
        <v/>
      </c>
      <c r="AQ151" s="62">
        <f t="shared" si="76"/>
        <v>35</v>
      </c>
      <c r="AR151" s="63">
        <f t="shared" si="81"/>
        <v>4.1518080916577258</v>
      </c>
      <c r="AS151" s="63">
        <f t="shared" si="82"/>
        <v>207.59040458288629</v>
      </c>
      <c r="AT151" s="63">
        <f t="shared" si="83"/>
        <v>415.18080916577259</v>
      </c>
      <c r="AU151" s="63">
        <f t="shared" si="77"/>
        <v>-207.59040458288629</v>
      </c>
      <c r="AV151" s="68">
        <f t="shared" si="84"/>
        <v>0.1</v>
      </c>
      <c r="AW151" s="63">
        <f t="shared" si="85"/>
        <v>1037.9520229144314</v>
      </c>
      <c r="AX151" s="63">
        <f t="shared" si="86"/>
        <v>-415.18080916577259</v>
      </c>
      <c r="AY151" s="64">
        <f t="shared" si="87"/>
        <v>622.77121374865874</v>
      </c>
      <c r="AZ151" s="65">
        <f t="shared" si="88"/>
        <v>42.829522786561029</v>
      </c>
      <c r="BA151" s="51">
        <f t="shared" si="89"/>
        <v>1453.132832080204</v>
      </c>
      <c r="BB151" s="55">
        <f t="shared" si="90"/>
        <v>0.1542594307177507</v>
      </c>
      <c r="BC151" s="55">
        <f t="shared" si="91"/>
        <v>1.073851429297157</v>
      </c>
      <c r="BE151" s="52">
        <f>IF(((AS151-T151)/T151)&gt;=BE$4,AD151,"")</f>
        <v>5.6999999999999815</v>
      </c>
      <c r="BF151" s="52" t="str">
        <f t="shared" si="92"/>
        <v/>
      </c>
      <c r="BG151" s="52">
        <f>IF(BB151&lt;=BG$4,AD151,"")</f>
        <v>5.6999999999999815</v>
      </c>
      <c r="BH151" s="52">
        <f>IF(BC151&gt;=BH$4,AD151,"")</f>
        <v>5.6999999999999815</v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9420.0583090379023</v>
      </c>
      <c r="AC152" s="71">
        <f t="shared" si="79"/>
        <v>579.94169096209771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2.8000000000000003</v>
      </c>
      <c r="AG152" s="74">
        <f t="shared" si="95"/>
        <v>200</v>
      </c>
      <c r="AH152" s="60">
        <f t="shared" si="95"/>
        <v>50</v>
      </c>
      <c r="AI152" s="60">
        <f t="shared" si="95"/>
        <v>140</v>
      </c>
      <c r="AJ152" s="60">
        <f t="shared" si="95"/>
        <v>10140</v>
      </c>
      <c r="AK152" s="60">
        <f t="shared" si="95"/>
        <v>863.26530612244892</v>
      </c>
      <c r="AL152" s="60">
        <f t="shared" si="95"/>
        <v>17.26530612244898</v>
      </c>
      <c r="AM152" s="60">
        <f t="shared" si="95"/>
        <v>-613.52551020408157</v>
      </c>
      <c r="AN152" s="60">
        <f t="shared" si="95"/>
        <v>-613.52551020408157</v>
      </c>
      <c r="AO152" s="60">
        <f t="shared" si="95"/>
        <v>613.52551020408157</v>
      </c>
      <c r="AP152" s="61" t="str">
        <f t="shared" si="80"/>
        <v/>
      </c>
      <c r="AQ152" s="62">
        <f t="shared" si="76"/>
        <v>35</v>
      </c>
      <c r="AR152" s="63">
        <f t="shared" si="81"/>
        <v>4.2080903790087572</v>
      </c>
      <c r="AS152" s="63">
        <f t="shared" si="82"/>
        <v>210.40451895043785</v>
      </c>
      <c r="AT152" s="63">
        <f t="shared" si="83"/>
        <v>420.80903790087569</v>
      </c>
      <c r="AU152" s="63">
        <f t="shared" si="77"/>
        <v>-210.40451895043785</v>
      </c>
      <c r="AV152" s="68">
        <f t="shared" si="84"/>
        <v>0.1</v>
      </c>
      <c r="AW152" s="63">
        <f t="shared" si="85"/>
        <v>1052.0225947521892</v>
      </c>
      <c r="AX152" s="63">
        <f t="shared" si="86"/>
        <v>-420.80903790087569</v>
      </c>
      <c r="AY152" s="64">
        <f t="shared" si="87"/>
        <v>631.21355685131357</v>
      </c>
      <c r="AZ152" s="65">
        <f t="shared" si="88"/>
        <v>51.27186588921586</v>
      </c>
      <c r="BA152" s="51">
        <f t="shared" si="89"/>
        <v>1472.8316326530648</v>
      </c>
      <c r="BB152" s="55">
        <f t="shared" si="90"/>
        <v>0.15635058556272241</v>
      </c>
      <c r="BC152" s="55">
        <f t="shared" si="91"/>
        <v>1.0884086567464362</v>
      </c>
      <c r="BE152" s="52">
        <f>IF(((AS152-T152)/T152)&gt;=BE$4,AD152,"")</f>
        <v>5.5999999999999819</v>
      </c>
      <c r="BF152" s="52" t="str">
        <f t="shared" si="92"/>
        <v/>
      </c>
      <c r="BG152" s="52">
        <f>IF(BB152&lt;=BG$4,AD152,"")</f>
        <v>5.5999999999999819</v>
      </c>
      <c r="BH152" s="52">
        <f>IF(BC152&gt;=BH$4,AD152,"")</f>
        <v>5.5999999999999819</v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9420.0583090379023</v>
      </c>
      <c r="AC153" s="71">
        <f t="shared" si="79"/>
        <v>579.94169096209771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2.8000000000000003</v>
      </c>
      <c r="AG153" s="74">
        <f t="shared" si="95"/>
        <v>200</v>
      </c>
      <c r="AH153" s="60">
        <f t="shared" si="95"/>
        <v>50</v>
      </c>
      <c r="AI153" s="60">
        <f t="shared" si="95"/>
        <v>140</v>
      </c>
      <c r="AJ153" s="60">
        <f t="shared" si="95"/>
        <v>10140</v>
      </c>
      <c r="AK153" s="60">
        <f t="shared" si="95"/>
        <v>863.26530612244892</v>
      </c>
      <c r="AL153" s="60">
        <f t="shared" si="95"/>
        <v>17.26530612244898</v>
      </c>
      <c r="AM153" s="60">
        <f t="shared" si="95"/>
        <v>-613.52551020408157</v>
      </c>
      <c r="AN153" s="60">
        <f t="shared" si="95"/>
        <v>-613.52551020408157</v>
      </c>
      <c r="AO153" s="60">
        <f t="shared" si="95"/>
        <v>613.52551020408157</v>
      </c>
      <c r="AP153" s="61" t="str">
        <f t="shared" si="80"/>
        <v/>
      </c>
      <c r="AQ153" s="62">
        <f t="shared" si="76"/>
        <v>35</v>
      </c>
      <c r="AR153" s="63">
        <f t="shared" si="81"/>
        <v>4.266419294990734</v>
      </c>
      <c r="AS153" s="63">
        <f t="shared" si="82"/>
        <v>213.3209647495367</v>
      </c>
      <c r="AT153" s="63">
        <f t="shared" si="83"/>
        <v>426.6419294990734</v>
      </c>
      <c r="AU153" s="63">
        <f t="shared" si="77"/>
        <v>-213.3209647495367</v>
      </c>
      <c r="AV153" s="68">
        <f t="shared" si="84"/>
        <v>0.1</v>
      </c>
      <c r="AW153" s="63">
        <f t="shared" si="85"/>
        <v>1066.6048237476834</v>
      </c>
      <c r="AX153" s="63">
        <f t="shared" si="86"/>
        <v>-426.6419294990734</v>
      </c>
      <c r="AY153" s="64">
        <f t="shared" si="87"/>
        <v>639.96289424861004</v>
      </c>
      <c r="AZ153" s="65">
        <f t="shared" si="88"/>
        <v>60.021203286512332</v>
      </c>
      <c r="BA153" s="51">
        <f t="shared" si="89"/>
        <v>1493.246753246757</v>
      </c>
      <c r="BB153" s="55">
        <f t="shared" si="90"/>
        <v>0.15851778240205677</v>
      </c>
      <c r="BC153" s="55">
        <f t="shared" si="91"/>
        <v>1.1034952379211431</v>
      </c>
      <c r="BE153" s="52">
        <f>IF(((AS153-T153)/T153)&gt;=BE$4,AD153,"")</f>
        <v>5.4999999999999822</v>
      </c>
      <c r="BF153" s="52" t="str">
        <f t="shared" si="92"/>
        <v/>
      </c>
      <c r="BG153" s="52">
        <f>IF(BB153&lt;=BG$4,AD153,"")</f>
        <v>5.4999999999999822</v>
      </c>
      <c r="BH153" s="52">
        <f>IF(BC153&gt;=BH$4,AD153,"")</f>
        <v>5.4999999999999822</v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9420.0583090379023</v>
      </c>
      <c r="AC154" s="71">
        <f t="shared" si="79"/>
        <v>579.94169096209771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2.8000000000000003</v>
      </c>
      <c r="AG154" s="74">
        <f t="shared" si="98"/>
        <v>200</v>
      </c>
      <c r="AH154" s="60">
        <f t="shared" si="98"/>
        <v>50</v>
      </c>
      <c r="AI154" s="60">
        <f t="shared" si="98"/>
        <v>140</v>
      </c>
      <c r="AJ154" s="60">
        <f t="shared" si="98"/>
        <v>10140</v>
      </c>
      <c r="AK154" s="60">
        <f t="shared" si="98"/>
        <v>863.26530612244892</v>
      </c>
      <c r="AL154" s="60">
        <f t="shared" si="98"/>
        <v>17.26530612244898</v>
      </c>
      <c r="AM154" s="60">
        <f t="shared" si="98"/>
        <v>-613.52551020408157</v>
      </c>
      <c r="AN154" s="60">
        <f t="shared" si="98"/>
        <v>-613.52551020408157</v>
      </c>
      <c r="AO154" s="60">
        <f t="shared" si="98"/>
        <v>613.52551020408157</v>
      </c>
      <c r="AP154" s="61" t="str">
        <f t="shared" si="80"/>
        <v/>
      </c>
      <c r="AQ154" s="62">
        <f t="shared" si="76"/>
        <v>35</v>
      </c>
      <c r="AR154" s="63">
        <f t="shared" si="81"/>
        <v>4.3269085411942658</v>
      </c>
      <c r="AS154" s="63">
        <f t="shared" si="82"/>
        <v>216.3454270597133</v>
      </c>
      <c r="AT154" s="63">
        <f t="shared" si="83"/>
        <v>432.6908541194266</v>
      </c>
      <c r="AU154" s="63">
        <f t="shared" si="77"/>
        <v>-216.3454270597133</v>
      </c>
      <c r="AV154" s="68">
        <f t="shared" si="84"/>
        <v>0.1</v>
      </c>
      <c r="AW154" s="63">
        <f t="shared" si="85"/>
        <v>1081.7271352985665</v>
      </c>
      <c r="AX154" s="63">
        <f t="shared" si="86"/>
        <v>-432.6908541194266</v>
      </c>
      <c r="AY154" s="64">
        <f t="shared" si="87"/>
        <v>649.03628117913991</v>
      </c>
      <c r="AZ154" s="65">
        <f t="shared" si="88"/>
        <v>69.094590217042196</v>
      </c>
      <c r="BA154" s="51">
        <f t="shared" si="89"/>
        <v>1514.4179894179931</v>
      </c>
      <c r="BB154" s="55">
        <f t="shared" si="90"/>
        <v>0.16076524579099608</v>
      </c>
      <c r="BC154" s="55">
        <f t="shared" si="91"/>
        <v>1.1191405813615802</v>
      </c>
      <c r="BE154" s="52">
        <f>IF(((AS154-T154)/T154)&gt;=BE$4,AD154,"")</f>
        <v>5.3999999999999826</v>
      </c>
      <c r="BF154" s="52" t="str">
        <f t="shared" si="92"/>
        <v/>
      </c>
      <c r="BG154" s="52">
        <f>IF(BB154&lt;=BG$4,AD154,"")</f>
        <v>5.3999999999999826</v>
      </c>
      <c r="BH154" s="52">
        <f>IF(BC154&gt;=BH$4,AD154,"")</f>
        <v>5.3999999999999826</v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9420.0583090379023</v>
      </c>
      <c r="AC155" s="71">
        <f t="shared" si="79"/>
        <v>579.94169096209771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2.8000000000000003</v>
      </c>
      <c r="AG155" s="74">
        <f t="shared" si="98"/>
        <v>200</v>
      </c>
      <c r="AH155" s="60">
        <f t="shared" si="98"/>
        <v>50</v>
      </c>
      <c r="AI155" s="60">
        <f t="shared" si="98"/>
        <v>140</v>
      </c>
      <c r="AJ155" s="60">
        <f t="shared" si="98"/>
        <v>10140</v>
      </c>
      <c r="AK155" s="60">
        <f t="shared" si="98"/>
        <v>863.26530612244892</v>
      </c>
      <c r="AL155" s="60">
        <f t="shared" si="98"/>
        <v>17.26530612244898</v>
      </c>
      <c r="AM155" s="60">
        <f t="shared" si="98"/>
        <v>-613.52551020408157</v>
      </c>
      <c r="AN155" s="60">
        <f t="shared" si="98"/>
        <v>-613.52551020408157</v>
      </c>
      <c r="AO155" s="60">
        <f t="shared" si="98"/>
        <v>613.52551020408157</v>
      </c>
      <c r="AP155" s="61" t="str">
        <f t="shared" si="80"/>
        <v/>
      </c>
      <c r="AQ155" s="62">
        <f t="shared" si="76"/>
        <v>35</v>
      </c>
      <c r="AR155" s="63">
        <f t="shared" si="81"/>
        <v>4.3896804004620824</v>
      </c>
      <c r="AS155" s="63">
        <f t="shared" si="82"/>
        <v>219.48402002310411</v>
      </c>
      <c r="AT155" s="63">
        <f t="shared" si="83"/>
        <v>438.96804004620822</v>
      </c>
      <c r="AU155" s="63">
        <f t="shared" si="77"/>
        <v>-219.48402002310411</v>
      </c>
      <c r="AV155" s="68">
        <f t="shared" si="84"/>
        <v>0.1</v>
      </c>
      <c r="AW155" s="63">
        <f t="shared" si="85"/>
        <v>1097.4201001155207</v>
      </c>
      <c r="AX155" s="63">
        <f t="shared" si="86"/>
        <v>-438.96804004620822</v>
      </c>
      <c r="AY155" s="64">
        <f t="shared" si="87"/>
        <v>658.45206006931244</v>
      </c>
      <c r="AZ155" s="65">
        <f t="shared" si="88"/>
        <v>78.510369107214729</v>
      </c>
      <c r="BA155" s="51">
        <f t="shared" si="89"/>
        <v>1536.3881401617286</v>
      </c>
      <c r="BB155" s="55">
        <f t="shared" si="90"/>
        <v>0.16309751911914061</v>
      </c>
      <c r="BC155" s="55">
        <f t="shared" si="91"/>
        <v>1.1353763151205245</v>
      </c>
      <c r="BE155" s="52">
        <f>IF(((AS155-T155)/T155)&gt;=BE$4,AD155,"")</f>
        <v>5.2999999999999829</v>
      </c>
      <c r="BF155" s="52" t="str">
        <f t="shared" si="92"/>
        <v/>
      </c>
      <c r="BG155" s="52">
        <f>IF(BB155&lt;=BG$4,AD155,"")</f>
        <v>5.2999999999999829</v>
      </c>
      <c r="BH155" s="52">
        <f>IF(BC155&gt;=BH$4,AD155,"")</f>
        <v>5.2999999999999829</v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9420.0583090379023</v>
      </c>
      <c r="AC156" s="71">
        <f t="shared" si="79"/>
        <v>579.94169096209771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2.8000000000000003</v>
      </c>
      <c r="AG156" s="74">
        <f t="shared" si="98"/>
        <v>200</v>
      </c>
      <c r="AH156" s="60">
        <f t="shared" si="98"/>
        <v>50</v>
      </c>
      <c r="AI156" s="60">
        <f t="shared" si="98"/>
        <v>140</v>
      </c>
      <c r="AJ156" s="60">
        <f t="shared" si="98"/>
        <v>10140</v>
      </c>
      <c r="AK156" s="60">
        <f t="shared" si="98"/>
        <v>863.26530612244892</v>
      </c>
      <c r="AL156" s="60">
        <f t="shared" si="98"/>
        <v>17.26530612244898</v>
      </c>
      <c r="AM156" s="60">
        <f t="shared" si="98"/>
        <v>-613.52551020408157</v>
      </c>
      <c r="AN156" s="60">
        <f t="shared" si="98"/>
        <v>-613.52551020408157</v>
      </c>
      <c r="AO156" s="60">
        <f t="shared" si="98"/>
        <v>613.52551020408157</v>
      </c>
      <c r="AP156" s="61" t="str">
        <f t="shared" si="80"/>
        <v/>
      </c>
      <c r="AQ156" s="62">
        <f t="shared" si="76"/>
        <v>35</v>
      </c>
      <c r="AR156" s="63">
        <f t="shared" si="81"/>
        <v>4.4548665620094301</v>
      </c>
      <c r="AS156" s="63">
        <f t="shared" si="82"/>
        <v>222.7433281004715</v>
      </c>
      <c r="AT156" s="63">
        <f t="shared" si="83"/>
        <v>445.486656200943</v>
      </c>
      <c r="AU156" s="63">
        <f t="shared" si="77"/>
        <v>-222.7433281004715</v>
      </c>
      <c r="AV156" s="68">
        <f t="shared" si="84"/>
        <v>0.1</v>
      </c>
      <c r="AW156" s="63">
        <f t="shared" si="85"/>
        <v>1113.7166405023574</v>
      </c>
      <c r="AX156" s="63">
        <f t="shared" si="86"/>
        <v>-445.486656200943</v>
      </c>
      <c r="AY156" s="64">
        <f t="shared" si="87"/>
        <v>668.22998430141445</v>
      </c>
      <c r="AZ156" s="65">
        <f t="shared" si="88"/>
        <v>88.288293339316738</v>
      </c>
      <c r="BA156" s="51">
        <f t="shared" si="89"/>
        <v>1559.2032967033006</v>
      </c>
      <c r="BB156" s="55">
        <f t="shared" si="90"/>
        <v>0.16551949526759846</v>
      </c>
      <c r="BC156" s="55">
        <f t="shared" si="91"/>
        <v>1.1522365001778891</v>
      </c>
      <c r="BE156" s="52">
        <f>IF(((AS156-T156)/T156)&gt;=BE$4,AD156,"")</f>
        <v>5.1999999999999833</v>
      </c>
      <c r="BF156" s="52" t="str">
        <f t="shared" si="92"/>
        <v/>
      </c>
      <c r="BG156" s="52">
        <f>IF(BB156&lt;=BG$4,AD156,"")</f>
        <v>5.1999999999999833</v>
      </c>
      <c r="BH156" s="52">
        <f>IF(BC156&gt;=BH$4,AD156,"")</f>
        <v>5.1999999999999833</v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9420.0583090379023</v>
      </c>
      <c r="AC157" s="71">
        <f t="shared" si="79"/>
        <v>579.94169096209771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2.8000000000000003</v>
      </c>
      <c r="AG157" s="74">
        <f t="shared" si="98"/>
        <v>200</v>
      </c>
      <c r="AH157" s="60">
        <f t="shared" si="98"/>
        <v>50</v>
      </c>
      <c r="AI157" s="60">
        <f t="shared" si="98"/>
        <v>140</v>
      </c>
      <c r="AJ157" s="60">
        <f t="shared" si="98"/>
        <v>10140</v>
      </c>
      <c r="AK157" s="60">
        <f t="shared" si="98"/>
        <v>863.26530612244892</v>
      </c>
      <c r="AL157" s="60">
        <f t="shared" si="98"/>
        <v>17.26530612244898</v>
      </c>
      <c r="AM157" s="60">
        <f t="shared" si="98"/>
        <v>-613.52551020408157</v>
      </c>
      <c r="AN157" s="60">
        <f t="shared" si="98"/>
        <v>-613.52551020408157</v>
      </c>
      <c r="AO157" s="60">
        <f t="shared" si="98"/>
        <v>613.52551020408157</v>
      </c>
      <c r="AP157" s="61" t="str">
        <f t="shared" si="80"/>
        <v/>
      </c>
      <c r="AQ157" s="62">
        <f t="shared" si="76"/>
        <v>35</v>
      </c>
      <c r="AR157" s="63">
        <f t="shared" si="81"/>
        <v>4.5226090436174582</v>
      </c>
      <c r="AS157" s="63">
        <f t="shared" si="82"/>
        <v>226.13045218087291</v>
      </c>
      <c r="AT157" s="63">
        <f t="shared" si="83"/>
        <v>452.26090436174582</v>
      </c>
      <c r="AU157" s="63">
        <f t="shared" si="77"/>
        <v>-226.13045218087291</v>
      </c>
      <c r="AV157" s="68">
        <f t="shared" si="84"/>
        <v>0.1</v>
      </c>
      <c r="AW157" s="63">
        <f t="shared" si="85"/>
        <v>1130.6522609043645</v>
      </c>
      <c r="AX157" s="63">
        <f t="shared" si="86"/>
        <v>-452.26090436174582</v>
      </c>
      <c r="AY157" s="64">
        <f t="shared" si="87"/>
        <v>678.39135654261872</v>
      </c>
      <c r="AZ157" s="65">
        <f t="shared" si="88"/>
        <v>98.449665580521014</v>
      </c>
      <c r="BA157" s="51">
        <f t="shared" si="89"/>
        <v>1582.9131652661104</v>
      </c>
      <c r="BB157" s="55">
        <f t="shared" si="90"/>
        <v>0.16803645087285854</v>
      </c>
      <c r="BC157" s="55">
        <f t="shared" si="91"/>
        <v>1.1697578689629942</v>
      </c>
      <c r="BE157" s="52">
        <f>IF(((AS157-T157)/T157)&gt;=BE$4,AD157,"")</f>
        <v>5.0999999999999837</v>
      </c>
      <c r="BF157" s="52" t="str">
        <f t="shared" si="92"/>
        <v/>
      </c>
      <c r="BG157" s="52">
        <f>IF(BB157&lt;=BG$4,AD157,"")</f>
        <v>5.0999999999999837</v>
      </c>
      <c r="BH157" s="52">
        <f>IF(BC157&gt;=BH$4,AD157,"")</f>
        <v>5.0999999999999837</v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9420.0583090379023</v>
      </c>
      <c r="AC158" s="71">
        <f t="shared" si="79"/>
        <v>579.94169096209771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2.8000000000000003</v>
      </c>
      <c r="AG158" s="74">
        <f t="shared" si="98"/>
        <v>200</v>
      </c>
      <c r="AH158" s="60">
        <f t="shared" si="98"/>
        <v>50</v>
      </c>
      <c r="AI158" s="60">
        <f t="shared" si="98"/>
        <v>140</v>
      </c>
      <c r="AJ158" s="60">
        <f t="shared" si="98"/>
        <v>10140</v>
      </c>
      <c r="AK158" s="60">
        <f t="shared" si="98"/>
        <v>863.26530612244892</v>
      </c>
      <c r="AL158" s="60">
        <f t="shared" si="98"/>
        <v>17.26530612244898</v>
      </c>
      <c r="AM158" s="60">
        <f t="shared" si="98"/>
        <v>-613.52551020408157</v>
      </c>
      <c r="AN158" s="60">
        <f t="shared" si="98"/>
        <v>-613.52551020408157</v>
      </c>
      <c r="AO158" s="60">
        <f t="shared" si="98"/>
        <v>613.52551020408157</v>
      </c>
      <c r="AP158" s="61" t="str">
        <f t="shared" si="80"/>
        <v/>
      </c>
      <c r="AQ158" s="62">
        <f t="shared" si="76"/>
        <v>35</v>
      </c>
      <c r="AR158" s="63">
        <f t="shared" si="81"/>
        <v>4.5930612244898068</v>
      </c>
      <c r="AS158" s="63">
        <f t="shared" si="82"/>
        <v>229.65306122449033</v>
      </c>
      <c r="AT158" s="63">
        <f t="shared" si="83"/>
        <v>459.30612244898066</v>
      </c>
      <c r="AU158" s="63">
        <f t="shared" si="77"/>
        <v>-229.65306122449033</v>
      </c>
      <c r="AV158" s="68">
        <f t="shared" si="84"/>
        <v>0.1</v>
      </c>
      <c r="AW158" s="63">
        <f t="shared" si="85"/>
        <v>1148.2653061224516</v>
      </c>
      <c r="AX158" s="63">
        <f t="shared" si="86"/>
        <v>-459.30612244898066</v>
      </c>
      <c r="AY158" s="64">
        <f t="shared" si="87"/>
        <v>688.95918367347099</v>
      </c>
      <c r="AZ158" s="65">
        <f t="shared" si="88"/>
        <v>109.01749271137328</v>
      </c>
      <c r="BA158" s="51">
        <f t="shared" si="89"/>
        <v>1607.5714285714323</v>
      </c>
      <c r="BB158" s="55">
        <f t="shared" si="90"/>
        <v>0.17065408470232901</v>
      </c>
      <c r="BC158" s="55">
        <f t="shared" si="91"/>
        <v>1.187980092499503</v>
      </c>
      <c r="BE158" s="52">
        <f>IF(((AS158-T158)/T158)&gt;=BE$4,AD158,"")</f>
        <v>4.999999999999984</v>
      </c>
      <c r="BF158" s="52" t="str">
        <f t="shared" si="92"/>
        <v/>
      </c>
      <c r="BG158" s="52">
        <f>IF(BB158&lt;=BG$4,AD158,"")</f>
        <v>4.999999999999984</v>
      </c>
      <c r="BH158" s="52">
        <f>IF(BC158&gt;=BH$4,AD158,"")</f>
        <v>4.999999999999984</v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9420.0583090379023</v>
      </c>
      <c r="AC159" s="71">
        <f t="shared" si="79"/>
        <v>579.94169096209771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2.8000000000000003</v>
      </c>
      <c r="AG159" s="74">
        <f t="shared" si="98"/>
        <v>200</v>
      </c>
      <c r="AH159" s="60">
        <f t="shared" si="98"/>
        <v>50</v>
      </c>
      <c r="AI159" s="60">
        <f t="shared" si="98"/>
        <v>140</v>
      </c>
      <c r="AJ159" s="60">
        <f t="shared" si="98"/>
        <v>10140</v>
      </c>
      <c r="AK159" s="60">
        <f t="shared" si="98"/>
        <v>863.26530612244892</v>
      </c>
      <c r="AL159" s="60">
        <f t="shared" si="98"/>
        <v>17.26530612244898</v>
      </c>
      <c r="AM159" s="60">
        <f t="shared" si="98"/>
        <v>-613.52551020408157</v>
      </c>
      <c r="AN159" s="60">
        <f t="shared" si="98"/>
        <v>-613.52551020408157</v>
      </c>
      <c r="AO159" s="60">
        <f t="shared" si="98"/>
        <v>613.52551020408157</v>
      </c>
      <c r="AP159" s="61" t="str">
        <f t="shared" si="80"/>
        <v/>
      </c>
      <c r="AQ159" s="62">
        <f t="shared" si="76"/>
        <v>35</v>
      </c>
      <c r="AR159" s="63">
        <f t="shared" si="81"/>
        <v>4.6663890045814362</v>
      </c>
      <c r="AS159" s="63">
        <f t="shared" si="82"/>
        <v>233.3194502290718</v>
      </c>
      <c r="AT159" s="63">
        <f t="shared" si="83"/>
        <v>466.63890045814361</v>
      </c>
      <c r="AU159" s="63">
        <f t="shared" si="77"/>
        <v>-233.3194502290718</v>
      </c>
      <c r="AV159" s="68">
        <f t="shared" si="84"/>
        <v>0.1</v>
      </c>
      <c r="AW159" s="63">
        <f t="shared" si="85"/>
        <v>1166.597251145359</v>
      </c>
      <c r="AX159" s="63">
        <f t="shared" si="86"/>
        <v>-466.63890045814361</v>
      </c>
      <c r="AY159" s="64">
        <f t="shared" si="87"/>
        <v>699.95835068721544</v>
      </c>
      <c r="AZ159" s="65">
        <f t="shared" si="88"/>
        <v>120.01665972511773</v>
      </c>
      <c r="BA159" s="51">
        <f t="shared" si="89"/>
        <v>1633.2361516035025</v>
      </c>
      <c r="BB159" s="55">
        <f t="shared" si="90"/>
        <v>0.17337856072892077</v>
      </c>
      <c r="BC159" s="55">
        <f t="shared" si="91"/>
        <v>1.2069460802619922</v>
      </c>
      <c r="BE159" s="52">
        <f>IF(((AS159-T159)/T159)&gt;=BE$4,AD159,"")</f>
        <v>4.8999999999999844</v>
      </c>
      <c r="BF159" s="52" t="str">
        <f t="shared" si="92"/>
        <v/>
      </c>
      <c r="BG159" s="52">
        <f>IF(BB159&lt;=BG$4,AD159,"")</f>
        <v>4.8999999999999844</v>
      </c>
      <c r="BH159" s="52">
        <f>IF(BC159&gt;=BH$4,AD159,"")</f>
        <v>4.8999999999999844</v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9420.0583090379023</v>
      </c>
      <c r="AC160" s="71">
        <f t="shared" si="79"/>
        <v>579.94169096209771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2.8000000000000003</v>
      </c>
      <c r="AG160" s="74">
        <f t="shared" si="98"/>
        <v>200</v>
      </c>
      <c r="AH160" s="60">
        <f t="shared" si="98"/>
        <v>50</v>
      </c>
      <c r="AI160" s="60">
        <f t="shared" si="98"/>
        <v>140</v>
      </c>
      <c r="AJ160" s="60">
        <f t="shared" si="98"/>
        <v>10140</v>
      </c>
      <c r="AK160" s="60">
        <f t="shared" si="98"/>
        <v>863.26530612244892</v>
      </c>
      <c r="AL160" s="60">
        <f t="shared" si="98"/>
        <v>17.26530612244898</v>
      </c>
      <c r="AM160" s="60">
        <f t="shared" si="98"/>
        <v>-613.52551020408157</v>
      </c>
      <c r="AN160" s="60">
        <f t="shared" si="98"/>
        <v>-613.52551020408157</v>
      </c>
      <c r="AO160" s="60">
        <f t="shared" si="98"/>
        <v>613.52551020408157</v>
      </c>
      <c r="AP160" s="61" t="str">
        <f t="shared" si="80"/>
        <v/>
      </c>
      <c r="AQ160" s="62">
        <f t="shared" si="76"/>
        <v>35</v>
      </c>
      <c r="AR160" s="63">
        <f t="shared" si="81"/>
        <v>4.7427721088435497</v>
      </c>
      <c r="AS160" s="63">
        <f t="shared" si="82"/>
        <v>237.13860544217749</v>
      </c>
      <c r="AT160" s="63">
        <f t="shared" si="83"/>
        <v>474.27721088435499</v>
      </c>
      <c r="AU160" s="63">
        <f t="shared" si="77"/>
        <v>-237.13860544217749</v>
      </c>
      <c r="AV160" s="68">
        <f t="shared" si="84"/>
        <v>0.1</v>
      </c>
      <c r="AW160" s="63">
        <f t="shared" si="85"/>
        <v>1185.6930272108875</v>
      </c>
      <c r="AX160" s="63">
        <f t="shared" si="86"/>
        <v>-474.27721088435499</v>
      </c>
      <c r="AY160" s="64">
        <f t="shared" si="87"/>
        <v>711.41581632653254</v>
      </c>
      <c r="AZ160" s="65">
        <f t="shared" si="88"/>
        <v>131.47412536443483</v>
      </c>
      <c r="BA160" s="51">
        <f t="shared" si="89"/>
        <v>1659.9702380952424</v>
      </c>
      <c r="BB160" s="55">
        <f t="shared" si="90"/>
        <v>0.17621655658995383</v>
      </c>
      <c r="BC160" s="55">
        <f t="shared" si="91"/>
        <v>1.226702317514585</v>
      </c>
      <c r="BE160" s="52">
        <f>IF(((AS160-T160)/T160)&gt;=BE$4,AD160,"")</f>
        <v>4.7999999999999847</v>
      </c>
      <c r="BF160" s="52" t="str">
        <f t="shared" si="92"/>
        <v/>
      </c>
      <c r="BG160" s="52">
        <f>IF(BB160&lt;=BG$4,AD160,"")</f>
        <v>4.7999999999999847</v>
      </c>
      <c r="BH160" s="52">
        <f>IF(BC160&gt;=BH$4,AD160,"")</f>
        <v>4.7999999999999847</v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9420.0583090379023</v>
      </c>
      <c r="AC161" s="71">
        <f t="shared" si="79"/>
        <v>579.94169096209771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2.8000000000000003</v>
      </c>
      <c r="AG161" s="74">
        <f t="shared" si="98"/>
        <v>200</v>
      </c>
      <c r="AH161" s="60">
        <f t="shared" si="98"/>
        <v>50</v>
      </c>
      <c r="AI161" s="60">
        <f t="shared" si="98"/>
        <v>140</v>
      </c>
      <c r="AJ161" s="60">
        <f t="shared" si="98"/>
        <v>10140</v>
      </c>
      <c r="AK161" s="60">
        <f t="shared" si="98"/>
        <v>863.26530612244892</v>
      </c>
      <c r="AL161" s="60">
        <f t="shared" si="98"/>
        <v>17.26530612244898</v>
      </c>
      <c r="AM161" s="60">
        <f t="shared" si="98"/>
        <v>-613.52551020408157</v>
      </c>
      <c r="AN161" s="60">
        <f t="shared" si="98"/>
        <v>-613.52551020408157</v>
      </c>
      <c r="AO161" s="60">
        <f t="shared" si="98"/>
        <v>613.52551020408157</v>
      </c>
      <c r="AP161" s="61" t="str">
        <f t="shared" si="80"/>
        <v>VINTO</v>
      </c>
      <c r="AQ161" s="62">
        <f t="shared" si="76"/>
        <v>35</v>
      </c>
      <c r="AR161" s="63">
        <f t="shared" si="81"/>
        <v>4.8224055579678797</v>
      </c>
      <c r="AS161" s="63">
        <f t="shared" si="82"/>
        <v>241.12027789839399</v>
      </c>
      <c r="AT161" s="63">
        <f t="shared" si="83"/>
        <v>482.24055579678799</v>
      </c>
      <c r="AU161" s="63">
        <f t="shared" si="77"/>
        <v>-241.12027789839399</v>
      </c>
      <c r="AV161" s="68">
        <f t="shared" si="84"/>
        <v>0.1</v>
      </c>
      <c r="AW161" s="63">
        <f t="shared" si="85"/>
        <v>1205.6013894919699</v>
      </c>
      <c r="AX161" s="63">
        <f t="shared" si="86"/>
        <v>-482.24055579678799</v>
      </c>
      <c r="AY161" s="64">
        <f t="shared" si="87"/>
        <v>723.36083369518201</v>
      </c>
      <c r="AZ161" s="65">
        <f t="shared" si="88"/>
        <v>143.4191427330843</v>
      </c>
      <c r="BA161" s="51">
        <f t="shared" si="89"/>
        <v>1687.8419452887579</v>
      </c>
      <c r="BB161" s="55">
        <f t="shared" si="90"/>
        <v>0.17917531823230742</v>
      </c>
      <c r="BC161" s="55">
        <f t="shared" si="91"/>
        <v>1.2472992457140963</v>
      </c>
      <c r="BE161" s="52">
        <f>IF(((AS161-T161)/T161)&gt;=BE$4,AD161,"")</f>
        <v>4.6999999999999851</v>
      </c>
      <c r="BF161" s="52">
        <f t="shared" si="92"/>
        <v>4.6999999999999851</v>
      </c>
      <c r="BG161" s="52">
        <f>IF(BB161&lt;=BG$4,AD161,"")</f>
        <v>4.6999999999999851</v>
      </c>
      <c r="BH161" s="52">
        <f>IF(BC161&gt;=BH$4,AD161,"")</f>
        <v>4.6999999999999851</v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9420.0583090379023</v>
      </c>
      <c r="AC162" s="71">
        <f t="shared" si="79"/>
        <v>579.94169096209771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2.8000000000000003</v>
      </c>
      <c r="AG162" s="74">
        <f t="shared" si="98"/>
        <v>200</v>
      </c>
      <c r="AH162" s="60">
        <f t="shared" si="98"/>
        <v>50</v>
      </c>
      <c r="AI162" s="60">
        <f t="shared" si="98"/>
        <v>140</v>
      </c>
      <c r="AJ162" s="60">
        <f t="shared" si="98"/>
        <v>10140</v>
      </c>
      <c r="AK162" s="60">
        <f t="shared" si="98"/>
        <v>863.26530612244892</v>
      </c>
      <c r="AL162" s="60">
        <f t="shared" si="98"/>
        <v>17.26530612244898</v>
      </c>
      <c r="AM162" s="60">
        <f t="shared" si="98"/>
        <v>-613.52551020408157</v>
      </c>
      <c r="AN162" s="60">
        <f t="shared" si="98"/>
        <v>-613.52551020408157</v>
      </c>
      <c r="AO162" s="60">
        <f t="shared" si="98"/>
        <v>613.52551020408157</v>
      </c>
      <c r="AP162" s="61" t="str">
        <f t="shared" si="80"/>
        <v>VINTO</v>
      </c>
      <c r="AQ162" s="62">
        <f t="shared" si="76"/>
        <v>35</v>
      </c>
      <c r="AR162" s="63">
        <f t="shared" si="81"/>
        <v>4.9055013309671818</v>
      </c>
      <c r="AS162" s="63">
        <f t="shared" si="82"/>
        <v>245.27506654835909</v>
      </c>
      <c r="AT162" s="63">
        <f t="shared" si="83"/>
        <v>490.55013309671818</v>
      </c>
      <c r="AU162" s="63">
        <f t="shared" si="77"/>
        <v>-245.27506654835909</v>
      </c>
      <c r="AV162" s="68">
        <f t="shared" si="84"/>
        <v>0.1</v>
      </c>
      <c r="AW162" s="63">
        <f t="shared" si="85"/>
        <v>1226.3753327417955</v>
      </c>
      <c r="AX162" s="63">
        <f t="shared" si="86"/>
        <v>-490.55013309671818</v>
      </c>
      <c r="AY162" s="64">
        <f t="shared" si="87"/>
        <v>735.82519964507742</v>
      </c>
      <c r="AZ162" s="65">
        <f t="shared" si="88"/>
        <v>155.88350868297971</v>
      </c>
      <c r="BA162" s="51">
        <f t="shared" si="89"/>
        <v>1716.9254658385137</v>
      </c>
      <c r="BB162" s="55">
        <f t="shared" si="90"/>
        <v>0.18226272168519816</v>
      </c>
      <c r="BC162" s="55">
        <f t="shared" si="91"/>
        <v>1.2687916925309781</v>
      </c>
      <c r="BE162" s="52">
        <f>IF(((AS162-T162)/T162)&gt;=BE$4,AD162,"")</f>
        <v>4.5999999999999854</v>
      </c>
      <c r="BF162" s="52">
        <f t="shared" si="92"/>
        <v>4.5999999999999854</v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9420.0583090379023</v>
      </c>
      <c r="AC163" s="71">
        <f t="shared" si="79"/>
        <v>579.94169096209771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2.8000000000000003</v>
      </c>
      <c r="AG163" s="74">
        <f t="shared" si="98"/>
        <v>200</v>
      </c>
      <c r="AH163" s="60">
        <f t="shared" si="98"/>
        <v>50</v>
      </c>
      <c r="AI163" s="60">
        <f t="shared" si="98"/>
        <v>140</v>
      </c>
      <c r="AJ163" s="60">
        <f t="shared" si="98"/>
        <v>10140</v>
      </c>
      <c r="AK163" s="60">
        <f t="shared" si="98"/>
        <v>863.26530612244892</v>
      </c>
      <c r="AL163" s="60">
        <f t="shared" si="98"/>
        <v>17.26530612244898</v>
      </c>
      <c r="AM163" s="60">
        <f t="shared" si="98"/>
        <v>-613.52551020408157</v>
      </c>
      <c r="AN163" s="60">
        <f t="shared" si="98"/>
        <v>-613.52551020408157</v>
      </c>
      <c r="AO163" s="60">
        <f t="shared" si="98"/>
        <v>613.52551020408157</v>
      </c>
      <c r="AP163" s="61" t="str">
        <f t="shared" si="80"/>
        <v>VINTO</v>
      </c>
      <c r="AQ163" s="62">
        <f t="shared" si="76"/>
        <v>35</v>
      </c>
      <c r="AR163" s="63">
        <f t="shared" si="81"/>
        <v>4.9922902494331192</v>
      </c>
      <c r="AS163" s="63">
        <f t="shared" si="82"/>
        <v>249.61451247165596</v>
      </c>
      <c r="AT163" s="63">
        <f t="shared" si="83"/>
        <v>499.22902494331191</v>
      </c>
      <c r="AU163" s="63">
        <f t="shared" si="77"/>
        <v>-249.61451247165596</v>
      </c>
      <c r="AV163" s="68">
        <f t="shared" si="84"/>
        <v>0.1</v>
      </c>
      <c r="AW163" s="63">
        <f t="shared" si="85"/>
        <v>1248.0725623582798</v>
      </c>
      <c r="AX163" s="63">
        <f t="shared" si="86"/>
        <v>-499.22902494331191</v>
      </c>
      <c r="AY163" s="64">
        <f t="shared" si="87"/>
        <v>748.84353741496784</v>
      </c>
      <c r="AZ163" s="65">
        <f t="shared" si="88"/>
        <v>168.90184645287013</v>
      </c>
      <c r="BA163" s="51">
        <f t="shared" si="89"/>
        <v>1747.3015873015918</v>
      </c>
      <c r="BB163" s="55">
        <f t="shared" si="90"/>
        <v>0.18548734306932849</v>
      </c>
      <c r="BC163" s="55">
        <f t="shared" si="91"/>
        <v>1.2912393592063875</v>
      </c>
      <c r="BE163" s="52">
        <f>IF(((AS163-T163)/T163)&gt;=BE$4,AD163,"")</f>
        <v>4.4999999999999858</v>
      </c>
      <c r="BF163" s="52">
        <f t="shared" si="92"/>
        <v>4.4999999999999858</v>
      </c>
      <c r="BG163" s="52">
        <f>IF(BB163&lt;=BG$4,AD163,"")</f>
        <v>4.4999999999999858</v>
      </c>
      <c r="BH163" s="52">
        <f>IF(BC163&gt;=BH$4,AD163,"")</f>
        <v>4.4999999999999858</v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9420.0583090379023</v>
      </c>
      <c r="AC164" s="71">
        <f t="shared" si="79"/>
        <v>579.94169096209771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2.8000000000000003</v>
      </c>
      <c r="AG164" s="74">
        <f t="shared" si="98"/>
        <v>200</v>
      </c>
      <c r="AH164" s="60">
        <f t="shared" si="98"/>
        <v>50</v>
      </c>
      <c r="AI164" s="60">
        <f t="shared" si="98"/>
        <v>140</v>
      </c>
      <c r="AJ164" s="60">
        <f t="shared" si="98"/>
        <v>10140</v>
      </c>
      <c r="AK164" s="60">
        <f t="shared" si="98"/>
        <v>863.26530612244892</v>
      </c>
      <c r="AL164" s="60">
        <f t="shared" si="98"/>
        <v>17.26530612244898</v>
      </c>
      <c r="AM164" s="60">
        <f t="shared" si="98"/>
        <v>-613.52551020408157</v>
      </c>
      <c r="AN164" s="60">
        <f t="shared" si="98"/>
        <v>-613.52551020408157</v>
      </c>
      <c r="AO164" s="60">
        <f t="shared" si="98"/>
        <v>613.52551020408157</v>
      </c>
      <c r="AP164" s="61" t="str">
        <f t="shared" si="80"/>
        <v>VINTO</v>
      </c>
      <c r="AQ164" s="62">
        <f t="shared" si="76"/>
        <v>35</v>
      </c>
      <c r="AR164" s="63">
        <f t="shared" si="81"/>
        <v>5.0830241187384173</v>
      </c>
      <c r="AS164" s="63">
        <f t="shared" si="82"/>
        <v>254.15120593692086</v>
      </c>
      <c r="AT164" s="63">
        <f t="shared" si="83"/>
        <v>508.30241187384172</v>
      </c>
      <c r="AU164" s="63">
        <f t="shared" si="77"/>
        <v>-254.15120593692086</v>
      </c>
      <c r="AV164" s="68">
        <f t="shared" si="84"/>
        <v>0.1</v>
      </c>
      <c r="AW164" s="63">
        <f t="shared" si="85"/>
        <v>1270.7560296846043</v>
      </c>
      <c r="AX164" s="63">
        <f t="shared" si="86"/>
        <v>-508.30241187384172</v>
      </c>
      <c r="AY164" s="64">
        <f t="shared" si="87"/>
        <v>762.45361781076258</v>
      </c>
      <c r="AZ164" s="65">
        <f t="shared" si="88"/>
        <v>182.51192684866487</v>
      </c>
      <c r="BA164" s="51">
        <f t="shared" si="89"/>
        <v>1779.058441558446</v>
      </c>
      <c r="BB164" s="55">
        <f t="shared" si="90"/>
        <v>0.18885853815273745</v>
      </c>
      <c r="BC164" s="55">
        <f t="shared" si="91"/>
        <v>1.314707374367043</v>
      </c>
      <c r="BE164" s="52">
        <f>IF(((AS164-T164)/T164)&gt;=BE$4,AD164,"")</f>
        <v>4.3999999999999861</v>
      </c>
      <c r="BF164" s="52">
        <f t="shared" si="92"/>
        <v>4.3999999999999861</v>
      </c>
      <c r="BG164" s="52">
        <f>IF(BB164&lt;=BG$4,AD164,"")</f>
        <v>4.3999999999999861</v>
      </c>
      <c r="BH164" s="52">
        <f>IF(BC164&gt;=BH$4,AD164,"")</f>
        <v>4.3999999999999861</v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9420.0583090379023</v>
      </c>
      <c r="AC165" s="71">
        <f t="shared" si="79"/>
        <v>579.94169096209771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2.8000000000000003</v>
      </c>
      <c r="AG165" s="74">
        <f t="shared" si="98"/>
        <v>200</v>
      </c>
      <c r="AH165" s="60">
        <f t="shared" si="98"/>
        <v>50</v>
      </c>
      <c r="AI165" s="60">
        <f t="shared" si="98"/>
        <v>140</v>
      </c>
      <c r="AJ165" s="60">
        <f t="shared" si="98"/>
        <v>10140</v>
      </c>
      <c r="AK165" s="60">
        <f t="shared" si="98"/>
        <v>863.26530612244892</v>
      </c>
      <c r="AL165" s="60">
        <f t="shared" si="98"/>
        <v>17.26530612244898</v>
      </c>
      <c r="AM165" s="60">
        <f t="shared" si="98"/>
        <v>-613.52551020408157</v>
      </c>
      <c r="AN165" s="60">
        <f t="shared" si="98"/>
        <v>-613.52551020408157</v>
      </c>
      <c r="AO165" s="60">
        <f t="shared" si="98"/>
        <v>613.52551020408157</v>
      </c>
      <c r="AP165" s="61" t="str">
        <f t="shared" si="80"/>
        <v>VINTO</v>
      </c>
      <c r="AQ165" s="62">
        <f t="shared" si="76"/>
        <v>35</v>
      </c>
      <c r="AR165" s="63">
        <f t="shared" si="81"/>
        <v>5.1779781680114034</v>
      </c>
      <c r="AS165" s="63">
        <f t="shared" si="82"/>
        <v>258.89890840057018</v>
      </c>
      <c r="AT165" s="63">
        <f t="shared" si="83"/>
        <v>517.79781680114036</v>
      </c>
      <c r="AU165" s="63">
        <f t="shared" si="77"/>
        <v>-258.89890840057018</v>
      </c>
      <c r="AV165" s="68">
        <f t="shared" si="84"/>
        <v>0.1</v>
      </c>
      <c r="AW165" s="63">
        <f t="shared" si="85"/>
        <v>1294.4945420028509</v>
      </c>
      <c r="AX165" s="63">
        <f t="shared" si="86"/>
        <v>-517.79781680114036</v>
      </c>
      <c r="AY165" s="64">
        <f t="shared" si="87"/>
        <v>776.69672520171059</v>
      </c>
      <c r="AZ165" s="65">
        <f t="shared" si="88"/>
        <v>196.75503423961288</v>
      </c>
      <c r="BA165" s="51">
        <f t="shared" si="89"/>
        <v>1812.2923588039912</v>
      </c>
      <c r="BB165" s="55">
        <f t="shared" si="90"/>
        <v>0.19238653300746775</v>
      </c>
      <c r="BC165" s="55">
        <f t="shared" si="91"/>
        <v>1.3392669251165663</v>
      </c>
      <c r="BE165" s="52">
        <f>IF(((AS165-T165)/T165)&gt;=BE$4,AD165,"")</f>
        <v>4.2999999999999865</v>
      </c>
      <c r="BF165" s="52">
        <f t="shared" si="92"/>
        <v>4.2999999999999865</v>
      </c>
      <c r="BG165" s="52">
        <f>IF(BB165&lt;=BG$4,AD165,"")</f>
        <v>4.2999999999999865</v>
      </c>
      <c r="BH165" s="52">
        <f>IF(BC165&gt;=BH$4,AD165,"")</f>
        <v>4.2999999999999865</v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9420.0583090379023</v>
      </c>
      <c r="AC166" s="71">
        <f t="shared" si="79"/>
        <v>579.94169096209771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2.8000000000000003</v>
      </c>
      <c r="AG166" s="74">
        <f t="shared" si="98"/>
        <v>200</v>
      </c>
      <c r="AH166" s="60">
        <f t="shared" si="98"/>
        <v>50</v>
      </c>
      <c r="AI166" s="60">
        <f t="shared" si="98"/>
        <v>140</v>
      </c>
      <c r="AJ166" s="60">
        <f t="shared" si="98"/>
        <v>10140</v>
      </c>
      <c r="AK166" s="60">
        <f t="shared" si="98"/>
        <v>863.26530612244892</v>
      </c>
      <c r="AL166" s="60">
        <f t="shared" si="98"/>
        <v>17.26530612244898</v>
      </c>
      <c r="AM166" s="60">
        <f t="shared" si="98"/>
        <v>-613.52551020408157</v>
      </c>
      <c r="AN166" s="60">
        <f t="shared" si="98"/>
        <v>-613.52551020408157</v>
      </c>
      <c r="AO166" s="60">
        <f t="shared" si="98"/>
        <v>613.52551020408157</v>
      </c>
      <c r="AP166" s="61" t="str">
        <f t="shared" si="80"/>
        <v>VINTO</v>
      </c>
      <c r="AQ166" s="62">
        <f t="shared" si="76"/>
        <v>35</v>
      </c>
      <c r="AR166" s="63">
        <f t="shared" si="81"/>
        <v>5.2774538386783414</v>
      </c>
      <c r="AS166" s="63">
        <f t="shared" si="82"/>
        <v>263.87269193391705</v>
      </c>
      <c r="AT166" s="63">
        <f t="shared" si="83"/>
        <v>527.74538386783411</v>
      </c>
      <c r="AU166" s="63">
        <f t="shared" si="77"/>
        <v>-263.87269193391705</v>
      </c>
      <c r="AV166" s="68">
        <f t="shared" si="84"/>
        <v>0.1</v>
      </c>
      <c r="AW166" s="63">
        <f t="shared" si="85"/>
        <v>1319.3634596695852</v>
      </c>
      <c r="AX166" s="63">
        <f t="shared" si="86"/>
        <v>-527.74538386783411</v>
      </c>
      <c r="AY166" s="64">
        <f t="shared" si="87"/>
        <v>791.61807580175105</v>
      </c>
      <c r="AZ166" s="65">
        <f t="shared" si="88"/>
        <v>211.67638483965334</v>
      </c>
      <c r="BA166" s="51">
        <f t="shared" si="89"/>
        <v>1847.1088435374195</v>
      </c>
      <c r="BB166" s="55">
        <f t="shared" si="90"/>
        <v>0.1960825276171852</v>
      </c>
      <c r="BC166" s="55">
        <f t="shared" si="91"/>
        <v>1.3649959782827332</v>
      </c>
      <c r="BE166" s="52">
        <f>IF(((AS166-T166)/T166)&gt;=BE$4,AD166,"")</f>
        <v>4.1999999999999869</v>
      </c>
      <c r="BF166" s="52">
        <f t="shared" si="92"/>
        <v>4.1999999999999869</v>
      </c>
      <c r="BG166" s="52">
        <f>IF(BB166&lt;=BG$4,AD166,"")</f>
        <v>4.1999999999999869</v>
      </c>
      <c r="BH166" s="52">
        <f>IF(BC166&gt;=BH$4,AD166,"")</f>
        <v>4.1999999999999869</v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9420.0583090379023</v>
      </c>
      <c r="AC167" s="71">
        <f t="shared" si="79"/>
        <v>579.94169096209771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2.8000000000000003</v>
      </c>
      <c r="AG167" s="74">
        <f t="shared" si="98"/>
        <v>200</v>
      </c>
      <c r="AH167" s="60">
        <f t="shared" si="98"/>
        <v>50</v>
      </c>
      <c r="AI167" s="60">
        <f t="shared" si="98"/>
        <v>140</v>
      </c>
      <c r="AJ167" s="60">
        <f t="shared" si="98"/>
        <v>10140</v>
      </c>
      <c r="AK167" s="60">
        <f t="shared" si="98"/>
        <v>863.26530612244892</v>
      </c>
      <c r="AL167" s="60">
        <f t="shared" si="98"/>
        <v>17.26530612244898</v>
      </c>
      <c r="AM167" s="60">
        <f t="shared" si="98"/>
        <v>-613.52551020408157</v>
      </c>
      <c r="AN167" s="60">
        <f t="shared" si="98"/>
        <v>-613.52551020408157</v>
      </c>
      <c r="AO167" s="60">
        <f t="shared" si="98"/>
        <v>613.52551020408157</v>
      </c>
      <c r="AP167" s="61" t="str">
        <f t="shared" si="80"/>
        <v>VINTO</v>
      </c>
      <c r="AQ167" s="62">
        <f t="shared" si="76"/>
        <v>35</v>
      </c>
      <c r="AR167" s="63">
        <f t="shared" si="81"/>
        <v>5.3817819810851306</v>
      </c>
      <c r="AS167" s="63">
        <f t="shared" si="82"/>
        <v>269.08909905425651</v>
      </c>
      <c r="AT167" s="63">
        <f t="shared" si="83"/>
        <v>538.17819810851302</v>
      </c>
      <c r="AU167" s="63">
        <f t="shared" si="77"/>
        <v>-269.08909905425651</v>
      </c>
      <c r="AV167" s="68">
        <f t="shared" si="84"/>
        <v>0.1</v>
      </c>
      <c r="AW167" s="63">
        <f t="shared" si="85"/>
        <v>1345.4454952712827</v>
      </c>
      <c r="AX167" s="63">
        <f t="shared" si="86"/>
        <v>-538.17819810851302</v>
      </c>
      <c r="AY167" s="64">
        <f t="shared" si="87"/>
        <v>807.26729716276964</v>
      </c>
      <c r="AZ167" s="65">
        <f t="shared" si="88"/>
        <v>227.32560620067193</v>
      </c>
      <c r="BA167" s="51">
        <f t="shared" si="89"/>
        <v>1883.6236933797954</v>
      </c>
      <c r="BB167" s="55">
        <f t="shared" si="90"/>
        <v>0.19995881464688889</v>
      </c>
      <c r="BC167" s="55">
        <f t="shared" si="91"/>
        <v>1.3919801072131042</v>
      </c>
      <c r="BE167" s="52">
        <f>IF(((AS167-T167)/T167)&gt;=BE$4,AD167,"")</f>
        <v>4.0999999999999872</v>
      </c>
      <c r="BF167" s="52">
        <f t="shared" si="92"/>
        <v>4.0999999999999872</v>
      </c>
      <c r="BG167" s="52">
        <f>IF(BB167&lt;=BG$4,AD167,"")</f>
        <v>4.0999999999999872</v>
      </c>
      <c r="BH167" s="52">
        <f>IF(BC167&gt;=BH$4,AD167,"")</f>
        <v>4.0999999999999872</v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9420.0583090379023</v>
      </c>
      <c r="AC168" s="71">
        <f t="shared" si="79"/>
        <v>579.94169096209771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2.8000000000000003</v>
      </c>
      <c r="AG168" s="74">
        <f t="shared" si="98"/>
        <v>200</v>
      </c>
      <c r="AH168" s="60">
        <f t="shared" si="98"/>
        <v>50</v>
      </c>
      <c r="AI168" s="60">
        <f t="shared" si="98"/>
        <v>140</v>
      </c>
      <c r="AJ168" s="60">
        <f t="shared" si="98"/>
        <v>10140</v>
      </c>
      <c r="AK168" s="60">
        <f t="shared" si="98"/>
        <v>863.26530612244892</v>
      </c>
      <c r="AL168" s="60">
        <f t="shared" si="98"/>
        <v>17.26530612244898</v>
      </c>
      <c r="AM168" s="60">
        <f t="shared" si="98"/>
        <v>-613.52551020408157</v>
      </c>
      <c r="AN168" s="60">
        <f t="shared" si="98"/>
        <v>-613.52551020408157</v>
      </c>
      <c r="AO168" s="60">
        <f t="shared" si="98"/>
        <v>613.52551020408157</v>
      </c>
      <c r="AP168" s="61" t="str">
        <f t="shared" si="80"/>
        <v>VINTO</v>
      </c>
      <c r="AQ168" s="62">
        <f t="shared" si="76"/>
        <v>35</v>
      </c>
      <c r="AR168" s="63">
        <f t="shared" si="81"/>
        <v>5.4913265306122589</v>
      </c>
      <c r="AS168" s="63">
        <f t="shared" si="82"/>
        <v>274.56632653061297</v>
      </c>
      <c r="AT168" s="63">
        <f t="shared" si="83"/>
        <v>549.13265306122594</v>
      </c>
      <c r="AU168" s="63">
        <f t="shared" si="77"/>
        <v>-274.56632653061297</v>
      </c>
      <c r="AV168" s="68">
        <f t="shared" si="84"/>
        <v>0.1</v>
      </c>
      <c r="AW168" s="63">
        <f t="shared" si="85"/>
        <v>1372.8316326530648</v>
      </c>
      <c r="AX168" s="63">
        <f t="shared" si="86"/>
        <v>-549.13265306122594</v>
      </c>
      <c r="AY168" s="64">
        <f t="shared" si="87"/>
        <v>823.69897959183891</v>
      </c>
      <c r="AZ168" s="65">
        <f t="shared" si="88"/>
        <v>243.7572886297412</v>
      </c>
      <c r="BA168" s="51">
        <f t="shared" si="89"/>
        <v>1921.9642857142908</v>
      </c>
      <c r="BB168" s="55">
        <f t="shared" si="90"/>
        <v>0.20402891602807779</v>
      </c>
      <c r="BC168" s="55">
        <f t="shared" si="91"/>
        <v>1.420313442589993</v>
      </c>
      <c r="BE168" s="52">
        <f>IF(((AS168-T168)/T168)&gt;=BE$4,AD168,"")</f>
        <v>3.9999999999999871</v>
      </c>
      <c r="BF168" s="52">
        <f t="shared" si="92"/>
        <v>3.9999999999999871</v>
      </c>
      <c r="BG168" s="52">
        <f>IF(BB168&lt;=BG$4,AD168,"")</f>
        <v>3.9999999999999871</v>
      </c>
      <c r="BH168" s="52">
        <f>IF(BC168&gt;=BH$4,AD168,"")</f>
        <v>3.9999999999999871</v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9420.0583090379023</v>
      </c>
      <c r="AC169" s="71">
        <f t="shared" si="79"/>
        <v>579.94169096209771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2.8000000000000003</v>
      </c>
      <c r="AG169" s="74">
        <f t="shared" si="98"/>
        <v>200</v>
      </c>
      <c r="AH169" s="60">
        <f t="shared" si="98"/>
        <v>50</v>
      </c>
      <c r="AI169" s="60">
        <f t="shared" si="98"/>
        <v>140</v>
      </c>
      <c r="AJ169" s="60">
        <f t="shared" si="98"/>
        <v>10140</v>
      </c>
      <c r="AK169" s="60">
        <f t="shared" si="98"/>
        <v>863.26530612244892</v>
      </c>
      <c r="AL169" s="60">
        <f t="shared" si="98"/>
        <v>17.26530612244898</v>
      </c>
      <c r="AM169" s="60">
        <f t="shared" si="98"/>
        <v>-613.52551020408157</v>
      </c>
      <c r="AN169" s="60">
        <f t="shared" si="98"/>
        <v>-613.52551020408157</v>
      </c>
      <c r="AO169" s="60">
        <f t="shared" si="98"/>
        <v>613.52551020408157</v>
      </c>
      <c r="AP169" s="61" t="str">
        <f t="shared" si="80"/>
        <v>VINTO</v>
      </c>
      <c r="AQ169" s="62">
        <f t="shared" si="76"/>
        <v>35</v>
      </c>
      <c r="AR169" s="63">
        <f t="shared" si="81"/>
        <v>5.6064887493459077</v>
      </c>
      <c r="AS169" s="63">
        <f t="shared" si="82"/>
        <v>280.32443746729541</v>
      </c>
      <c r="AT169" s="63">
        <f t="shared" si="83"/>
        <v>560.64887493459082</v>
      </c>
      <c r="AU169" s="63">
        <f t="shared" si="77"/>
        <v>-280.32443746729541</v>
      </c>
      <c r="AV169" s="68">
        <f t="shared" si="84"/>
        <v>0.1</v>
      </c>
      <c r="AW169" s="63">
        <f t="shared" si="85"/>
        <v>1401.6221873364771</v>
      </c>
      <c r="AX169" s="63">
        <f t="shared" si="86"/>
        <v>-560.64887493459082</v>
      </c>
      <c r="AY169" s="64">
        <f t="shared" si="87"/>
        <v>840.97331240188623</v>
      </c>
      <c r="AZ169" s="65">
        <f t="shared" si="88"/>
        <v>261.03162143978852</v>
      </c>
      <c r="BA169" s="51">
        <f t="shared" si="89"/>
        <v>1962.2710622710679</v>
      </c>
      <c r="BB169" s="55">
        <f t="shared" si="90"/>
        <v>0.20830774055702</v>
      </c>
      <c r="BC169" s="55">
        <f t="shared" si="91"/>
        <v>1.4500997695246716</v>
      </c>
      <c r="BE169" s="52">
        <f>IF(((AS169-T169)/T169)&gt;=BE$4,AD169,"")</f>
        <v>3.899999999999987</v>
      </c>
      <c r="BF169" s="52">
        <f t="shared" si="92"/>
        <v>3.899999999999987</v>
      </c>
      <c r="BG169" s="52">
        <f>IF(BB169&lt;=BG$4,AD169,"")</f>
        <v>3.899999999999987</v>
      </c>
      <c r="BH169" s="52">
        <f>IF(BC169&gt;=BH$4,AD169,"")</f>
        <v>3.899999999999987</v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9420.0583090379023</v>
      </c>
      <c r="AC170" s="71">
        <f t="shared" si="79"/>
        <v>579.94169096209771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2.8000000000000003</v>
      </c>
      <c r="AG170" s="74">
        <f t="shared" si="101"/>
        <v>200</v>
      </c>
      <c r="AH170" s="60">
        <f t="shared" si="101"/>
        <v>50</v>
      </c>
      <c r="AI170" s="60">
        <f t="shared" si="101"/>
        <v>140</v>
      </c>
      <c r="AJ170" s="60">
        <f t="shared" si="101"/>
        <v>10140</v>
      </c>
      <c r="AK170" s="60">
        <f t="shared" si="101"/>
        <v>863.26530612244892</v>
      </c>
      <c r="AL170" s="60">
        <f t="shared" si="101"/>
        <v>17.26530612244898</v>
      </c>
      <c r="AM170" s="60">
        <f t="shared" si="101"/>
        <v>-613.52551020408157</v>
      </c>
      <c r="AN170" s="60">
        <f t="shared" si="101"/>
        <v>-613.52551020408157</v>
      </c>
      <c r="AO170" s="60">
        <f t="shared" si="101"/>
        <v>613.52551020408157</v>
      </c>
      <c r="AP170" s="61" t="str">
        <f t="shared" si="80"/>
        <v>VINTO</v>
      </c>
      <c r="AQ170" s="62">
        <f t="shared" si="76"/>
        <v>35</v>
      </c>
      <c r="AR170" s="63">
        <f t="shared" si="81"/>
        <v>5.7277121374865896</v>
      </c>
      <c r="AS170" s="63">
        <f t="shared" si="82"/>
        <v>286.38560687432948</v>
      </c>
      <c r="AT170" s="63">
        <f t="shared" si="83"/>
        <v>572.77121374865897</v>
      </c>
      <c r="AU170" s="63">
        <f t="shared" si="77"/>
        <v>-286.38560687432948</v>
      </c>
      <c r="AV170" s="68">
        <f t="shared" si="84"/>
        <v>0.1</v>
      </c>
      <c r="AW170" s="63">
        <f t="shared" si="85"/>
        <v>1431.9280343716473</v>
      </c>
      <c r="AX170" s="63">
        <f t="shared" si="86"/>
        <v>-572.77121374865897</v>
      </c>
      <c r="AY170" s="64">
        <f t="shared" si="87"/>
        <v>859.15682062298833</v>
      </c>
      <c r="AZ170" s="65">
        <f t="shared" si="88"/>
        <v>279.21512966089063</v>
      </c>
      <c r="BA170" s="51">
        <f t="shared" si="89"/>
        <v>2004.6992481203065</v>
      </c>
      <c r="BB170" s="55">
        <f t="shared" si="90"/>
        <v>0.21281176637695912</v>
      </c>
      <c r="BC170" s="55">
        <f t="shared" si="91"/>
        <v>1.4814537978769642</v>
      </c>
      <c r="BE170" s="52">
        <f>IF(((AS170-T170)/T170)&gt;=BE$4,AD170,"")</f>
        <v>3.7999999999999869</v>
      </c>
      <c r="BF170" s="52">
        <f t="shared" si="92"/>
        <v>3.7999999999999869</v>
      </c>
      <c r="BG170" s="52">
        <f>IF(BB170&lt;=BG$4,AD170,"")</f>
        <v>3.7999999999999869</v>
      </c>
      <c r="BH170" s="52">
        <f>IF(BC170&gt;=BH$4,AD170,"")</f>
        <v>3.7999999999999869</v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9420.0583090379023</v>
      </c>
      <c r="AC171" s="71">
        <f t="shared" si="79"/>
        <v>579.94169096209771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2.8000000000000003</v>
      </c>
      <c r="AG171" s="74">
        <f t="shared" si="101"/>
        <v>200</v>
      </c>
      <c r="AH171" s="60">
        <f t="shared" si="101"/>
        <v>50</v>
      </c>
      <c r="AI171" s="60">
        <f t="shared" si="101"/>
        <v>140</v>
      </c>
      <c r="AJ171" s="60">
        <f t="shared" si="101"/>
        <v>10140</v>
      </c>
      <c r="AK171" s="60">
        <f t="shared" si="101"/>
        <v>863.26530612244892</v>
      </c>
      <c r="AL171" s="60">
        <f t="shared" si="101"/>
        <v>17.26530612244898</v>
      </c>
      <c r="AM171" s="60">
        <f t="shared" si="101"/>
        <v>-613.52551020408157</v>
      </c>
      <c r="AN171" s="60">
        <f t="shared" si="101"/>
        <v>-613.52551020408157</v>
      </c>
      <c r="AO171" s="60">
        <f t="shared" si="101"/>
        <v>613.52551020408157</v>
      </c>
      <c r="AP171" s="61" t="str">
        <f t="shared" si="80"/>
        <v>VINTO</v>
      </c>
      <c r="AQ171" s="62">
        <f t="shared" si="76"/>
        <v>35</v>
      </c>
      <c r="AR171" s="63">
        <f t="shared" si="81"/>
        <v>5.8554881412024438</v>
      </c>
      <c r="AS171" s="63">
        <f t="shared" si="82"/>
        <v>292.7744070601222</v>
      </c>
      <c r="AT171" s="63">
        <f t="shared" si="83"/>
        <v>585.5488141202444</v>
      </c>
      <c r="AU171" s="63">
        <f t="shared" si="77"/>
        <v>-292.7744070601222</v>
      </c>
      <c r="AV171" s="68">
        <f t="shared" si="84"/>
        <v>0.1</v>
      </c>
      <c r="AW171" s="63">
        <f t="shared" si="85"/>
        <v>1463.8720353006111</v>
      </c>
      <c r="AX171" s="63">
        <f t="shared" si="86"/>
        <v>-585.5488141202444</v>
      </c>
      <c r="AY171" s="64">
        <f t="shared" si="87"/>
        <v>878.32322118036666</v>
      </c>
      <c r="AZ171" s="65">
        <f t="shared" si="88"/>
        <v>298.38153021826895</v>
      </c>
      <c r="BA171" s="51">
        <f t="shared" si="89"/>
        <v>2049.4208494208556</v>
      </c>
      <c r="BB171" s="55">
        <f t="shared" si="90"/>
        <v>0.21755925305203008</v>
      </c>
      <c r="BC171" s="55">
        <f t="shared" si="91"/>
        <v>1.5145026385726246</v>
      </c>
      <c r="BE171" s="52">
        <f>IF(((AS171-T171)/T171)&gt;=BE$4,AD171,"")</f>
        <v>3.6999999999999869</v>
      </c>
      <c r="BF171" s="52">
        <f t="shared" si="92"/>
        <v>3.6999999999999869</v>
      </c>
      <c r="BG171" s="52">
        <f>IF(BB171&lt;=BG$4,AD171,"")</f>
        <v>3.6999999999999869</v>
      </c>
      <c r="BH171" s="52">
        <f>IF(BC171&gt;=BH$4,AD171,"")</f>
        <v>3.6999999999999869</v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9420.0583090379023</v>
      </c>
      <c r="AC172" s="71">
        <f t="shared" si="79"/>
        <v>579.94169096209771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2.8000000000000003</v>
      </c>
      <c r="AG172" s="74">
        <f t="shared" si="101"/>
        <v>200</v>
      </c>
      <c r="AH172" s="60">
        <f t="shared" si="101"/>
        <v>50</v>
      </c>
      <c r="AI172" s="60">
        <f t="shared" si="101"/>
        <v>140</v>
      </c>
      <c r="AJ172" s="60">
        <f t="shared" si="101"/>
        <v>10140</v>
      </c>
      <c r="AK172" s="60">
        <f t="shared" si="101"/>
        <v>863.26530612244892</v>
      </c>
      <c r="AL172" s="60">
        <f t="shared" si="101"/>
        <v>17.26530612244898</v>
      </c>
      <c r="AM172" s="60">
        <f t="shared" si="101"/>
        <v>-613.52551020408157</v>
      </c>
      <c r="AN172" s="60">
        <f t="shared" si="101"/>
        <v>-613.52551020408157</v>
      </c>
      <c r="AO172" s="60">
        <f t="shared" si="101"/>
        <v>613.52551020408157</v>
      </c>
      <c r="AP172" s="61" t="str">
        <f t="shared" si="80"/>
        <v>VINTO</v>
      </c>
      <c r="AQ172" s="62">
        <f t="shared" si="76"/>
        <v>35</v>
      </c>
      <c r="AR172" s="63">
        <f t="shared" si="81"/>
        <v>5.9903628117914014</v>
      </c>
      <c r="AS172" s="63">
        <f t="shared" si="82"/>
        <v>299.51814058957007</v>
      </c>
      <c r="AT172" s="63">
        <f t="shared" si="83"/>
        <v>599.03628117914013</v>
      </c>
      <c r="AU172" s="63">
        <f t="shared" si="77"/>
        <v>-299.51814058957007</v>
      </c>
      <c r="AV172" s="68">
        <f t="shared" si="84"/>
        <v>0.1</v>
      </c>
      <c r="AW172" s="63">
        <f t="shared" si="85"/>
        <v>1497.5907029478503</v>
      </c>
      <c r="AX172" s="63">
        <f t="shared" si="86"/>
        <v>-599.03628117914013</v>
      </c>
      <c r="AY172" s="64">
        <f t="shared" si="87"/>
        <v>898.5544217687102</v>
      </c>
      <c r="AZ172" s="65">
        <f t="shared" si="88"/>
        <v>318.61273080661249</v>
      </c>
      <c r="BA172" s="51">
        <f t="shared" si="89"/>
        <v>2096.6269841269905</v>
      </c>
      <c r="BB172" s="55">
        <f t="shared" si="90"/>
        <v>0.22257048898682719</v>
      </c>
      <c r="BC172" s="55">
        <f t="shared" si="91"/>
        <v>1.5493875259735992</v>
      </c>
      <c r="BE172" s="52">
        <f>IF(((AS172-T172)/T172)&gt;=BE$4,AD172,"")</f>
        <v>3.5999999999999868</v>
      </c>
      <c r="BF172" s="52">
        <f t="shared" si="92"/>
        <v>3.5999999999999868</v>
      </c>
      <c r="BG172" s="52">
        <f>IF(BB172&lt;=BG$4,AD172,"")</f>
        <v>3.5999999999999868</v>
      </c>
      <c r="BH172" s="52">
        <f>IF(BC172&gt;=BH$4,AD172,"")</f>
        <v>3.5999999999999868</v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9420.0583090379023</v>
      </c>
      <c r="AC173" s="71">
        <f t="shared" si="79"/>
        <v>579.94169096209771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2.8000000000000003</v>
      </c>
      <c r="AG173" s="74">
        <f t="shared" si="101"/>
        <v>200</v>
      </c>
      <c r="AH173" s="60">
        <f t="shared" si="101"/>
        <v>50</v>
      </c>
      <c r="AI173" s="60">
        <f t="shared" si="101"/>
        <v>140</v>
      </c>
      <c r="AJ173" s="60">
        <f t="shared" si="101"/>
        <v>10140</v>
      </c>
      <c r="AK173" s="60">
        <f t="shared" si="101"/>
        <v>863.26530612244892</v>
      </c>
      <c r="AL173" s="60">
        <f t="shared" si="101"/>
        <v>17.26530612244898</v>
      </c>
      <c r="AM173" s="60">
        <f t="shared" si="101"/>
        <v>-613.52551020408157</v>
      </c>
      <c r="AN173" s="60">
        <f t="shared" si="101"/>
        <v>-613.52551020408157</v>
      </c>
      <c r="AO173" s="60">
        <f t="shared" si="101"/>
        <v>613.52551020408157</v>
      </c>
      <c r="AP173" s="61" t="str">
        <f t="shared" si="80"/>
        <v>VINTO</v>
      </c>
      <c r="AQ173" s="62">
        <f t="shared" si="76"/>
        <v>35</v>
      </c>
      <c r="AR173" s="63">
        <f t="shared" si="81"/>
        <v>6.1329446064140134</v>
      </c>
      <c r="AS173" s="63">
        <f t="shared" si="82"/>
        <v>306.64723032070066</v>
      </c>
      <c r="AT173" s="63">
        <f t="shared" si="83"/>
        <v>613.29446064140132</v>
      </c>
      <c r="AU173" s="63">
        <f t="shared" si="77"/>
        <v>-306.64723032070066</v>
      </c>
      <c r="AV173" s="68">
        <f t="shared" si="84"/>
        <v>0.1</v>
      </c>
      <c r="AW173" s="63">
        <f t="shared" si="85"/>
        <v>1533.2361516035032</v>
      </c>
      <c r="AX173" s="63">
        <f t="shared" si="86"/>
        <v>-613.29446064140132</v>
      </c>
      <c r="AY173" s="64">
        <f t="shared" si="87"/>
        <v>919.94169096210192</v>
      </c>
      <c r="AZ173" s="65">
        <f t="shared" si="88"/>
        <v>340.00000000000421</v>
      </c>
      <c r="BA173" s="51">
        <f t="shared" si="89"/>
        <v>2146.5306122449047</v>
      </c>
      <c r="BB173" s="55">
        <f t="shared" si="90"/>
        <v>0.22786808126075558</v>
      </c>
      <c r="BC173" s="55">
        <f t="shared" si="91"/>
        <v>1.5862658355117722</v>
      </c>
      <c r="BE173" s="52">
        <f>IF(((AS173-T173)/T173)&gt;=BE$4,AD173,"")</f>
        <v>3.4999999999999867</v>
      </c>
      <c r="BF173" s="52">
        <f t="shared" si="92"/>
        <v>3.4999999999999867</v>
      </c>
      <c r="BG173" s="52">
        <f>IF(BB173&lt;=BG$4,AD173,"")</f>
        <v>3.4999999999999867</v>
      </c>
      <c r="BH173" s="52">
        <f>IF(BC173&gt;=BH$4,AD173,"")</f>
        <v>3.4999999999999867</v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9420.0583090379023</v>
      </c>
      <c r="AC174" s="71">
        <f t="shared" si="79"/>
        <v>579.94169096209771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2.8000000000000003</v>
      </c>
      <c r="AG174" s="74">
        <f t="shared" si="101"/>
        <v>200</v>
      </c>
      <c r="AH174" s="60">
        <f t="shared" si="101"/>
        <v>50</v>
      </c>
      <c r="AI174" s="60">
        <f t="shared" si="101"/>
        <v>140</v>
      </c>
      <c r="AJ174" s="60">
        <f t="shared" si="101"/>
        <v>10140</v>
      </c>
      <c r="AK174" s="60">
        <f t="shared" si="101"/>
        <v>863.26530612244892</v>
      </c>
      <c r="AL174" s="60">
        <f t="shared" si="101"/>
        <v>17.26530612244898</v>
      </c>
      <c r="AM174" s="60">
        <f t="shared" si="101"/>
        <v>-613.52551020408157</v>
      </c>
      <c r="AN174" s="60">
        <f t="shared" si="101"/>
        <v>-613.52551020408157</v>
      </c>
      <c r="AO174" s="60">
        <f t="shared" si="101"/>
        <v>613.52551020408157</v>
      </c>
      <c r="AP174" s="61" t="str">
        <f t="shared" si="80"/>
        <v>VINTO</v>
      </c>
      <c r="AQ174" s="62">
        <f t="shared" si="76"/>
        <v>35</v>
      </c>
      <c r="AR174" s="63">
        <f t="shared" si="81"/>
        <v>6.2839135654261913</v>
      </c>
      <c r="AS174" s="63">
        <f t="shared" si="82"/>
        <v>314.19567827130959</v>
      </c>
      <c r="AT174" s="63">
        <f t="shared" si="83"/>
        <v>628.39135654261918</v>
      </c>
      <c r="AU174" s="63">
        <f t="shared" si="77"/>
        <v>-314.19567827130959</v>
      </c>
      <c r="AV174" s="68">
        <f t="shared" si="84"/>
        <v>0.1</v>
      </c>
      <c r="AW174" s="63">
        <f t="shared" si="85"/>
        <v>1570.9783913565479</v>
      </c>
      <c r="AX174" s="63">
        <f t="shared" si="86"/>
        <v>-628.39135654261918</v>
      </c>
      <c r="AY174" s="64">
        <f t="shared" si="87"/>
        <v>942.58703481392877</v>
      </c>
      <c r="AZ174" s="65">
        <f t="shared" si="88"/>
        <v>362.64534385183106</v>
      </c>
      <c r="BA174" s="51">
        <f t="shared" si="89"/>
        <v>2199.3697478991671</v>
      </c>
      <c r="BB174" s="55">
        <f t="shared" si="90"/>
        <v>0.23347729660962099</v>
      </c>
      <c r="BC174" s="55">
        <f t="shared" si="91"/>
        <v>1.6253134573757206</v>
      </c>
      <c r="BE174" s="52">
        <f>IF(((AS174-T174)/T174)&gt;=BE$4,AD174,"")</f>
        <v>3.3999999999999866</v>
      </c>
      <c r="BF174" s="52">
        <f t="shared" si="92"/>
        <v>3.3999999999999866</v>
      </c>
      <c r="BG174" s="52">
        <f>IF(BB174&lt;=BG$4,AD174,"")</f>
        <v>3.3999999999999866</v>
      </c>
      <c r="BH174" s="52">
        <f>IF(BC174&gt;=BH$4,AD174,"")</f>
        <v>3.3999999999999866</v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9420.0583090379023</v>
      </c>
      <c r="AC175" s="71">
        <f t="shared" si="79"/>
        <v>579.94169096209771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2.8000000000000003</v>
      </c>
      <c r="AG175" s="74">
        <f t="shared" si="101"/>
        <v>200</v>
      </c>
      <c r="AH175" s="60">
        <f t="shared" si="101"/>
        <v>50</v>
      </c>
      <c r="AI175" s="60">
        <f t="shared" si="101"/>
        <v>140</v>
      </c>
      <c r="AJ175" s="60">
        <f t="shared" si="101"/>
        <v>10140</v>
      </c>
      <c r="AK175" s="60">
        <f t="shared" si="101"/>
        <v>863.26530612244892</v>
      </c>
      <c r="AL175" s="60">
        <f t="shared" si="101"/>
        <v>17.26530612244898</v>
      </c>
      <c r="AM175" s="60">
        <f t="shared" si="101"/>
        <v>-613.52551020408157</v>
      </c>
      <c r="AN175" s="60">
        <f t="shared" si="101"/>
        <v>-613.52551020408157</v>
      </c>
      <c r="AO175" s="60">
        <f t="shared" si="101"/>
        <v>613.52551020408157</v>
      </c>
      <c r="AP175" s="61" t="str">
        <f t="shared" si="80"/>
        <v>VINTO</v>
      </c>
      <c r="AQ175" s="62">
        <f t="shared" si="76"/>
        <v>35</v>
      </c>
      <c r="AR175" s="63">
        <f t="shared" si="81"/>
        <v>6.4440321583178948</v>
      </c>
      <c r="AS175" s="63">
        <f t="shared" si="82"/>
        <v>322.20160791589473</v>
      </c>
      <c r="AT175" s="63">
        <f t="shared" si="83"/>
        <v>644.40321583178945</v>
      </c>
      <c r="AU175" s="63">
        <f t="shared" si="77"/>
        <v>-322.20160791589473</v>
      </c>
      <c r="AV175" s="68">
        <f t="shared" si="84"/>
        <v>0.1</v>
      </c>
      <c r="AW175" s="63">
        <f t="shared" si="85"/>
        <v>1611.0080395794737</v>
      </c>
      <c r="AX175" s="63">
        <f t="shared" si="86"/>
        <v>-644.40321583178945</v>
      </c>
      <c r="AY175" s="64">
        <f t="shared" si="87"/>
        <v>966.60482374768424</v>
      </c>
      <c r="AZ175" s="65">
        <f t="shared" si="88"/>
        <v>386.66313278558653</v>
      </c>
      <c r="BA175" s="51">
        <f t="shared" si="89"/>
        <v>2255.411255411263</v>
      </c>
      <c r="BB175" s="55">
        <f t="shared" si="90"/>
        <v>0.23942646440387211</v>
      </c>
      <c r="BC175" s="55">
        <f t="shared" si="91"/>
        <v>1.6667276017768777</v>
      </c>
      <c r="BE175" s="52">
        <f>IF(((AS175-T175)/T175)&gt;=BE$4,AD175,"")</f>
        <v>3.2999999999999865</v>
      </c>
      <c r="BF175" s="52">
        <f t="shared" si="92"/>
        <v>3.2999999999999865</v>
      </c>
      <c r="BG175" s="52">
        <f>IF(BB175&lt;=BG$4,AD175,"")</f>
        <v>3.2999999999999865</v>
      </c>
      <c r="BH175" s="52">
        <f>IF(BC175&gt;=BH$4,AD175,"")</f>
        <v>3.2999999999999865</v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9420.0583090379023</v>
      </c>
      <c r="AC176" s="71">
        <f t="shared" si="79"/>
        <v>579.94169096209771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2.8000000000000003</v>
      </c>
      <c r="AG176" s="74">
        <f t="shared" si="101"/>
        <v>200</v>
      </c>
      <c r="AH176" s="60">
        <f t="shared" si="101"/>
        <v>50</v>
      </c>
      <c r="AI176" s="60">
        <f t="shared" si="101"/>
        <v>140</v>
      </c>
      <c r="AJ176" s="60">
        <f t="shared" si="101"/>
        <v>10140</v>
      </c>
      <c r="AK176" s="60">
        <f t="shared" si="101"/>
        <v>863.26530612244892</v>
      </c>
      <c r="AL176" s="60">
        <f t="shared" si="101"/>
        <v>17.26530612244898</v>
      </c>
      <c r="AM176" s="60">
        <f t="shared" si="101"/>
        <v>-613.52551020408157</v>
      </c>
      <c r="AN176" s="60">
        <f t="shared" si="101"/>
        <v>-613.52551020408157</v>
      </c>
      <c r="AO176" s="60">
        <f t="shared" si="101"/>
        <v>613.52551020408157</v>
      </c>
      <c r="AP176" s="61" t="str">
        <f t="shared" si="80"/>
        <v>VINTO</v>
      </c>
      <c r="AQ176" s="62">
        <f t="shared" si="76"/>
        <v>35</v>
      </c>
      <c r="AR176" s="63">
        <f t="shared" si="81"/>
        <v>6.6141581632653299</v>
      </c>
      <c r="AS176" s="63">
        <f t="shared" si="82"/>
        <v>330.7079081632665</v>
      </c>
      <c r="AT176" s="63">
        <f t="shared" si="83"/>
        <v>661.41581632653299</v>
      </c>
      <c r="AU176" s="63">
        <f t="shared" si="77"/>
        <v>-330.7079081632665</v>
      </c>
      <c r="AV176" s="68">
        <f t="shared" si="84"/>
        <v>0.1</v>
      </c>
      <c r="AW176" s="63">
        <f t="shared" si="85"/>
        <v>1653.5395408163324</v>
      </c>
      <c r="AX176" s="63">
        <f t="shared" si="86"/>
        <v>-661.41581632653299</v>
      </c>
      <c r="AY176" s="64">
        <f t="shared" si="87"/>
        <v>992.12372448979943</v>
      </c>
      <c r="AZ176" s="65">
        <f t="shared" si="88"/>
        <v>412.18203352770172</v>
      </c>
      <c r="BA176" s="51">
        <f t="shared" si="89"/>
        <v>2314.9553571428655</v>
      </c>
      <c r="BB176" s="55">
        <f t="shared" si="90"/>
        <v>0.24574745518526397</v>
      </c>
      <c r="BC176" s="55">
        <f t="shared" si="91"/>
        <v>1.710730130203107</v>
      </c>
      <c r="BE176" s="52">
        <f>IF(((AS176-T176)/T176)&gt;=BE$4,AD176,"")</f>
        <v>3.1999999999999864</v>
      </c>
      <c r="BF176" s="52">
        <f t="shared" si="92"/>
        <v>3.1999999999999864</v>
      </c>
      <c r="BG176" s="52">
        <f>IF(BB176&lt;=BG$4,AD176,"")</f>
        <v>3.1999999999999864</v>
      </c>
      <c r="BH176" s="52">
        <f>IF(BC176&gt;=BH$4,AD176,"")</f>
        <v>3.1999999999999864</v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9420.0583090379023</v>
      </c>
      <c r="AC177" s="71">
        <f t="shared" si="79"/>
        <v>579.94169096209771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2.8000000000000003</v>
      </c>
      <c r="AG177" s="74">
        <f t="shared" si="101"/>
        <v>200</v>
      </c>
      <c r="AH177" s="60">
        <f t="shared" si="101"/>
        <v>50</v>
      </c>
      <c r="AI177" s="60">
        <f t="shared" si="101"/>
        <v>140</v>
      </c>
      <c r="AJ177" s="60">
        <f t="shared" si="101"/>
        <v>10140</v>
      </c>
      <c r="AK177" s="60">
        <f t="shared" si="101"/>
        <v>863.26530612244892</v>
      </c>
      <c r="AL177" s="60">
        <f t="shared" si="101"/>
        <v>17.26530612244898</v>
      </c>
      <c r="AM177" s="60">
        <f t="shared" si="101"/>
        <v>-613.52551020408157</v>
      </c>
      <c r="AN177" s="60">
        <f t="shared" si="101"/>
        <v>-613.52551020408157</v>
      </c>
      <c r="AO177" s="60">
        <f t="shared" si="101"/>
        <v>613.52551020408157</v>
      </c>
      <c r="AP177" s="61" t="str">
        <f t="shared" si="80"/>
        <v>VINTO</v>
      </c>
      <c r="AQ177" s="62">
        <f t="shared" si="76"/>
        <v>35</v>
      </c>
      <c r="AR177" s="63">
        <f t="shared" si="81"/>
        <v>6.7952600394996958</v>
      </c>
      <c r="AS177" s="63">
        <f t="shared" si="82"/>
        <v>339.76300197498477</v>
      </c>
      <c r="AT177" s="63">
        <f t="shared" si="83"/>
        <v>679.52600394996955</v>
      </c>
      <c r="AU177" s="63">
        <f t="shared" si="77"/>
        <v>-339.76300197498477</v>
      </c>
      <c r="AV177" s="68">
        <f t="shared" si="84"/>
        <v>0.1</v>
      </c>
      <c r="AW177" s="63">
        <f t="shared" si="85"/>
        <v>1698.8150098749238</v>
      </c>
      <c r="AX177" s="63">
        <f t="shared" si="86"/>
        <v>-679.52600394996955</v>
      </c>
      <c r="AY177" s="64">
        <f t="shared" si="87"/>
        <v>1019.2890059249543</v>
      </c>
      <c r="AZ177" s="65">
        <f t="shared" si="88"/>
        <v>439.34731496285656</v>
      </c>
      <c r="BA177" s="51">
        <f t="shared" si="89"/>
        <v>2378.3410138248933</v>
      </c>
      <c r="BB177" s="55">
        <f t="shared" si="90"/>
        <v>0.25247625182351979</v>
      </c>
      <c r="BC177" s="55">
        <f t="shared" si="91"/>
        <v>1.7575715314310283</v>
      </c>
      <c r="BE177" s="52">
        <f>IF(((AS177-T177)/T177)&gt;=BE$4,AD177,"")</f>
        <v>3.0999999999999863</v>
      </c>
      <c r="BF177" s="52">
        <f t="shared" si="92"/>
        <v>3.0999999999999863</v>
      </c>
      <c r="BG177" s="52" t="str">
        <f>IF(BB177&lt;=BG$4,AD177,"")</f>
        <v/>
      </c>
      <c r="BH177" s="52">
        <f>IF(BC177&gt;=BH$4,AD177,"")</f>
        <v>3.0999999999999863</v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9420.0583090379023</v>
      </c>
      <c r="AC178" s="71">
        <f t="shared" si="79"/>
        <v>579.94169096209771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2.8000000000000003</v>
      </c>
      <c r="AG178" s="74">
        <f t="shared" si="101"/>
        <v>200</v>
      </c>
      <c r="AH178" s="60">
        <f t="shared" si="101"/>
        <v>50</v>
      </c>
      <c r="AI178" s="60">
        <f t="shared" si="101"/>
        <v>140</v>
      </c>
      <c r="AJ178" s="60">
        <f t="shared" si="101"/>
        <v>10140</v>
      </c>
      <c r="AK178" s="60">
        <f t="shared" si="101"/>
        <v>863.26530612244892</v>
      </c>
      <c r="AL178" s="60">
        <f t="shared" si="101"/>
        <v>17.26530612244898</v>
      </c>
      <c r="AM178" s="60">
        <f t="shared" si="101"/>
        <v>-613.52551020408157</v>
      </c>
      <c r="AN178" s="60">
        <f t="shared" si="101"/>
        <v>-613.52551020408157</v>
      </c>
      <c r="AO178" s="60">
        <f t="shared" si="101"/>
        <v>613.52551020408157</v>
      </c>
      <c r="AP178" s="61" t="str">
        <f t="shared" si="80"/>
        <v>VINTO</v>
      </c>
      <c r="AQ178" s="62">
        <f t="shared" si="76"/>
        <v>35</v>
      </c>
      <c r="AR178" s="63">
        <f t="shared" si="81"/>
        <v>6.9884353741496872</v>
      </c>
      <c r="AS178" s="63">
        <f t="shared" si="82"/>
        <v>349.42176870748438</v>
      </c>
      <c r="AT178" s="63">
        <f t="shared" si="83"/>
        <v>698.84353741496875</v>
      </c>
      <c r="AU178" s="63">
        <f t="shared" si="77"/>
        <v>-349.42176870748438</v>
      </c>
      <c r="AV178" s="68">
        <f t="shared" si="84"/>
        <v>0.1</v>
      </c>
      <c r="AW178" s="63">
        <f t="shared" si="85"/>
        <v>1747.1088435374218</v>
      </c>
      <c r="AX178" s="63">
        <f t="shared" si="86"/>
        <v>-698.84353741496875</v>
      </c>
      <c r="AY178" s="64">
        <f t="shared" si="87"/>
        <v>1048.265306122453</v>
      </c>
      <c r="AZ178" s="65">
        <f t="shared" si="88"/>
        <v>468.3236151603553</v>
      </c>
      <c r="BA178" s="51">
        <f t="shared" si="89"/>
        <v>2445.9523809523907</v>
      </c>
      <c r="BB178" s="55">
        <f t="shared" si="90"/>
        <v>0.25965363490432608</v>
      </c>
      <c r="BC178" s="55">
        <f t="shared" si="91"/>
        <v>1.8075356927408117</v>
      </c>
      <c r="BE178" s="52">
        <f>IF(((AS178-T178)/T178)&gt;=BE$4,AD178,"")</f>
        <v>2.9999999999999862</v>
      </c>
      <c r="BF178" s="52">
        <f t="shared" si="92"/>
        <v>2.9999999999999862</v>
      </c>
      <c r="BG178" s="52" t="str">
        <f>IF(BB178&lt;=BG$4,AD178,"")</f>
        <v/>
      </c>
      <c r="BH178" s="52">
        <f>IF(BC178&gt;=BH$4,AD178,"")</f>
        <v>2.9999999999999862</v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9420.0583090379023</v>
      </c>
      <c r="AC179" s="71">
        <f t="shared" si="79"/>
        <v>579.94169096209771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2.8000000000000003</v>
      </c>
      <c r="AG179" s="74">
        <f t="shared" si="101"/>
        <v>200</v>
      </c>
      <c r="AH179" s="60">
        <f t="shared" si="101"/>
        <v>50</v>
      </c>
      <c r="AI179" s="60">
        <f t="shared" si="101"/>
        <v>140</v>
      </c>
      <c r="AJ179" s="60">
        <f t="shared" si="101"/>
        <v>10140</v>
      </c>
      <c r="AK179" s="60">
        <f t="shared" si="101"/>
        <v>863.26530612244892</v>
      </c>
      <c r="AL179" s="60">
        <f t="shared" si="101"/>
        <v>17.26530612244898</v>
      </c>
      <c r="AM179" s="60">
        <f t="shared" si="101"/>
        <v>-613.52551020408157</v>
      </c>
      <c r="AN179" s="60">
        <f t="shared" si="101"/>
        <v>-613.52551020408157</v>
      </c>
      <c r="AO179" s="60">
        <f t="shared" si="101"/>
        <v>613.52551020408157</v>
      </c>
      <c r="AP179" s="61" t="str">
        <f t="shared" si="80"/>
        <v>VINTO</v>
      </c>
      <c r="AQ179" s="62">
        <f t="shared" si="76"/>
        <v>35</v>
      </c>
      <c r="AR179" s="63">
        <f t="shared" si="81"/>
        <v>7.1949331456720911</v>
      </c>
      <c r="AS179" s="63">
        <f t="shared" si="82"/>
        <v>359.74665728360458</v>
      </c>
      <c r="AT179" s="63">
        <f t="shared" si="83"/>
        <v>719.49331456720915</v>
      </c>
      <c r="AU179" s="63">
        <f t="shared" si="77"/>
        <v>-359.74665728360458</v>
      </c>
      <c r="AV179" s="68">
        <f t="shared" si="84"/>
        <v>0.1</v>
      </c>
      <c r="AW179" s="63">
        <f t="shared" si="85"/>
        <v>1798.733286418023</v>
      </c>
      <c r="AX179" s="63">
        <f t="shared" si="86"/>
        <v>-719.49331456720915</v>
      </c>
      <c r="AY179" s="64">
        <f t="shared" si="87"/>
        <v>1079.2399718508138</v>
      </c>
      <c r="AZ179" s="65">
        <f t="shared" si="88"/>
        <v>499.29828088871614</v>
      </c>
      <c r="BA179" s="51">
        <f t="shared" si="89"/>
        <v>2518.2266009852319</v>
      </c>
      <c r="BB179" s="55">
        <f t="shared" si="90"/>
        <v>0.2673260099217396</v>
      </c>
      <c r="BC179" s="55">
        <f t="shared" si="91"/>
        <v>1.8609456582788562</v>
      </c>
      <c r="BE179" s="52">
        <f>IF(((AS179-T179)/T179)&gt;=BE$4,AD179,"")</f>
        <v>2.8999999999999861</v>
      </c>
      <c r="BF179" s="52">
        <f t="shared" si="92"/>
        <v>2.8999999999999861</v>
      </c>
      <c r="BG179" s="52" t="str">
        <f>IF(BB179&lt;=BG$4,AD179,"")</f>
        <v/>
      </c>
      <c r="BH179" s="52">
        <f>IF(BC179&gt;=BH$4,AD179,"")</f>
        <v>2.8999999999999861</v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9420.0583090379023</v>
      </c>
      <c r="AC180" s="71">
        <f t="shared" si="79"/>
        <v>579.94169096209771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2.8000000000000003</v>
      </c>
      <c r="AG180" s="74">
        <f t="shared" si="101"/>
        <v>200</v>
      </c>
      <c r="AH180" s="60">
        <f t="shared" si="101"/>
        <v>50</v>
      </c>
      <c r="AI180" s="60">
        <f t="shared" si="101"/>
        <v>140</v>
      </c>
      <c r="AJ180" s="60">
        <f t="shared" si="101"/>
        <v>10140</v>
      </c>
      <c r="AK180" s="60">
        <f t="shared" si="101"/>
        <v>863.26530612244892</v>
      </c>
      <c r="AL180" s="60">
        <f t="shared" si="101"/>
        <v>17.26530612244898</v>
      </c>
      <c r="AM180" s="60">
        <f t="shared" si="101"/>
        <v>-613.52551020408157</v>
      </c>
      <c r="AN180" s="60">
        <f t="shared" si="101"/>
        <v>-613.52551020408157</v>
      </c>
      <c r="AO180" s="60">
        <f t="shared" si="101"/>
        <v>613.52551020408157</v>
      </c>
      <c r="AP180" s="61" t="str">
        <f t="shared" si="80"/>
        <v>VINTO</v>
      </c>
      <c r="AQ180" s="62">
        <f t="shared" si="76"/>
        <v>35</v>
      </c>
      <c r="AR180" s="63">
        <f t="shared" si="81"/>
        <v>7.4161807580175241</v>
      </c>
      <c r="AS180" s="63">
        <f t="shared" si="82"/>
        <v>370.80903790087621</v>
      </c>
      <c r="AT180" s="63">
        <f t="shared" si="83"/>
        <v>741.61807580175241</v>
      </c>
      <c r="AU180" s="63">
        <f t="shared" si="77"/>
        <v>-370.80903790087621</v>
      </c>
      <c r="AV180" s="68">
        <f t="shared" si="84"/>
        <v>0.1</v>
      </c>
      <c r="AW180" s="63">
        <f t="shared" si="85"/>
        <v>1854.0451895043811</v>
      </c>
      <c r="AX180" s="63">
        <f t="shared" si="86"/>
        <v>-741.61807580175241</v>
      </c>
      <c r="AY180" s="64">
        <f t="shared" si="87"/>
        <v>1112.4271137026287</v>
      </c>
      <c r="AZ180" s="65">
        <f t="shared" si="88"/>
        <v>532.48542274053102</v>
      </c>
      <c r="BA180" s="51">
        <f t="shared" si="89"/>
        <v>2595.6632653061333</v>
      </c>
      <c r="BB180" s="55">
        <f t="shared" si="90"/>
        <v>0.27554641172611127</v>
      </c>
      <c r="BC180" s="55">
        <f t="shared" si="91"/>
        <v>1.9181706213553318</v>
      </c>
      <c r="BE180" s="52">
        <f>IF(((AS180-T180)/T180)&gt;=BE$4,AD180,"")</f>
        <v>2.7999999999999861</v>
      </c>
      <c r="BF180" s="52">
        <f t="shared" si="92"/>
        <v>2.7999999999999861</v>
      </c>
      <c r="BG180" s="52" t="str">
        <f>IF(BB180&lt;=BG$4,AD180,"")</f>
        <v/>
      </c>
      <c r="BH180" s="52">
        <f>IF(BC180&gt;=BH$4,AD180,"")</f>
        <v>2.7999999999999861</v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9420.0583090379023</v>
      </c>
      <c r="AC181" s="71">
        <f t="shared" si="79"/>
        <v>579.94169096209771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2.8000000000000003</v>
      </c>
      <c r="AG181" s="74">
        <f t="shared" si="101"/>
        <v>200</v>
      </c>
      <c r="AH181" s="60">
        <f t="shared" si="101"/>
        <v>50</v>
      </c>
      <c r="AI181" s="60">
        <f t="shared" si="101"/>
        <v>140</v>
      </c>
      <c r="AJ181" s="60">
        <f t="shared" si="101"/>
        <v>10140</v>
      </c>
      <c r="AK181" s="60">
        <f t="shared" si="101"/>
        <v>863.26530612244892</v>
      </c>
      <c r="AL181" s="60">
        <f t="shared" si="101"/>
        <v>17.26530612244898</v>
      </c>
      <c r="AM181" s="60">
        <f t="shared" si="101"/>
        <v>-613.52551020408157</v>
      </c>
      <c r="AN181" s="60">
        <f t="shared" si="101"/>
        <v>-613.52551020408157</v>
      </c>
      <c r="AO181" s="60">
        <f t="shared" si="101"/>
        <v>613.52551020408157</v>
      </c>
      <c r="AP181" s="61" t="str">
        <f t="shared" si="80"/>
        <v>VINTO</v>
      </c>
      <c r="AQ181" s="62">
        <f t="shared" si="76"/>
        <v>35</v>
      </c>
      <c r="AR181" s="63">
        <f t="shared" si="81"/>
        <v>7.653817082388545</v>
      </c>
      <c r="AS181" s="63">
        <f t="shared" si="82"/>
        <v>382.69085411942723</v>
      </c>
      <c r="AT181" s="63">
        <f t="shared" si="83"/>
        <v>765.38170823885446</v>
      </c>
      <c r="AU181" s="63">
        <f t="shared" si="77"/>
        <v>-382.69085411942723</v>
      </c>
      <c r="AV181" s="68">
        <f t="shared" si="84"/>
        <v>0.1</v>
      </c>
      <c r="AW181" s="63">
        <f t="shared" si="85"/>
        <v>1913.4542705971362</v>
      </c>
      <c r="AX181" s="63">
        <f t="shared" si="86"/>
        <v>-765.38170823885446</v>
      </c>
      <c r="AY181" s="64">
        <f t="shared" si="87"/>
        <v>1148.0725623582816</v>
      </c>
      <c r="AZ181" s="65">
        <f t="shared" si="88"/>
        <v>568.13087139618392</v>
      </c>
      <c r="BA181" s="51">
        <f t="shared" si="89"/>
        <v>2678.8359788359908</v>
      </c>
      <c r="BB181" s="55">
        <f t="shared" si="90"/>
        <v>0.28437573218265866</v>
      </c>
      <c r="BC181" s="55">
        <f t="shared" si="91"/>
        <v>1.9796344705856201</v>
      </c>
      <c r="BE181" s="52">
        <f>IF(((AS181-T181)/T181)&gt;=BE$4,AD181,"")</f>
        <v>2.699999999999986</v>
      </c>
      <c r="BF181" s="52">
        <f t="shared" si="92"/>
        <v>2.699999999999986</v>
      </c>
      <c r="BG181" s="52" t="str">
        <f>IF(BB181&lt;=BG$4,AD181,"")</f>
        <v/>
      </c>
      <c r="BH181" s="52">
        <f>IF(BC181&gt;=BH$4,AD181,"")</f>
        <v>2.699999999999986</v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9420.0583090379023</v>
      </c>
      <c r="AC182" s="71">
        <f t="shared" si="79"/>
        <v>579.94169096209771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2.8000000000000003</v>
      </c>
      <c r="AG182" s="74">
        <f t="shared" si="101"/>
        <v>200</v>
      </c>
      <c r="AH182" s="60">
        <f t="shared" si="101"/>
        <v>50</v>
      </c>
      <c r="AI182" s="60">
        <f t="shared" si="101"/>
        <v>140</v>
      </c>
      <c r="AJ182" s="60">
        <f t="shared" si="101"/>
        <v>10140</v>
      </c>
      <c r="AK182" s="60">
        <f t="shared" si="101"/>
        <v>863.26530612244892</v>
      </c>
      <c r="AL182" s="60">
        <f t="shared" si="101"/>
        <v>17.26530612244898</v>
      </c>
      <c r="AM182" s="60">
        <f t="shared" si="101"/>
        <v>-613.52551020408157</v>
      </c>
      <c r="AN182" s="60">
        <f t="shared" si="101"/>
        <v>-613.52551020408157</v>
      </c>
      <c r="AO182" s="60">
        <f t="shared" si="101"/>
        <v>613.52551020408157</v>
      </c>
      <c r="AP182" s="61" t="str">
        <f t="shared" si="80"/>
        <v>VINTO</v>
      </c>
      <c r="AQ182" s="62">
        <f t="shared" si="76"/>
        <v>35</v>
      </c>
      <c r="AR182" s="63">
        <f t="shared" si="81"/>
        <v>7.9097331240188753</v>
      </c>
      <c r="AS182" s="63">
        <f t="shared" si="82"/>
        <v>395.48665620094374</v>
      </c>
      <c r="AT182" s="63">
        <f t="shared" si="83"/>
        <v>790.97331240188748</v>
      </c>
      <c r="AU182" s="63">
        <f t="shared" si="77"/>
        <v>-395.48665620094374</v>
      </c>
      <c r="AV182" s="68">
        <f t="shared" si="84"/>
        <v>0.1</v>
      </c>
      <c r="AW182" s="63">
        <f t="shared" si="85"/>
        <v>1977.4332810047188</v>
      </c>
      <c r="AX182" s="63">
        <f t="shared" si="86"/>
        <v>-790.97331240188748</v>
      </c>
      <c r="AY182" s="64">
        <f t="shared" si="87"/>
        <v>1186.4599686028314</v>
      </c>
      <c r="AZ182" s="65">
        <f t="shared" si="88"/>
        <v>606.51827764073369</v>
      </c>
      <c r="BA182" s="51">
        <f t="shared" si="89"/>
        <v>2768.4065934066061</v>
      </c>
      <c r="BB182" s="55">
        <f t="shared" si="90"/>
        <v>0.29388423113586348</v>
      </c>
      <c r="BC182" s="55">
        <f t="shared" si="91"/>
        <v>2.0458263082182393</v>
      </c>
      <c r="BE182" s="52">
        <f>IF(((AS182-T182)/T182)&gt;=BE$4,AD182,"")</f>
        <v>2.5999999999999859</v>
      </c>
      <c r="BF182" s="52">
        <f t="shared" si="92"/>
        <v>2.5999999999999859</v>
      </c>
      <c r="BG182" s="52" t="str">
        <f>IF(BB182&lt;=BG$4,AD182,"")</f>
        <v/>
      </c>
      <c r="BH182" s="52">
        <f>IF(BC182&gt;=BH$4,AD182,"")</f>
        <v>2.5999999999999859</v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9420.0583090379023</v>
      </c>
      <c r="AC183" s="71">
        <f t="shared" si="79"/>
        <v>579.94169096209771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2.8000000000000003</v>
      </c>
      <c r="AG183" s="74">
        <f t="shared" si="101"/>
        <v>200</v>
      </c>
      <c r="AH183" s="60">
        <f t="shared" si="101"/>
        <v>50</v>
      </c>
      <c r="AI183" s="60">
        <f t="shared" si="101"/>
        <v>140</v>
      </c>
      <c r="AJ183" s="60">
        <f t="shared" si="101"/>
        <v>10140</v>
      </c>
      <c r="AK183" s="60">
        <f t="shared" si="101"/>
        <v>863.26530612244892</v>
      </c>
      <c r="AL183" s="60">
        <f t="shared" si="101"/>
        <v>17.26530612244898</v>
      </c>
      <c r="AM183" s="60">
        <f t="shared" si="101"/>
        <v>-613.52551020408157</v>
      </c>
      <c r="AN183" s="60">
        <f t="shared" si="101"/>
        <v>-613.52551020408157</v>
      </c>
      <c r="AO183" s="60">
        <f t="shared" si="101"/>
        <v>613.52551020408157</v>
      </c>
      <c r="AP183" s="61" t="str">
        <f t="shared" si="80"/>
        <v>VINTO</v>
      </c>
      <c r="AQ183" s="62">
        <f t="shared" si="76"/>
        <v>35</v>
      </c>
      <c r="AR183" s="63">
        <f t="shared" si="81"/>
        <v>8.1861224489796314</v>
      </c>
      <c r="AS183" s="63">
        <f t="shared" si="82"/>
        <v>409.30612244898157</v>
      </c>
      <c r="AT183" s="63">
        <f t="shared" si="83"/>
        <v>818.61224489796314</v>
      </c>
      <c r="AU183" s="63">
        <f t="shared" si="77"/>
        <v>-409.30612244898157</v>
      </c>
      <c r="AV183" s="68">
        <f t="shared" si="84"/>
        <v>0.1</v>
      </c>
      <c r="AW183" s="63">
        <f t="shared" si="85"/>
        <v>2046.5306122449078</v>
      </c>
      <c r="AX183" s="63">
        <f t="shared" si="86"/>
        <v>-818.61224489796314</v>
      </c>
      <c r="AY183" s="64">
        <f t="shared" si="87"/>
        <v>1227.9183673469447</v>
      </c>
      <c r="AZ183" s="65">
        <f t="shared" si="88"/>
        <v>647.976676384847</v>
      </c>
      <c r="BA183" s="51">
        <f t="shared" si="89"/>
        <v>2865.142857142871</v>
      </c>
      <c r="BB183" s="55">
        <f t="shared" si="90"/>
        <v>0.3041534100053247</v>
      </c>
      <c r="BC183" s="55">
        <f t="shared" si="91"/>
        <v>2.1173134928614674</v>
      </c>
      <c r="BE183" s="52">
        <f>IF(((AS183-T183)/T183)&gt;=BE$4,AD183,"")</f>
        <v>2.4999999999999858</v>
      </c>
      <c r="BF183" s="52">
        <f t="shared" si="92"/>
        <v>2.4999999999999858</v>
      </c>
      <c r="BG183" s="52" t="str">
        <f>IF(BB183&lt;=BG$4,AD183,"")</f>
        <v/>
      </c>
      <c r="BH183" s="52">
        <f>IF(BC183&gt;=BH$4,AD183,"")</f>
        <v>2.4999999999999858</v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9420.0583090379023</v>
      </c>
      <c r="AC184" s="71">
        <f t="shared" si="79"/>
        <v>579.94169096209771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2.8000000000000003</v>
      </c>
      <c r="AG184" s="74">
        <f t="shared" si="101"/>
        <v>200</v>
      </c>
      <c r="AH184" s="60">
        <f t="shared" si="101"/>
        <v>50</v>
      </c>
      <c r="AI184" s="60">
        <f t="shared" si="101"/>
        <v>140</v>
      </c>
      <c r="AJ184" s="60">
        <f t="shared" si="101"/>
        <v>10140</v>
      </c>
      <c r="AK184" s="60">
        <f t="shared" si="101"/>
        <v>863.26530612244892</v>
      </c>
      <c r="AL184" s="60">
        <f t="shared" si="101"/>
        <v>17.26530612244898</v>
      </c>
      <c r="AM184" s="60">
        <f t="shared" si="101"/>
        <v>-613.52551020408157</v>
      </c>
      <c r="AN184" s="60">
        <f t="shared" si="101"/>
        <v>-613.52551020408157</v>
      </c>
      <c r="AO184" s="60">
        <f t="shared" si="101"/>
        <v>613.52551020408157</v>
      </c>
      <c r="AP184" s="61" t="str">
        <f t="shared" si="80"/>
        <v>VINTO</v>
      </c>
      <c r="AQ184" s="62">
        <f t="shared" si="76"/>
        <v>35</v>
      </c>
      <c r="AR184" s="63">
        <f t="shared" si="81"/>
        <v>8.485544217687119</v>
      </c>
      <c r="AS184" s="63">
        <f t="shared" si="82"/>
        <v>424.27721088435595</v>
      </c>
      <c r="AT184" s="63">
        <f t="shared" si="83"/>
        <v>848.5544217687119</v>
      </c>
      <c r="AU184" s="63">
        <f t="shared" si="77"/>
        <v>-424.27721088435595</v>
      </c>
      <c r="AV184" s="68">
        <f t="shared" si="84"/>
        <v>0.1</v>
      </c>
      <c r="AW184" s="63">
        <f t="shared" si="85"/>
        <v>2121.3860544217796</v>
      </c>
      <c r="AX184" s="63">
        <f t="shared" si="86"/>
        <v>-848.5544217687119</v>
      </c>
      <c r="AY184" s="64">
        <f t="shared" si="87"/>
        <v>1272.8316326530676</v>
      </c>
      <c r="AZ184" s="65">
        <f t="shared" si="88"/>
        <v>692.88994169096986</v>
      </c>
      <c r="BA184" s="51">
        <f t="shared" si="89"/>
        <v>2969.9404761904916</v>
      </c>
      <c r="BB184" s="55">
        <f t="shared" si="90"/>
        <v>0.31527835378057445</v>
      </c>
      <c r="BC184" s="55">
        <f t="shared" si="91"/>
        <v>2.1947579428916311</v>
      </c>
      <c r="BE184" s="52">
        <f>IF(((AS184-T184)/T184)&gt;=BE$4,AD184,"")</f>
        <v>2.3999999999999857</v>
      </c>
      <c r="BF184" s="52">
        <f t="shared" si="92"/>
        <v>2.3999999999999857</v>
      </c>
      <c r="BG184" s="52" t="str">
        <f>IF(BB184&lt;=BG$4,AD184,"")</f>
        <v/>
      </c>
      <c r="BH184" s="52">
        <f>IF(BC184&gt;=BH$4,AD184,"")</f>
        <v>2.3999999999999857</v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9420.0583090379023</v>
      </c>
      <c r="AC185" s="71">
        <f t="shared" si="79"/>
        <v>579.94169096209771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2.8000000000000003</v>
      </c>
      <c r="AG185" s="74">
        <f t="shared" si="101"/>
        <v>200</v>
      </c>
      <c r="AH185" s="60">
        <f t="shared" si="101"/>
        <v>50</v>
      </c>
      <c r="AI185" s="60">
        <f t="shared" si="101"/>
        <v>140</v>
      </c>
      <c r="AJ185" s="60">
        <f t="shared" si="101"/>
        <v>10140</v>
      </c>
      <c r="AK185" s="60">
        <f t="shared" si="101"/>
        <v>863.26530612244892</v>
      </c>
      <c r="AL185" s="60">
        <f t="shared" si="101"/>
        <v>17.26530612244898</v>
      </c>
      <c r="AM185" s="60">
        <f t="shared" si="101"/>
        <v>-613.52551020408157</v>
      </c>
      <c r="AN185" s="60">
        <f t="shared" si="101"/>
        <v>-613.52551020408157</v>
      </c>
      <c r="AO185" s="60">
        <f t="shared" si="101"/>
        <v>613.52551020408157</v>
      </c>
      <c r="AP185" s="61" t="str">
        <f t="shared" si="80"/>
        <v>VINTO</v>
      </c>
      <c r="AQ185" s="62">
        <f t="shared" si="76"/>
        <v>35</v>
      </c>
      <c r="AR185" s="63">
        <f t="shared" si="81"/>
        <v>8.8110026619343884</v>
      </c>
      <c r="AS185" s="63">
        <f t="shared" si="82"/>
        <v>440.55013309671943</v>
      </c>
      <c r="AT185" s="63">
        <f t="shared" si="83"/>
        <v>881.10026619343887</v>
      </c>
      <c r="AU185" s="63">
        <f t="shared" si="77"/>
        <v>-440.55013309671943</v>
      </c>
      <c r="AV185" s="68">
        <f t="shared" si="84"/>
        <v>0.1</v>
      </c>
      <c r="AW185" s="63">
        <f t="shared" si="85"/>
        <v>2202.750665483597</v>
      </c>
      <c r="AX185" s="63">
        <f t="shared" si="86"/>
        <v>-881.10026619343887</v>
      </c>
      <c r="AY185" s="64">
        <f t="shared" si="87"/>
        <v>1321.650399290158</v>
      </c>
      <c r="AZ185" s="65">
        <f t="shared" si="88"/>
        <v>741.70870832806031</v>
      </c>
      <c r="BA185" s="51">
        <f t="shared" si="89"/>
        <v>3083.850931677036</v>
      </c>
      <c r="BB185" s="55">
        <f t="shared" si="90"/>
        <v>0.32737068397106328</v>
      </c>
      <c r="BC185" s="55">
        <f t="shared" si="91"/>
        <v>2.2789366929244186</v>
      </c>
      <c r="BE185" s="52">
        <f>IF(((AS185-T185)/T185)&gt;=BE$4,AD185,"")</f>
        <v>2.2999999999999856</v>
      </c>
      <c r="BF185" s="52">
        <f t="shared" si="92"/>
        <v>2.2999999999999856</v>
      </c>
      <c r="BG185" s="52" t="str">
        <f>IF(BB185&lt;=BG$4,AD185,"")</f>
        <v/>
      </c>
      <c r="BH185" s="52">
        <f>IF(BC185&gt;=BH$4,AD185,"")</f>
        <v>2.2999999999999856</v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9420.0583090379023</v>
      </c>
      <c r="AC186" s="71">
        <f t="shared" si="79"/>
        <v>579.94169096209771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2.8000000000000003</v>
      </c>
      <c r="AG186" s="74">
        <f t="shared" si="104"/>
        <v>200</v>
      </c>
      <c r="AH186" s="60">
        <f t="shared" si="104"/>
        <v>50</v>
      </c>
      <c r="AI186" s="60">
        <f t="shared" si="104"/>
        <v>140</v>
      </c>
      <c r="AJ186" s="60">
        <f t="shared" si="104"/>
        <v>10140</v>
      </c>
      <c r="AK186" s="60">
        <f t="shared" si="104"/>
        <v>863.26530612244892</v>
      </c>
      <c r="AL186" s="60">
        <f t="shared" si="104"/>
        <v>17.26530612244898</v>
      </c>
      <c r="AM186" s="60">
        <f t="shared" si="104"/>
        <v>-613.52551020408157</v>
      </c>
      <c r="AN186" s="60">
        <f t="shared" si="104"/>
        <v>-613.52551020408157</v>
      </c>
      <c r="AO186" s="60">
        <f t="shared" si="104"/>
        <v>613.52551020408157</v>
      </c>
      <c r="AP186" s="61" t="str">
        <f t="shared" si="80"/>
        <v>VINTO</v>
      </c>
      <c r="AQ186" s="62">
        <f t="shared" si="76"/>
        <v>35</v>
      </c>
      <c r="AR186" s="63">
        <f t="shared" si="81"/>
        <v>9.166048237476863</v>
      </c>
      <c r="AS186" s="63">
        <f t="shared" si="82"/>
        <v>458.30241187384314</v>
      </c>
      <c r="AT186" s="63">
        <f t="shared" si="83"/>
        <v>916.60482374768628</v>
      </c>
      <c r="AU186" s="63">
        <f t="shared" si="77"/>
        <v>-458.30241187384314</v>
      </c>
      <c r="AV186" s="68">
        <f t="shared" si="84"/>
        <v>0.1</v>
      </c>
      <c r="AW186" s="63">
        <f t="shared" si="85"/>
        <v>2291.5120593692159</v>
      </c>
      <c r="AX186" s="63">
        <f t="shared" si="86"/>
        <v>-916.60482374768628</v>
      </c>
      <c r="AY186" s="64">
        <f t="shared" si="87"/>
        <v>1374.9072356215297</v>
      </c>
      <c r="AZ186" s="65">
        <f t="shared" si="88"/>
        <v>794.965544659432</v>
      </c>
      <c r="BA186" s="51">
        <f t="shared" si="89"/>
        <v>3208.116883116902</v>
      </c>
      <c r="BB186" s="55">
        <f t="shared" si="90"/>
        <v>0.34056231690614197</v>
      </c>
      <c r="BC186" s="55">
        <f t="shared" si="91"/>
        <v>2.3707680565965505</v>
      </c>
      <c r="BE186" s="52">
        <f>IF(((AS186-T186)/T186)&gt;=BE$4,AD186,"")</f>
        <v>2.1999999999999855</v>
      </c>
      <c r="BF186" s="52">
        <f t="shared" si="92"/>
        <v>2.1999999999999855</v>
      </c>
      <c r="BG186" s="52" t="str">
        <f>IF(BB186&lt;=BG$4,AD186,"")</f>
        <v/>
      </c>
      <c r="BH186" s="52">
        <f>IF(BC186&gt;=BH$4,AD186,"")</f>
        <v>2.1999999999999855</v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9420.0583090379023</v>
      </c>
      <c r="AC187" s="71">
        <f t="shared" si="79"/>
        <v>579.94169096209771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2.8000000000000003</v>
      </c>
      <c r="AG187" s="74">
        <f t="shared" si="104"/>
        <v>200</v>
      </c>
      <c r="AH187" s="60">
        <f t="shared" si="104"/>
        <v>50</v>
      </c>
      <c r="AI187" s="60">
        <f t="shared" si="104"/>
        <v>140</v>
      </c>
      <c r="AJ187" s="60">
        <f t="shared" si="104"/>
        <v>10140</v>
      </c>
      <c r="AK187" s="60">
        <f t="shared" si="104"/>
        <v>863.26530612244892</v>
      </c>
      <c r="AL187" s="60">
        <f t="shared" si="104"/>
        <v>17.26530612244898</v>
      </c>
      <c r="AM187" s="60">
        <f t="shared" si="104"/>
        <v>-613.52551020408157</v>
      </c>
      <c r="AN187" s="60">
        <f t="shared" si="104"/>
        <v>-613.52551020408157</v>
      </c>
      <c r="AO187" s="60">
        <f t="shared" si="104"/>
        <v>613.52551020408157</v>
      </c>
      <c r="AP187" s="61" t="str">
        <f t="shared" si="80"/>
        <v>VINTO</v>
      </c>
      <c r="AQ187" s="62">
        <f t="shared" si="76"/>
        <v>35</v>
      </c>
      <c r="AR187" s="63">
        <f t="shared" si="81"/>
        <v>9.5549076773567165</v>
      </c>
      <c r="AS187" s="63">
        <f t="shared" si="82"/>
        <v>477.74538386783581</v>
      </c>
      <c r="AT187" s="63">
        <f t="shared" si="83"/>
        <v>955.49076773567162</v>
      </c>
      <c r="AU187" s="63">
        <f t="shared" si="77"/>
        <v>-477.74538386783581</v>
      </c>
      <c r="AV187" s="68">
        <f t="shared" si="84"/>
        <v>0.1</v>
      </c>
      <c r="AW187" s="63">
        <f t="shared" si="85"/>
        <v>2388.7269193391789</v>
      </c>
      <c r="AX187" s="63">
        <f t="shared" si="86"/>
        <v>-955.49076773567162</v>
      </c>
      <c r="AY187" s="64">
        <f t="shared" si="87"/>
        <v>1433.2361516035073</v>
      </c>
      <c r="AZ187" s="65">
        <f t="shared" si="88"/>
        <v>853.29446064140961</v>
      </c>
      <c r="BA187" s="51">
        <f t="shared" si="89"/>
        <v>3344.2176870748508</v>
      </c>
      <c r="BB187" s="55">
        <f t="shared" si="90"/>
        <v>0.35501029583503774</v>
      </c>
      <c r="BC187" s="55">
        <f t="shared" si="91"/>
        <v>2.4713452644279319</v>
      </c>
      <c r="BE187" s="52">
        <f>IF(((AS187-T187)/T187)&gt;=BE$4,AD187,"")</f>
        <v>2.0999999999999854</v>
      </c>
      <c r="BF187" s="52">
        <f t="shared" si="92"/>
        <v>2.0999999999999854</v>
      </c>
      <c r="BG187" s="52" t="str">
        <f>IF(BB187&lt;=BG$4,AD187,"")</f>
        <v/>
      </c>
      <c r="BH187" s="52">
        <f>IF(BC187&gt;=BH$4,AD187,"")</f>
        <v>2.0999999999999854</v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9420.0583090379023</v>
      </c>
      <c r="AC188" s="71">
        <f t="shared" si="79"/>
        <v>579.94169096209771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2.8000000000000003</v>
      </c>
      <c r="AG188" s="74">
        <f t="shared" si="104"/>
        <v>200</v>
      </c>
      <c r="AH188" s="60">
        <f t="shared" si="104"/>
        <v>50</v>
      </c>
      <c r="AI188" s="60">
        <f t="shared" si="104"/>
        <v>140</v>
      </c>
      <c r="AJ188" s="60">
        <f t="shared" si="104"/>
        <v>10140</v>
      </c>
      <c r="AK188" s="60">
        <f t="shared" si="104"/>
        <v>863.26530612244892</v>
      </c>
      <c r="AL188" s="60">
        <f t="shared" si="104"/>
        <v>17.26530612244898</v>
      </c>
      <c r="AM188" s="60">
        <f t="shared" si="104"/>
        <v>-613.52551020408157</v>
      </c>
      <c r="AN188" s="60">
        <f t="shared" si="104"/>
        <v>-613.52551020408157</v>
      </c>
      <c r="AO188" s="60">
        <f t="shared" si="104"/>
        <v>613.52551020408157</v>
      </c>
      <c r="AP188" s="61" t="str">
        <f t="shared" si="80"/>
        <v>VINTO</v>
      </c>
      <c r="AQ188" s="62">
        <f t="shared" si="76"/>
        <v>35</v>
      </c>
      <c r="AR188" s="63">
        <f t="shared" si="81"/>
        <v>9.9826530612245552</v>
      </c>
      <c r="AS188" s="63">
        <f t="shared" si="82"/>
        <v>499.13265306122776</v>
      </c>
      <c r="AT188" s="63">
        <f t="shared" si="83"/>
        <v>998.26530612245551</v>
      </c>
      <c r="AU188" s="63">
        <f t="shared" si="77"/>
        <v>-499.13265306122776</v>
      </c>
      <c r="AV188" s="68">
        <f t="shared" si="84"/>
        <v>0.1</v>
      </c>
      <c r="AW188" s="63">
        <f t="shared" si="85"/>
        <v>2495.6632653061388</v>
      </c>
      <c r="AX188" s="63">
        <f t="shared" si="86"/>
        <v>-998.26530612245551</v>
      </c>
      <c r="AY188" s="64">
        <f t="shared" si="87"/>
        <v>1497.3979591836833</v>
      </c>
      <c r="AZ188" s="65">
        <f t="shared" si="88"/>
        <v>917.45626822158556</v>
      </c>
      <c r="BA188" s="51">
        <f t="shared" si="89"/>
        <v>3493.9285714285943</v>
      </c>
      <c r="BB188" s="55">
        <f t="shared" si="90"/>
        <v>0.37090307265682299</v>
      </c>
      <c r="BC188" s="55">
        <f t="shared" si="91"/>
        <v>2.5819801930424524</v>
      </c>
      <c r="BE188" s="52">
        <f>IF(((AS188-T188)/T188)&gt;=BE$4,AD188,"")</f>
        <v>1.9999999999999853</v>
      </c>
      <c r="BF188" s="52">
        <f t="shared" si="92"/>
        <v>1.9999999999999853</v>
      </c>
      <c r="BG188" s="52" t="str">
        <f>IF(BB188&lt;=BG$4,AD188,"")</f>
        <v/>
      </c>
      <c r="BH188" s="52">
        <f>IF(BC188&gt;=BH$4,AD188,"")</f>
        <v>1.9999999999999853</v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9420.0583090379023</v>
      </c>
      <c r="AC189" s="71">
        <f t="shared" si="79"/>
        <v>579.94169096209771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2.8000000000000003</v>
      </c>
      <c r="AG189" s="74">
        <f t="shared" si="104"/>
        <v>200</v>
      </c>
      <c r="AH189" s="60">
        <f t="shared" si="104"/>
        <v>50</v>
      </c>
      <c r="AI189" s="60">
        <f t="shared" si="104"/>
        <v>140</v>
      </c>
      <c r="AJ189" s="60">
        <f t="shared" si="104"/>
        <v>10140</v>
      </c>
      <c r="AK189" s="60">
        <f t="shared" si="104"/>
        <v>863.26530612244892</v>
      </c>
      <c r="AL189" s="60">
        <f t="shared" si="104"/>
        <v>17.26530612244898</v>
      </c>
      <c r="AM189" s="60">
        <f t="shared" si="104"/>
        <v>-613.52551020408157</v>
      </c>
      <c r="AN189" s="60">
        <f t="shared" si="104"/>
        <v>-613.52551020408157</v>
      </c>
      <c r="AO189" s="60">
        <f t="shared" si="104"/>
        <v>613.52551020408157</v>
      </c>
      <c r="AP189" s="61" t="str">
        <f t="shared" si="80"/>
        <v>VINTO</v>
      </c>
      <c r="AQ189" s="62">
        <f t="shared" si="76"/>
        <v>35</v>
      </c>
      <c r="AR189" s="63">
        <f t="shared" si="81"/>
        <v>10.45542427497322</v>
      </c>
      <c r="AS189" s="63">
        <f t="shared" si="82"/>
        <v>522.77121374866101</v>
      </c>
      <c r="AT189" s="63">
        <f t="shared" si="83"/>
        <v>1045.542427497322</v>
      </c>
      <c r="AU189" s="63">
        <f t="shared" si="77"/>
        <v>-522.77121374866101</v>
      </c>
      <c r="AV189" s="68">
        <f t="shared" si="84"/>
        <v>0.1</v>
      </c>
      <c r="AW189" s="63">
        <f t="shared" si="85"/>
        <v>2613.8560687433051</v>
      </c>
      <c r="AX189" s="63">
        <f t="shared" si="86"/>
        <v>-1045.542427497322</v>
      </c>
      <c r="AY189" s="64">
        <f t="shared" si="87"/>
        <v>1568.313641245983</v>
      </c>
      <c r="AZ189" s="65">
        <f t="shared" si="88"/>
        <v>988.37195028388533</v>
      </c>
      <c r="BA189" s="51">
        <f t="shared" si="89"/>
        <v>3659.3984962406271</v>
      </c>
      <c r="BB189" s="55">
        <f t="shared" si="90"/>
        <v>0.38846877335458574</v>
      </c>
      <c r="BC189" s="55">
        <f t="shared" si="91"/>
        <v>2.704260903616396</v>
      </c>
      <c r="BE189" s="52">
        <f>IF(((AS189-T189)/T189)&gt;=BE$4,AD189,"")</f>
        <v>1.8999999999999853</v>
      </c>
      <c r="BF189" s="52">
        <f t="shared" si="92"/>
        <v>1.8999999999999853</v>
      </c>
      <c r="BG189" s="52" t="str">
        <f>IF(BB189&lt;=BG$4,AD189,"")</f>
        <v/>
      </c>
      <c r="BH189" s="52">
        <f>IF(BC189&gt;=BH$4,AD189,"")</f>
        <v>1.8999999999999853</v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9420.0583090379023</v>
      </c>
      <c r="AC190" s="71">
        <f t="shared" si="79"/>
        <v>579.94169096209771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2.8000000000000003</v>
      </c>
      <c r="AG190" s="74">
        <f t="shared" si="104"/>
        <v>200</v>
      </c>
      <c r="AH190" s="60">
        <f t="shared" si="104"/>
        <v>50</v>
      </c>
      <c r="AI190" s="60">
        <f t="shared" si="104"/>
        <v>140</v>
      </c>
      <c r="AJ190" s="60">
        <f t="shared" si="104"/>
        <v>10140</v>
      </c>
      <c r="AK190" s="60">
        <f t="shared" si="104"/>
        <v>863.26530612244892</v>
      </c>
      <c r="AL190" s="60">
        <f t="shared" si="104"/>
        <v>17.26530612244898</v>
      </c>
      <c r="AM190" s="60">
        <f t="shared" si="104"/>
        <v>-613.52551020408157</v>
      </c>
      <c r="AN190" s="60">
        <f t="shared" si="104"/>
        <v>-613.52551020408157</v>
      </c>
      <c r="AO190" s="60">
        <f t="shared" si="104"/>
        <v>613.52551020408157</v>
      </c>
      <c r="AP190" s="61" t="str">
        <f t="shared" si="80"/>
        <v>VINTO</v>
      </c>
      <c r="AQ190" s="62">
        <f t="shared" si="76"/>
        <v>35</v>
      </c>
      <c r="AR190" s="63">
        <f t="shared" si="81"/>
        <v>10.980725623582849</v>
      </c>
      <c r="AS190" s="63">
        <f t="shared" si="82"/>
        <v>549.03628117914241</v>
      </c>
      <c r="AT190" s="63">
        <f t="shared" si="83"/>
        <v>1098.0725623582848</v>
      </c>
      <c r="AU190" s="63">
        <f t="shared" si="77"/>
        <v>-549.03628117914241</v>
      </c>
      <c r="AV190" s="68">
        <f t="shared" si="84"/>
        <v>0.1</v>
      </c>
      <c r="AW190" s="63">
        <f t="shared" si="85"/>
        <v>2745.181405895712</v>
      </c>
      <c r="AX190" s="63">
        <f t="shared" si="86"/>
        <v>-1098.0725623582848</v>
      </c>
      <c r="AY190" s="64">
        <f t="shared" si="87"/>
        <v>1647.1088435374272</v>
      </c>
      <c r="AZ190" s="65">
        <f t="shared" si="88"/>
        <v>1067.1671525753295</v>
      </c>
      <c r="BA190" s="51">
        <f t="shared" si="89"/>
        <v>3843.2539682539968</v>
      </c>
      <c r="BB190" s="55">
        <f t="shared" si="90"/>
        <v>0.4079862185743221</v>
      </c>
      <c r="BC190" s="55">
        <f t="shared" si="91"/>
        <v>2.8401283598096669</v>
      </c>
      <c r="BE190" s="52">
        <f>IF(((AS190-T190)/T190)&gt;=BE$4,AD190,"")</f>
        <v>1.7999999999999852</v>
      </c>
      <c r="BF190" s="52">
        <f t="shared" si="92"/>
        <v>1.7999999999999852</v>
      </c>
      <c r="BG190" s="52" t="str">
        <f>IF(BB190&lt;=BG$4,AD190,"")</f>
        <v/>
      </c>
      <c r="BH190" s="52">
        <f>IF(BC190&gt;=BH$4,AD190,"")</f>
        <v>1.7999999999999852</v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9420.0583090379023</v>
      </c>
      <c r="AC191" s="71">
        <f t="shared" si="79"/>
        <v>579.94169096209771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2.8000000000000003</v>
      </c>
      <c r="AG191" s="74">
        <f t="shared" si="104"/>
        <v>200</v>
      </c>
      <c r="AH191" s="60">
        <f t="shared" si="104"/>
        <v>50</v>
      </c>
      <c r="AI191" s="60">
        <f t="shared" si="104"/>
        <v>140</v>
      </c>
      <c r="AJ191" s="60">
        <f t="shared" si="104"/>
        <v>10140</v>
      </c>
      <c r="AK191" s="60">
        <f t="shared" si="104"/>
        <v>863.26530612244892</v>
      </c>
      <c r="AL191" s="60">
        <f t="shared" si="104"/>
        <v>17.26530612244898</v>
      </c>
      <c r="AM191" s="60">
        <f t="shared" si="104"/>
        <v>-613.52551020408157</v>
      </c>
      <c r="AN191" s="60">
        <f t="shared" si="104"/>
        <v>-613.52551020408157</v>
      </c>
      <c r="AO191" s="60">
        <f t="shared" si="104"/>
        <v>613.52551020408157</v>
      </c>
      <c r="AP191" s="61" t="str">
        <f t="shared" si="80"/>
        <v>VINTO</v>
      </c>
      <c r="AQ191" s="62">
        <f t="shared" si="76"/>
        <v>35</v>
      </c>
      <c r="AR191" s="63">
        <f t="shared" si="81"/>
        <v>11.567827130852434</v>
      </c>
      <c r="AS191" s="63">
        <f t="shared" si="82"/>
        <v>578.39135654262168</v>
      </c>
      <c r="AT191" s="63">
        <f t="shared" si="83"/>
        <v>1156.7827130852434</v>
      </c>
      <c r="AU191" s="63">
        <f t="shared" si="77"/>
        <v>-578.39135654262168</v>
      </c>
      <c r="AV191" s="68">
        <f t="shared" si="84"/>
        <v>0.1</v>
      </c>
      <c r="AW191" s="63">
        <f t="shared" si="85"/>
        <v>2891.9567827131086</v>
      </c>
      <c r="AX191" s="63">
        <f t="shared" si="86"/>
        <v>-1156.7827130852434</v>
      </c>
      <c r="AY191" s="64">
        <f t="shared" si="87"/>
        <v>1735.1740696278653</v>
      </c>
      <c r="AZ191" s="65">
        <f t="shared" si="88"/>
        <v>1155.2323786657676</v>
      </c>
      <c r="BA191" s="51">
        <f t="shared" si="89"/>
        <v>4048.7394957983515</v>
      </c>
      <c r="BB191" s="55">
        <f t="shared" si="90"/>
        <v>0.42979983381990988</v>
      </c>
      <c r="BC191" s="55">
        <f t="shared" si="91"/>
        <v>2.9919802226139112</v>
      </c>
      <c r="BE191" s="52">
        <f>IF(((AS191-T191)/T191)&gt;=BE$4,AD191,"")</f>
        <v>1.6999999999999851</v>
      </c>
      <c r="BF191" s="52">
        <f t="shared" si="92"/>
        <v>1.6999999999999851</v>
      </c>
      <c r="BG191" s="52" t="str">
        <f>IF(BB191&lt;=BG$4,AD191,"")</f>
        <v/>
      </c>
      <c r="BH191" s="52">
        <f>IF(BC191&gt;=BH$4,AD191,"")</f>
        <v>1.6999999999999851</v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9420.0583090379023</v>
      </c>
      <c r="AC192" s="71">
        <f t="shared" si="79"/>
        <v>579.94169096209771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2.8000000000000003</v>
      </c>
      <c r="AG192" s="74">
        <f t="shared" si="104"/>
        <v>200</v>
      </c>
      <c r="AH192" s="60">
        <f t="shared" si="104"/>
        <v>50</v>
      </c>
      <c r="AI192" s="60">
        <f t="shared" si="104"/>
        <v>140</v>
      </c>
      <c r="AJ192" s="60">
        <f t="shared" si="104"/>
        <v>10140</v>
      </c>
      <c r="AK192" s="60">
        <f t="shared" si="104"/>
        <v>863.26530612244892</v>
      </c>
      <c r="AL192" s="60">
        <f t="shared" si="104"/>
        <v>17.26530612244898</v>
      </c>
      <c r="AM192" s="60">
        <f t="shared" si="104"/>
        <v>-613.52551020408157</v>
      </c>
      <c r="AN192" s="60">
        <f t="shared" si="104"/>
        <v>-613.52551020408157</v>
      </c>
      <c r="AO192" s="60">
        <f t="shared" si="104"/>
        <v>613.52551020408157</v>
      </c>
      <c r="AP192" s="61" t="str">
        <f t="shared" si="80"/>
        <v>VINTO</v>
      </c>
      <c r="AQ192" s="62">
        <f t="shared" si="76"/>
        <v>35</v>
      </c>
      <c r="AR192" s="63">
        <f t="shared" si="81"/>
        <v>12.228316326530717</v>
      </c>
      <c r="AS192" s="63">
        <f t="shared" si="82"/>
        <v>611.41581632653583</v>
      </c>
      <c r="AT192" s="63">
        <f t="shared" si="83"/>
        <v>1222.8316326530717</v>
      </c>
      <c r="AU192" s="63">
        <f t="shared" si="77"/>
        <v>-611.41581632653583</v>
      </c>
      <c r="AV192" s="68">
        <f t="shared" si="84"/>
        <v>0.1</v>
      </c>
      <c r="AW192" s="63">
        <f t="shared" si="85"/>
        <v>3057.0790816326789</v>
      </c>
      <c r="AX192" s="63">
        <f t="shared" si="86"/>
        <v>-1222.8316326530717</v>
      </c>
      <c r="AY192" s="64">
        <f t="shared" si="87"/>
        <v>1834.2474489796073</v>
      </c>
      <c r="AZ192" s="65">
        <f t="shared" si="88"/>
        <v>1254.3057580175096</v>
      </c>
      <c r="BA192" s="51">
        <f t="shared" si="89"/>
        <v>4279.9107142857511</v>
      </c>
      <c r="BB192" s="55">
        <f t="shared" si="90"/>
        <v>0.45434015097119612</v>
      </c>
      <c r="BC192" s="55">
        <f t="shared" si="91"/>
        <v>3.1628135682686849</v>
      </c>
      <c r="BE192" s="52">
        <f>IF(((AS192-T192)/T192)&gt;=BE$4,AD192,"")</f>
        <v>1.599999999999985</v>
      </c>
      <c r="BF192" s="52">
        <f t="shared" si="92"/>
        <v>1.599999999999985</v>
      </c>
      <c r="BG192" s="52" t="str">
        <f>IF(BB192&lt;=BG$4,AD192,"")</f>
        <v/>
      </c>
      <c r="BH192" s="52">
        <f>IF(BC192&gt;=BH$4,AD192,"")</f>
        <v>1.599999999999985</v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9420.0583090379023</v>
      </c>
      <c r="AC193" s="71">
        <f t="shared" si="79"/>
        <v>579.94169096209771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2.8000000000000003</v>
      </c>
      <c r="AG193" s="74">
        <f t="shared" si="104"/>
        <v>200</v>
      </c>
      <c r="AH193" s="60">
        <f t="shared" si="104"/>
        <v>50</v>
      </c>
      <c r="AI193" s="60">
        <f t="shared" si="104"/>
        <v>140</v>
      </c>
      <c r="AJ193" s="60">
        <f t="shared" si="104"/>
        <v>10140</v>
      </c>
      <c r="AK193" s="60">
        <f t="shared" si="104"/>
        <v>863.26530612244892</v>
      </c>
      <c r="AL193" s="60">
        <f t="shared" si="104"/>
        <v>17.26530612244898</v>
      </c>
      <c r="AM193" s="60">
        <f t="shared" si="104"/>
        <v>-613.52551020408157</v>
      </c>
      <c r="AN193" s="60">
        <f t="shared" si="104"/>
        <v>-613.52551020408157</v>
      </c>
      <c r="AO193" s="60">
        <f t="shared" si="104"/>
        <v>613.52551020408157</v>
      </c>
      <c r="AP193" s="61" t="str">
        <f t="shared" si="80"/>
        <v>VINTO</v>
      </c>
      <c r="AQ193" s="62">
        <f t="shared" si="76"/>
        <v>35</v>
      </c>
      <c r="AR193" s="63">
        <f t="shared" si="81"/>
        <v>12.97687074829944</v>
      </c>
      <c r="AS193" s="63">
        <f t="shared" si="82"/>
        <v>648.84353741497205</v>
      </c>
      <c r="AT193" s="63">
        <f t="shared" si="83"/>
        <v>1297.6870748299441</v>
      </c>
      <c r="AU193" s="63">
        <f t="shared" si="77"/>
        <v>-648.84353741497205</v>
      </c>
      <c r="AV193" s="68">
        <f t="shared" si="84"/>
        <v>0.1</v>
      </c>
      <c r="AW193" s="63">
        <f t="shared" si="85"/>
        <v>3244.2176870748604</v>
      </c>
      <c r="AX193" s="63">
        <f t="shared" si="86"/>
        <v>-1297.6870748299441</v>
      </c>
      <c r="AY193" s="64">
        <f t="shared" si="87"/>
        <v>1946.5306122449163</v>
      </c>
      <c r="AZ193" s="65">
        <f t="shared" si="88"/>
        <v>1366.5889212828185</v>
      </c>
      <c r="BA193" s="51">
        <f t="shared" si="89"/>
        <v>4541.9047619048042</v>
      </c>
      <c r="BB193" s="55">
        <f t="shared" si="90"/>
        <v>0.48215251040932061</v>
      </c>
      <c r="BC193" s="55">
        <f t="shared" si="91"/>
        <v>3.3564246933440978</v>
      </c>
      <c r="BE193" s="52">
        <f>IF(((AS193-T193)/T193)&gt;=BE$4,AD193,"")</f>
        <v>1.4999999999999849</v>
      </c>
      <c r="BF193" s="52">
        <f t="shared" si="92"/>
        <v>1.4999999999999849</v>
      </c>
      <c r="BG193" s="52" t="str">
        <f>IF(BB193&lt;=BG$4,AD193,"")</f>
        <v/>
      </c>
      <c r="BH193" s="52">
        <f>IF(BC193&gt;=BH$4,AD193,"")</f>
        <v>1.4999999999999849</v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9420.0583090379023</v>
      </c>
      <c r="AC194" s="71">
        <f t="shared" si="79"/>
        <v>579.94169096209771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2.8000000000000003</v>
      </c>
      <c r="AG194" s="74">
        <f t="shared" si="104"/>
        <v>200</v>
      </c>
      <c r="AH194" s="60">
        <f t="shared" si="104"/>
        <v>50</v>
      </c>
      <c r="AI194" s="60">
        <f t="shared" si="104"/>
        <v>140</v>
      </c>
      <c r="AJ194" s="60">
        <f t="shared" si="104"/>
        <v>10140</v>
      </c>
      <c r="AK194" s="60">
        <f t="shared" si="104"/>
        <v>863.26530612244892</v>
      </c>
      <c r="AL194" s="60">
        <f t="shared" si="104"/>
        <v>17.26530612244898</v>
      </c>
      <c r="AM194" s="60">
        <f t="shared" si="104"/>
        <v>-613.52551020408157</v>
      </c>
      <c r="AN194" s="60">
        <f t="shared" si="104"/>
        <v>-613.52551020408157</v>
      </c>
      <c r="AO194" s="60">
        <f t="shared" si="104"/>
        <v>613.52551020408157</v>
      </c>
      <c r="AP194" s="61" t="str">
        <f t="shared" si="80"/>
        <v>VINTO</v>
      </c>
      <c r="AQ194" s="62">
        <f t="shared" si="76"/>
        <v>35</v>
      </c>
      <c r="AR194" s="63">
        <f t="shared" si="81"/>
        <v>13.832361516035125</v>
      </c>
      <c r="AS194" s="63">
        <f t="shared" si="82"/>
        <v>691.61807580175628</v>
      </c>
      <c r="AT194" s="63">
        <f t="shared" si="83"/>
        <v>1383.2361516035126</v>
      </c>
      <c r="AU194" s="63">
        <f t="shared" si="77"/>
        <v>-691.61807580175628</v>
      </c>
      <c r="AV194" s="68">
        <f t="shared" si="84"/>
        <v>0.1</v>
      </c>
      <c r="AW194" s="63">
        <f t="shared" si="85"/>
        <v>3458.0903790087814</v>
      </c>
      <c r="AX194" s="63">
        <f t="shared" si="86"/>
        <v>-1383.2361516035126</v>
      </c>
      <c r="AY194" s="64">
        <f t="shared" si="87"/>
        <v>2074.8542274052688</v>
      </c>
      <c r="AZ194" s="65">
        <f t="shared" si="88"/>
        <v>1494.9125364431711</v>
      </c>
      <c r="BA194" s="51">
        <f t="shared" si="89"/>
        <v>4841.3265306122939</v>
      </c>
      <c r="BB194" s="55">
        <f t="shared" si="90"/>
        <v>0.51393806405289144</v>
      </c>
      <c r="BC194" s="55">
        <f t="shared" si="91"/>
        <v>3.5776945505731397</v>
      </c>
      <c r="BE194" s="52">
        <f>IF(((AS194-T194)/T194)&gt;=BE$4,AD194,"")</f>
        <v>1.3999999999999848</v>
      </c>
      <c r="BF194" s="52">
        <f t="shared" si="92"/>
        <v>1.3999999999999848</v>
      </c>
      <c r="BG194" s="52" t="str">
        <f>IF(BB194&lt;=BG$4,AD194,"")</f>
        <v/>
      </c>
      <c r="BH194" s="52">
        <f>IF(BC194&gt;=BH$4,AD194,"")</f>
        <v>1.3999999999999848</v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9420.0583090379023</v>
      </c>
      <c r="AC195" s="71">
        <f t="shared" si="79"/>
        <v>579.94169096209771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2.8000000000000003</v>
      </c>
      <c r="AG195" s="74">
        <f t="shared" si="104"/>
        <v>200</v>
      </c>
      <c r="AH195" s="60">
        <f t="shared" si="104"/>
        <v>50</v>
      </c>
      <c r="AI195" s="60">
        <f t="shared" si="104"/>
        <v>140</v>
      </c>
      <c r="AJ195" s="60">
        <f t="shared" si="104"/>
        <v>10140</v>
      </c>
      <c r="AK195" s="60">
        <f t="shared" si="104"/>
        <v>863.26530612244892</v>
      </c>
      <c r="AL195" s="60">
        <f t="shared" si="104"/>
        <v>17.26530612244898</v>
      </c>
      <c r="AM195" s="60">
        <f t="shared" si="104"/>
        <v>-613.52551020408157</v>
      </c>
      <c r="AN195" s="60">
        <f t="shared" si="104"/>
        <v>-613.52551020408157</v>
      </c>
      <c r="AO195" s="60">
        <f t="shared" si="104"/>
        <v>613.52551020408157</v>
      </c>
      <c r="AP195" s="61" t="str">
        <f t="shared" si="80"/>
        <v>VINTO</v>
      </c>
      <c r="AQ195" s="62">
        <f t="shared" si="76"/>
        <v>35</v>
      </c>
      <c r="AR195" s="63">
        <f t="shared" si="81"/>
        <v>14.819466248037838</v>
      </c>
      <c r="AS195" s="63">
        <f t="shared" si="82"/>
        <v>740.97331240189192</v>
      </c>
      <c r="AT195" s="63">
        <f t="shared" si="83"/>
        <v>1481.9466248037838</v>
      </c>
      <c r="AU195" s="63">
        <f t="shared" si="77"/>
        <v>-740.97331240189192</v>
      </c>
      <c r="AV195" s="68">
        <f t="shared" si="84"/>
        <v>0.1</v>
      </c>
      <c r="AW195" s="63">
        <f t="shared" si="85"/>
        <v>3704.8665620094598</v>
      </c>
      <c r="AX195" s="63">
        <f t="shared" si="86"/>
        <v>-1481.9466248037838</v>
      </c>
      <c r="AY195" s="64">
        <f t="shared" si="87"/>
        <v>2222.919937205676</v>
      </c>
      <c r="AZ195" s="65">
        <f t="shared" si="88"/>
        <v>1642.9782462435783</v>
      </c>
      <c r="BA195" s="51">
        <f t="shared" si="89"/>
        <v>5186.8131868132432</v>
      </c>
      <c r="BB195" s="55">
        <f t="shared" si="90"/>
        <v>0.5506137028723963</v>
      </c>
      <c r="BC195" s="55">
        <f t="shared" si="91"/>
        <v>3.8330059242989578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>
        <f>IF(BC195&gt;=BH$4,AD195,"")</f>
        <v>1.2999999999999847</v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9420.0583090379023</v>
      </c>
      <c r="AC196" s="71">
        <f t="shared" si="79"/>
        <v>579.94169096209771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2.8000000000000003</v>
      </c>
      <c r="AG196" s="74">
        <f t="shared" si="104"/>
        <v>200</v>
      </c>
      <c r="AH196" s="60">
        <f t="shared" si="104"/>
        <v>50</v>
      </c>
      <c r="AI196" s="60">
        <f t="shared" si="104"/>
        <v>140</v>
      </c>
      <c r="AJ196" s="60">
        <f t="shared" si="104"/>
        <v>10140</v>
      </c>
      <c r="AK196" s="60">
        <f t="shared" si="104"/>
        <v>863.26530612244892</v>
      </c>
      <c r="AL196" s="60">
        <f t="shared" si="104"/>
        <v>17.26530612244898</v>
      </c>
      <c r="AM196" s="60">
        <f t="shared" si="104"/>
        <v>-613.52551020408157</v>
      </c>
      <c r="AN196" s="60">
        <f t="shared" si="104"/>
        <v>-613.52551020408157</v>
      </c>
      <c r="AO196" s="60">
        <f t="shared" si="104"/>
        <v>613.52551020408157</v>
      </c>
      <c r="AP196" s="61" t="str">
        <f t="shared" si="80"/>
        <v>VINTO</v>
      </c>
      <c r="AQ196" s="62">
        <f t="shared" si="76"/>
        <v>35</v>
      </c>
      <c r="AR196" s="63">
        <f t="shared" si="81"/>
        <v>15.971088435374341</v>
      </c>
      <c r="AS196" s="63">
        <f t="shared" si="82"/>
        <v>798.55442176871702</v>
      </c>
      <c r="AT196" s="63">
        <f t="shared" si="83"/>
        <v>1597.108843537434</v>
      </c>
      <c r="AU196" s="63">
        <f t="shared" si="77"/>
        <v>-798.55442176871702</v>
      </c>
      <c r="AV196" s="68">
        <f t="shared" si="84"/>
        <v>0.1</v>
      </c>
      <c r="AW196" s="63">
        <f t="shared" si="85"/>
        <v>3992.7721088435851</v>
      </c>
      <c r="AX196" s="63">
        <f t="shared" si="86"/>
        <v>-1597.108843537434</v>
      </c>
      <c r="AY196" s="64">
        <f t="shared" si="87"/>
        <v>2395.6632653061511</v>
      </c>
      <c r="AZ196" s="65">
        <f t="shared" si="88"/>
        <v>1815.7215743440534</v>
      </c>
      <c r="BA196" s="51">
        <f t="shared" si="89"/>
        <v>5589.8809523810196</v>
      </c>
      <c r="BB196" s="55">
        <f t="shared" si="90"/>
        <v>0.59340194816181879</v>
      </c>
      <c r="BC196" s="55">
        <f t="shared" si="91"/>
        <v>4.1308691936457462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>
        <f>IF(BC196&gt;=BH$4,AD196,"")</f>
        <v>1.1999999999999846</v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9420.0583090379023</v>
      </c>
      <c r="AC197" s="71">
        <f t="shared" si="79"/>
        <v>579.94169096209771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2.8000000000000003</v>
      </c>
      <c r="AG197" s="74">
        <f t="shared" si="104"/>
        <v>200</v>
      </c>
      <c r="AH197" s="60">
        <f t="shared" si="104"/>
        <v>50</v>
      </c>
      <c r="AI197" s="60">
        <f t="shared" si="104"/>
        <v>140</v>
      </c>
      <c r="AJ197" s="60">
        <f t="shared" si="104"/>
        <v>10140</v>
      </c>
      <c r="AK197" s="60">
        <f t="shared" si="104"/>
        <v>863.26530612244892</v>
      </c>
      <c r="AL197" s="60">
        <f t="shared" si="104"/>
        <v>17.26530612244898</v>
      </c>
      <c r="AM197" s="60">
        <f t="shared" si="104"/>
        <v>-613.52551020408157</v>
      </c>
      <c r="AN197" s="60">
        <f t="shared" si="104"/>
        <v>-613.52551020408157</v>
      </c>
      <c r="AO197" s="60">
        <f t="shared" si="104"/>
        <v>613.52551020408157</v>
      </c>
      <c r="AP197" s="61" t="str">
        <f t="shared" si="80"/>
        <v>VINTO</v>
      </c>
      <c r="AQ197" s="62">
        <f t="shared" si="76"/>
        <v>35</v>
      </c>
      <c r="AR197" s="63">
        <f t="shared" si="81"/>
        <v>17.332096474953847</v>
      </c>
      <c r="AS197" s="63">
        <f t="shared" si="82"/>
        <v>866.60482374769231</v>
      </c>
      <c r="AT197" s="63">
        <f t="shared" si="83"/>
        <v>1733.2096474953846</v>
      </c>
      <c r="AU197" s="63">
        <f t="shared" si="77"/>
        <v>-866.60482374769231</v>
      </c>
      <c r="AV197" s="68">
        <f t="shared" si="84"/>
        <v>0.1</v>
      </c>
      <c r="AW197" s="63">
        <f t="shared" si="85"/>
        <v>4333.0241187384618</v>
      </c>
      <c r="AX197" s="63">
        <f t="shared" si="86"/>
        <v>-1733.2096474953846</v>
      </c>
      <c r="AY197" s="64">
        <f t="shared" si="87"/>
        <v>2599.8144712430772</v>
      </c>
      <c r="AZ197" s="65">
        <f t="shared" si="88"/>
        <v>2019.8727802809794</v>
      </c>
      <c r="BA197" s="51">
        <f t="shared" si="89"/>
        <v>6066.2337662338459</v>
      </c>
      <c r="BB197" s="55">
        <f t="shared" si="90"/>
        <v>0.64396987441295439</v>
      </c>
      <c r="BC197" s="55">
        <f t="shared" si="91"/>
        <v>4.4828894210555887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>
        <f>IF(BC197&gt;=BH$4,AD197,"")</f>
        <v>1.0999999999999845</v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9420.0583090379023</v>
      </c>
      <c r="AC198" s="71">
        <f t="shared" si="79"/>
        <v>579.94169096209771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2.8000000000000003</v>
      </c>
      <c r="AG198" s="74">
        <f t="shared" si="104"/>
        <v>200</v>
      </c>
      <c r="AH198" s="60">
        <f t="shared" si="104"/>
        <v>50</v>
      </c>
      <c r="AI198" s="60">
        <f t="shared" si="104"/>
        <v>140</v>
      </c>
      <c r="AJ198" s="60">
        <f t="shared" si="104"/>
        <v>10140</v>
      </c>
      <c r="AK198" s="60">
        <f t="shared" si="104"/>
        <v>863.26530612244892</v>
      </c>
      <c r="AL198" s="60">
        <f t="shared" si="104"/>
        <v>17.26530612244898</v>
      </c>
      <c r="AM198" s="60">
        <f t="shared" si="104"/>
        <v>-613.52551020408157</v>
      </c>
      <c r="AN198" s="60">
        <f t="shared" si="104"/>
        <v>-613.52551020408157</v>
      </c>
      <c r="AO198" s="60">
        <f t="shared" si="104"/>
        <v>613.52551020408157</v>
      </c>
      <c r="AP198" s="61" t="str">
        <f t="shared" si="80"/>
        <v>VINTO</v>
      </c>
      <c r="AQ198" s="62">
        <f t="shared" si="76"/>
        <v>35</v>
      </c>
      <c r="AR198" s="63">
        <f t="shared" si="81"/>
        <v>18.965306122449256</v>
      </c>
      <c r="AS198" s="63">
        <f t="shared" si="82"/>
        <v>948.26530612246279</v>
      </c>
      <c r="AT198" s="63">
        <f t="shared" si="83"/>
        <v>1896.5306122449256</v>
      </c>
      <c r="AU198" s="63">
        <f t="shared" si="77"/>
        <v>-948.26530612246279</v>
      </c>
      <c r="AV198" s="68">
        <f t="shared" si="84"/>
        <v>0.1</v>
      </c>
      <c r="AW198" s="63">
        <f t="shared" si="85"/>
        <v>4741.3265306123139</v>
      </c>
      <c r="AX198" s="63">
        <f t="shared" si="86"/>
        <v>-1896.5306122449256</v>
      </c>
      <c r="AY198" s="64">
        <f t="shared" si="87"/>
        <v>2844.7959183673884</v>
      </c>
      <c r="AZ198" s="65">
        <f t="shared" si="88"/>
        <v>2264.8542274052907</v>
      </c>
      <c r="BA198" s="51">
        <f t="shared" si="89"/>
        <v>6637.8571428572395</v>
      </c>
      <c r="BB198" s="55">
        <f t="shared" si="90"/>
        <v>0.70465138591431742</v>
      </c>
      <c r="BC198" s="55">
        <f t="shared" si="91"/>
        <v>4.9053136939473987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>
        <f>IF(BC198&gt;=BH$4,AD198,"")</f>
        <v>0.99999999999998457</v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9420.0583090379023</v>
      </c>
      <c r="AC199" s="71">
        <f t="shared" si="79"/>
        <v>579.94169096209771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2.8000000000000003</v>
      </c>
      <c r="AG199" s="74">
        <f t="shared" si="104"/>
        <v>200</v>
      </c>
      <c r="AH199" s="60">
        <f t="shared" si="104"/>
        <v>50</v>
      </c>
      <c r="AI199" s="60">
        <f t="shared" si="104"/>
        <v>140</v>
      </c>
      <c r="AJ199" s="60">
        <f t="shared" si="104"/>
        <v>10140</v>
      </c>
      <c r="AK199" s="60">
        <f t="shared" si="104"/>
        <v>863.26530612244892</v>
      </c>
      <c r="AL199" s="60">
        <f t="shared" si="104"/>
        <v>17.26530612244898</v>
      </c>
      <c r="AM199" s="60">
        <f t="shared" si="104"/>
        <v>-613.52551020408157</v>
      </c>
      <c r="AN199" s="60">
        <f t="shared" si="104"/>
        <v>-613.52551020408157</v>
      </c>
      <c r="AO199" s="60">
        <f t="shared" si="104"/>
        <v>613.52551020408157</v>
      </c>
      <c r="AP199" s="61" t="str">
        <f t="shared" si="80"/>
        <v>VINTO</v>
      </c>
      <c r="AQ199" s="62">
        <f t="shared" si="76"/>
        <v>35</v>
      </c>
      <c r="AR199" s="63">
        <f t="shared" si="81"/>
        <v>20.961451247165876</v>
      </c>
      <c r="AS199" s="63">
        <f t="shared" si="82"/>
        <v>1048.0725623582937</v>
      </c>
      <c r="AT199" s="63">
        <f t="shared" si="83"/>
        <v>2096.1451247165874</v>
      </c>
      <c r="AU199" s="63">
        <f t="shared" si="77"/>
        <v>-1048.0725623582937</v>
      </c>
      <c r="AV199" s="68">
        <f t="shared" si="84"/>
        <v>0.1</v>
      </c>
      <c r="AW199" s="63">
        <f t="shared" si="85"/>
        <v>5240.3628117914686</v>
      </c>
      <c r="AX199" s="63">
        <f t="shared" si="86"/>
        <v>-2096.1451247165874</v>
      </c>
      <c r="AY199" s="64">
        <f t="shared" si="87"/>
        <v>3144.2176870748813</v>
      </c>
      <c r="AZ199" s="65">
        <f t="shared" si="88"/>
        <v>2564.2759961127836</v>
      </c>
      <c r="BA199" s="51">
        <f t="shared" si="89"/>
        <v>7336.5079365080555</v>
      </c>
      <c r="BB199" s="55">
        <f t="shared" si="90"/>
        <v>0.77881767774931687</v>
      </c>
      <c r="BC199" s="55">
        <f t="shared" si="91"/>
        <v>5.4216100274818366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>
        <f>IF(BC199&gt;=BH$4,AD199,"")</f>
        <v>0.89999999999998459</v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9420.0583090379023</v>
      </c>
      <c r="AC200" s="71">
        <f t="shared" si="79"/>
        <v>579.94169096209771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2.8000000000000003</v>
      </c>
      <c r="AG200" s="74">
        <f t="shared" si="104"/>
        <v>200</v>
      </c>
      <c r="AH200" s="60">
        <f t="shared" si="104"/>
        <v>50</v>
      </c>
      <c r="AI200" s="60">
        <f t="shared" si="104"/>
        <v>140</v>
      </c>
      <c r="AJ200" s="60">
        <f t="shared" si="104"/>
        <v>10140</v>
      </c>
      <c r="AK200" s="60">
        <f t="shared" si="104"/>
        <v>863.26530612244892</v>
      </c>
      <c r="AL200" s="60">
        <f t="shared" si="104"/>
        <v>17.26530612244898</v>
      </c>
      <c r="AM200" s="60">
        <f t="shared" si="104"/>
        <v>-613.52551020408157</v>
      </c>
      <c r="AN200" s="60">
        <f t="shared" si="104"/>
        <v>-613.52551020408157</v>
      </c>
      <c r="AO200" s="60">
        <f t="shared" si="104"/>
        <v>613.52551020408157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23.456632653061657</v>
      </c>
      <c r="AS200" s="63">
        <f t="shared" si="82"/>
        <v>1172.8316326530828</v>
      </c>
      <c r="AT200" s="63">
        <f t="shared" si="83"/>
        <v>2345.6632653061656</v>
      </c>
      <c r="AU200" s="63">
        <f t="shared" ref="AU200:AU207" si="107">-AS200</f>
        <v>-1172.8316326530828</v>
      </c>
      <c r="AV200" s="68">
        <f t="shared" si="84"/>
        <v>0.1</v>
      </c>
      <c r="AW200" s="63">
        <f t="shared" si="85"/>
        <v>5864.1581632654143</v>
      </c>
      <c r="AX200" s="63">
        <f t="shared" si="86"/>
        <v>-2345.6632653061656</v>
      </c>
      <c r="AY200" s="64">
        <f t="shared" si="87"/>
        <v>3518.4948979592486</v>
      </c>
      <c r="AZ200" s="65">
        <f t="shared" si="88"/>
        <v>2938.5532069971509</v>
      </c>
      <c r="BA200" s="51">
        <f t="shared" si="89"/>
        <v>8209.8214285715803</v>
      </c>
      <c r="BB200" s="55">
        <f t="shared" si="90"/>
        <v>0.87152554254306658</v>
      </c>
      <c r="BC200" s="55">
        <f t="shared" si="91"/>
        <v>6.0669804443998858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>
        <f>IF(BC200&gt;=BH$4,AD200,"")</f>
        <v>0.79999999999998461</v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9420.0583090379023</v>
      </c>
      <c r="AC201" s="71">
        <f t="shared" ref="AC201:AC207" si="109">AA201-AB201</f>
        <v>579.94169096209771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2.8000000000000003</v>
      </c>
      <c r="AG201" s="74">
        <f t="shared" si="104"/>
        <v>200</v>
      </c>
      <c r="AH201" s="60">
        <f t="shared" si="104"/>
        <v>50</v>
      </c>
      <c r="AI201" s="60">
        <f t="shared" si="104"/>
        <v>140</v>
      </c>
      <c r="AJ201" s="60">
        <f t="shared" si="104"/>
        <v>10140</v>
      </c>
      <c r="AK201" s="60">
        <f t="shared" si="104"/>
        <v>863.26530612244892</v>
      </c>
      <c r="AL201" s="60">
        <f t="shared" si="104"/>
        <v>17.26530612244898</v>
      </c>
      <c r="AM201" s="60">
        <f t="shared" si="104"/>
        <v>-613.52551020408157</v>
      </c>
      <c r="AN201" s="60">
        <f t="shared" si="104"/>
        <v>-613.52551020408157</v>
      </c>
      <c r="AO201" s="60">
        <f t="shared" si="104"/>
        <v>613.52551020408157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26.664723032070533</v>
      </c>
      <c r="AS201" s="63">
        <f t="shared" ref="AS201:AS207" si="112">IF(AR201&lt;=0,AH201,AR201*AH201)</f>
        <v>1333.2361516035267</v>
      </c>
      <c r="AT201" s="63">
        <f t="shared" ref="AT201:AT207" si="113">(U201*AS201)</f>
        <v>2666.4723032070533</v>
      </c>
      <c r="AU201" s="63">
        <f t="shared" si="107"/>
        <v>-1333.2361516035267</v>
      </c>
      <c r="AV201" s="68">
        <f t="shared" ref="AV201:AV207" si="114">IFERROR(AE201/X201,0)</f>
        <v>0.1</v>
      </c>
      <c r="AW201" s="63">
        <f t="shared" ref="AW201:AW207" si="115">(AT201+AU201)*V201</f>
        <v>6666.1807580176337</v>
      </c>
      <c r="AX201" s="63">
        <f t="shared" ref="AX201:AX207" si="116">AU201*W201</f>
        <v>-2666.4723032070533</v>
      </c>
      <c r="AY201" s="64">
        <f t="shared" ref="AY201:AY207" si="117">SUM(AW201:AX201)</f>
        <v>3999.7084548105804</v>
      </c>
      <c r="AZ201" s="65">
        <f t="shared" ref="AZ201:AZ207" si="118">AB201-AA201+AY201</f>
        <v>3419.7667638484827</v>
      </c>
      <c r="BA201" s="51">
        <f t="shared" ref="BA201:BA207" si="119">AS201*X201</f>
        <v>9332.6530612246861</v>
      </c>
      <c r="BB201" s="55">
        <f t="shared" ref="BB201:BB207" si="120">BA201/AB201</f>
        <v>0.99072136870645944</v>
      </c>
      <c r="BC201" s="55">
        <f t="shared" ref="BC201:BC207" si="121">IFERROR(AY201/AC201,0)</f>
        <v>6.8967424090088096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9420.0583090379023</v>
      </c>
      <c r="AC202" s="71">
        <f t="shared" si="109"/>
        <v>579.94169096209771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2.8000000000000003</v>
      </c>
      <c r="AG202" s="74">
        <f t="shared" si="125"/>
        <v>200</v>
      </c>
      <c r="AH202" s="60">
        <f t="shared" si="125"/>
        <v>50</v>
      </c>
      <c r="AI202" s="60">
        <f t="shared" si="125"/>
        <v>140</v>
      </c>
      <c r="AJ202" s="60">
        <f t="shared" si="125"/>
        <v>10140</v>
      </c>
      <c r="AK202" s="60">
        <f t="shared" si="125"/>
        <v>863.26530612244892</v>
      </c>
      <c r="AL202" s="60">
        <f t="shared" si="125"/>
        <v>17.26530612244898</v>
      </c>
      <c r="AM202" s="60">
        <f t="shared" si="125"/>
        <v>-613.52551020408157</v>
      </c>
      <c r="AN202" s="60">
        <f t="shared" si="125"/>
        <v>-613.52551020408157</v>
      </c>
      <c r="AO202" s="60">
        <f t="shared" si="125"/>
        <v>613.52551020408157</v>
      </c>
      <c r="AP202" s="61" t="str">
        <f t="shared" si="110"/>
        <v>VINTO</v>
      </c>
      <c r="AQ202" s="62">
        <f t="shared" si="106"/>
        <v>35</v>
      </c>
      <c r="AR202" s="63">
        <f t="shared" si="111"/>
        <v>30.942176870749066</v>
      </c>
      <c r="AS202" s="63">
        <f t="shared" si="112"/>
        <v>1547.1088435374534</v>
      </c>
      <c r="AT202" s="63">
        <f t="shared" si="113"/>
        <v>3094.2176870749067</v>
      </c>
      <c r="AU202" s="63">
        <f t="shared" si="107"/>
        <v>-1547.1088435374534</v>
      </c>
      <c r="AV202" s="68">
        <f t="shared" si="114"/>
        <v>0.1</v>
      </c>
      <c r="AW202" s="63">
        <f t="shared" si="115"/>
        <v>7735.5442176872666</v>
      </c>
      <c r="AX202" s="63">
        <f t="shared" si="116"/>
        <v>-3094.2176870749067</v>
      </c>
      <c r="AY202" s="64">
        <f t="shared" si="117"/>
        <v>4641.3265306123594</v>
      </c>
      <c r="AZ202" s="65">
        <f t="shared" si="118"/>
        <v>4061.3848396502617</v>
      </c>
      <c r="BA202" s="51">
        <f t="shared" si="119"/>
        <v>10829.761904762174</v>
      </c>
      <c r="BB202" s="55">
        <f t="shared" si="120"/>
        <v>1.1496491369243178</v>
      </c>
      <c r="BC202" s="55">
        <f t="shared" si="121"/>
        <v>8.0030916951540476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9420.0583090379023</v>
      </c>
      <c r="AC203" s="71">
        <f t="shared" si="109"/>
        <v>579.94169096209771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2.8000000000000003</v>
      </c>
      <c r="AG203" s="74">
        <f t="shared" si="125"/>
        <v>200</v>
      </c>
      <c r="AH203" s="60">
        <f t="shared" si="125"/>
        <v>50</v>
      </c>
      <c r="AI203" s="60">
        <f t="shared" si="125"/>
        <v>140</v>
      </c>
      <c r="AJ203" s="60">
        <f t="shared" si="125"/>
        <v>10140</v>
      </c>
      <c r="AK203" s="60">
        <f t="shared" si="125"/>
        <v>863.26530612244892</v>
      </c>
      <c r="AL203" s="60">
        <f t="shared" si="125"/>
        <v>17.26530612244898</v>
      </c>
      <c r="AM203" s="60">
        <f t="shared" si="125"/>
        <v>-613.52551020408157</v>
      </c>
      <c r="AN203" s="60">
        <f t="shared" si="125"/>
        <v>-613.52551020408157</v>
      </c>
      <c r="AO203" s="60">
        <f t="shared" si="125"/>
        <v>613.52551020408157</v>
      </c>
      <c r="AP203" s="61" t="str">
        <f t="shared" si="110"/>
        <v>VINTO</v>
      </c>
      <c r="AQ203" s="62">
        <f t="shared" si="106"/>
        <v>35</v>
      </c>
      <c r="AR203" s="63">
        <f t="shared" si="111"/>
        <v>36.930612244899059</v>
      </c>
      <c r="AS203" s="63">
        <f t="shared" si="112"/>
        <v>1846.5306122449529</v>
      </c>
      <c r="AT203" s="63">
        <f t="shared" si="113"/>
        <v>3693.0612244899057</v>
      </c>
      <c r="AU203" s="63">
        <f t="shared" si="107"/>
        <v>-1846.5306122449529</v>
      </c>
      <c r="AV203" s="68">
        <f t="shared" si="114"/>
        <v>0.1</v>
      </c>
      <c r="AW203" s="63">
        <f t="shared" si="115"/>
        <v>9232.6530612247643</v>
      </c>
      <c r="AX203" s="63">
        <f t="shared" si="116"/>
        <v>-3693.0612244899057</v>
      </c>
      <c r="AY203" s="64">
        <f t="shared" si="117"/>
        <v>5539.5918367348586</v>
      </c>
      <c r="AZ203" s="65">
        <f t="shared" si="118"/>
        <v>4959.6501457727609</v>
      </c>
      <c r="BA203" s="51">
        <f t="shared" si="119"/>
        <v>12925.71428571467</v>
      </c>
      <c r="BB203" s="55">
        <f t="shared" si="120"/>
        <v>1.3721480124293213</v>
      </c>
      <c r="BC203" s="55">
        <f t="shared" si="121"/>
        <v>9.5519806957573952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9420.0583090379023</v>
      </c>
      <c r="AC204" s="71">
        <f t="shared" si="109"/>
        <v>579.94169096209771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2.8000000000000003</v>
      </c>
      <c r="AG204" s="74">
        <f t="shared" si="125"/>
        <v>200</v>
      </c>
      <c r="AH204" s="60">
        <f t="shared" si="125"/>
        <v>50</v>
      </c>
      <c r="AI204" s="60">
        <f t="shared" si="125"/>
        <v>140</v>
      </c>
      <c r="AJ204" s="60">
        <f t="shared" si="125"/>
        <v>10140</v>
      </c>
      <c r="AK204" s="60">
        <f t="shared" si="125"/>
        <v>863.26530612244892</v>
      </c>
      <c r="AL204" s="60">
        <f t="shared" si="125"/>
        <v>17.26530612244898</v>
      </c>
      <c r="AM204" s="60">
        <f t="shared" si="125"/>
        <v>-613.52551020408157</v>
      </c>
      <c r="AN204" s="60">
        <f t="shared" si="125"/>
        <v>-613.52551020408157</v>
      </c>
      <c r="AO204" s="60">
        <f t="shared" si="125"/>
        <v>613.52551020408157</v>
      </c>
      <c r="AP204" s="61" t="str">
        <f t="shared" si="110"/>
        <v>VINTO</v>
      </c>
      <c r="AQ204" s="62">
        <f t="shared" si="106"/>
        <v>35</v>
      </c>
      <c r="AR204" s="63">
        <f t="shared" si="111"/>
        <v>45.913265306124167</v>
      </c>
      <c r="AS204" s="63">
        <f t="shared" si="112"/>
        <v>2295.6632653062084</v>
      </c>
      <c r="AT204" s="63">
        <f t="shared" si="113"/>
        <v>4591.3265306124167</v>
      </c>
      <c r="AU204" s="63">
        <f t="shared" si="107"/>
        <v>-2295.6632653062084</v>
      </c>
      <c r="AV204" s="68">
        <f t="shared" si="114"/>
        <v>0.1</v>
      </c>
      <c r="AW204" s="63">
        <f t="shared" si="115"/>
        <v>11478.316326531041</v>
      </c>
      <c r="AX204" s="63">
        <f t="shared" si="116"/>
        <v>-4591.3265306124167</v>
      </c>
      <c r="AY204" s="64">
        <f t="shared" si="117"/>
        <v>6886.9897959186246</v>
      </c>
      <c r="AZ204" s="65">
        <f t="shared" si="118"/>
        <v>6307.0481049565269</v>
      </c>
      <c r="BA204" s="51">
        <f t="shared" si="119"/>
        <v>16069.642857143459</v>
      </c>
      <c r="BB204" s="55">
        <f t="shared" si="120"/>
        <v>1.7058963256868309</v>
      </c>
      <c r="BC204" s="55">
        <f t="shared" si="121"/>
        <v>11.875314196662448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9420.0583090379023</v>
      </c>
      <c r="AC205" s="71">
        <f t="shared" si="109"/>
        <v>579.94169096209771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2.8000000000000003</v>
      </c>
      <c r="AG205" s="74">
        <f t="shared" si="125"/>
        <v>200</v>
      </c>
      <c r="AH205" s="60">
        <f t="shared" si="125"/>
        <v>50</v>
      </c>
      <c r="AI205" s="60">
        <f t="shared" si="125"/>
        <v>140</v>
      </c>
      <c r="AJ205" s="60">
        <f t="shared" si="125"/>
        <v>10140</v>
      </c>
      <c r="AK205" s="60">
        <f t="shared" si="125"/>
        <v>863.26530612244892</v>
      </c>
      <c r="AL205" s="60">
        <f t="shared" si="125"/>
        <v>17.26530612244898</v>
      </c>
      <c r="AM205" s="60">
        <f t="shared" si="125"/>
        <v>-613.52551020408157</v>
      </c>
      <c r="AN205" s="60">
        <f t="shared" si="125"/>
        <v>-613.52551020408157</v>
      </c>
      <c r="AO205" s="60">
        <f t="shared" si="125"/>
        <v>613.52551020408157</v>
      </c>
      <c r="AP205" s="61" t="str">
        <f t="shared" si="110"/>
        <v>VINTO</v>
      </c>
      <c r="AQ205" s="62">
        <f t="shared" si="106"/>
        <v>35</v>
      </c>
      <c r="AR205" s="63">
        <f t="shared" si="111"/>
        <v>60.884353741499645</v>
      </c>
      <c r="AS205" s="63">
        <f t="shared" si="112"/>
        <v>3044.2176870749822</v>
      </c>
      <c r="AT205" s="63">
        <f t="shared" si="113"/>
        <v>6088.4353741499644</v>
      </c>
      <c r="AU205" s="63">
        <f t="shared" si="107"/>
        <v>-3044.2176870749822</v>
      </c>
      <c r="AV205" s="68">
        <f t="shared" si="114"/>
        <v>0.1</v>
      </c>
      <c r="AW205" s="63">
        <f t="shared" si="115"/>
        <v>15221.088435374912</v>
      </c>
      <c r="AX205" s="63">
        <f t="shared" si="116"/>
        <v>-6088.4353741499644</v>
      </c>
      <c r="AY205" s="64">
        <f t="shared" si="117"/>
        <v>9132.653061224948</v>
      </c>
      <c r="AZ205" s="65">
        <f t="shared" si="118"/>
        <v>8552.7113702628503</v>
      </c>
      <c r="BA205" s="51">
        <f t="shared" si="119"/>
        <v>21309.523809524875</v>
      </c>
      <c r="BB205" s="55">
        <f t="shared" si="120"/>
        <v>2.2621435144493578</v>
      </c>
      <c r="BC205" s="55">
        <f t="shared" si="121"/>
        <v>15.747536698170947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9420.0583090379023</v>
      </c>
      <c r="AC206" s="71">
        <f t="shared" si="109"/>
        <v>579.94169096209771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2.8000000000000003</v>
      </c>
      <c r="AG206" s="74">
        <f t="shared" si="125"/>
        <v>200</v>
      </c>
      <c r="AH206" s="60">
        <f t="shared" si="125"/>
        <v>50</v>
      </c>
      <c r="AI206" s="60">
        <f t="shared" si="125"/>
        <v>140</v>
      </c>
      <c r="AJ206" s="60">
        <f t="shared" si="125"/>
        <v>10140</v>
      </c>
      <c r="AK206" s="60">
        <f t="shared" si="125"/>
        <v>863.26530612244892</v>
      </c>
      <c r="AL206" s="60">
        <f t="shared" si="125"/>
        <v>17.26530612244898</v>
      </c>
      <c r="AM206" s="60">
        <f t="shared" si="125"/>
        <v>-613.52551020408157</v>
      </c>
      <c r="AN206" s="60">
        <f t="shared" si="125"/>
        <v>-613.52551020408157</v>
      </c>
      <c r="AO206" s="60">
        <f t="shared" si="125"/>
        <v>613.52551020408157</v>
      </c>
      <c r="AP206" s="61" t="str">
        <f t="shared" si="110"/>
        <v>VINTO</v>
      </c>
      <c r="AQ206" s="62">
        <f t="shared" si="106"/>
        <v>35</v>
      </c>
      <c r="AR206" s="63">
        <f t="shared" si="111"/>
        <v>90.826530612251759</v>
      </c>
      <c r="AS206" s="63">
        <f t="shared" si="112"/>
        <v>4541.3265306125877</v>
      </c>
      <c r="AT206" s="63">
        <f t="shared" si="113"/>
        <v>9082.6530612251754</v>
      </c>
      <c r="AU206" s="63">
        <f t="shared" si="107"/>
        <v>-4541.3265306125877</v>
      </c>
      <c r="AV206" s="68">
        <f t="shared" si="114"/>
        <v>0.1</v>
      </c>
      <c r="AW206" s="63">
        <f t="shared" si="115"/>
        <v>22706.632653062938</v>
      </c>
      <c r="AX206" s="63">
        <f t="shared" si="116"/>
        <v>-9082.6530612251754</v>
      </c>
      <c r="AY206" s="64">
        <f t="shared" si="117"/>
        <v>13623.979591837762</v>
      </c>
      <c r="AZ206" s="65">
        <f t="shared" si="118"/>
        <v>13044.037900875664</v>
      </c>
      <c r="BA206" s="51">
        <f t="shared" si="119"/>
        <v>31789.285714288115</v>
      </c>
      <c r="BB206" s="55">
        <f t="shared" si="120"/>
        <v>3.3746378919744551</v>
      </c>
      <c r="BC206" s="55">
        <f t="shared" si="121"/>
        <v>23.491981701188237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9420.0583090379023</v>
      </c>
      <c r="AC207" s="71">
        <f t="shared" si="109"/>
        <v>579.94169096209771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2.8000000000000003</v>
      </c>
      <c r="AG207" s="74">
        <f t="shared" si="125"/>
        <v>200</v>
      </c>
      <c r="AH207" s="60">
        <f t="shared" si="125"/>
        <v>50</v>
      </c>
      <c r="AI207" s="60">
        <f t="shared" si="125"/>
        <v>140</v>
      </c>
      <c r="AJ207" s="60">
        <f t="shared" si="125"/>
        <v>10140</v>
      </c>
      <c r="AK207" s="60">
        <f t="shared" si="125"/>
        <v>863.26530612244892</v>
      </c>
      <c r="AL207" s="60">
        <f t="shared" si="125"/>
        <v>17.26530612244898</v>
      </c>
      <c r="AM207" s="60">
        <f t="shared" si="125"/>
        <v>-613.52551020408157</v>
      </c>
      <c r="AN207" s="60">
        <f t="shared" si="125"/>
        <v>-613.52551020408157</v>
      </c>
      <c r="AO207" s="60">
        <f t="shared" si="125"/>
        <v>613.52551020408157</v>
      </c>
      <c r="AP207" s="61" t="str">
        <f t="shared" si="110"/>
        <v>VINTO</v>
      </c>
      <c r="AQ207" s="62">
        <f t="shared" si="106"/>
        <v>35</v>
      </c>
      <c r="AR207" s="63">
        <f t="shared" si="111"/>
        <v>180.65306122451724</v>
      </c>
      <c r="AS207" s="63">
        <f t="shared" si="112"/>
        <v>9032.653061225863</v>
      </c>
      <c r="AT207" s="63">
        <f t="shared" si="113"/>
        <v>18065.306122451726</v>
      </c>
      <c r="AU207" s="63">
        <f t="shared" si="107"/>
        <v>-9032.653061225863</v>
      </c>
      <c r="AV207" s="68">
        <f t="shared" si="114"/>
        <v>0.1</v>
      </c>
      <c r="AW207" s="63">
        <f t="shared" si="115"/>
        <v>45163.265306129317</v>
      </c>
      <c r="AX207" s="63">
        <f t="shared" si="116"/>
        <v>-18065.306122451726</v>
      </c>
      <c r="AY207" s="64">
        <f t="shared" si="117"/>
        <v>27097.959183677591</v>
      </c>
      <c r="AZ207" s="65">
        <f t="shared" si="118"/>
        <v>26518.017492715495</v>
      </c>
      <c r="BA207" s="51">
        <f t="shared" si="119"/>
        <v>63228.571428581039</v>
      </c>
      <c r="BB207" s="55">
        <f t="shared" si="120"/>
        <v>6.7121210245500862</v>
      </c>
      <c r="BC207" s="55">
        <f t="shared" si="121"/>
        <v>46.725316710242488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M8:M28">
    <cfRule type="cellIs" dxfId="244" priority="21" operator="greaterThan">
      <formula>0</formula>
    </cfRule>
    <cfRule type="cellIs" dxfId="243" priority="20" operator="lessThan">
      <formula>0</formula>
    </cfRule>
  </conditionalFormatting>
  <conditionalFormatting sqref="E8:E27">
    <cfRule type="cellIs" dxfId="242" priority="19" operator="equal">
      <formula>"WIN"</formula>
    </cfRule>
    <cfRule type="cellIs" dxfId="241" priority="18" operator="equal">
      <formula>"LOSS"</formula>
    </cfRule>
  </conditionalFormatting>
  <conditionalFormatting sqref="H4">
    <cfRule type="cellIs" dxfId="240" priority="17" operator="greaterThan">
      <formula>0</formula>
    </cfRule>
    <cfRule type="cellIs" dxfId="239" priority="16" operator="lessThan">
      <formula>0</formula>
    </cfRule>
  </conditionalFormatting>
  <conditionalFormatting sqref="E8:E23">
    <cfRule type="cellIs" dxfId="238" priority="14" operator="equal">
      <formula>"LOSS"</formula>
    </cfRule>
    <cfRule type="cellIs" dxfId="237" priority="15" operator="equal">
      <formula>"WIN"</formula>
    </cfRule>
  </conditionalFormatting>
  <conditionalFormatting sqref="F8:F13">
    <cfRule type="cellIs" dxfId="236" priority="12" operator="equal">
      <formula>"LOSS"</formula>
    </cfRule>
    <cfRule type="cellIs" dxfId="235" priority="13" operator="equal">
      <formula>"WIN"</formula>
    </cfRule>
  </conditionalFormatting>
  <conditionalFormatting sqref="E8:E17">
    <cfRule type="cellIs" dxfId="234" priority="10" operator="equal">
      <formula>"LOSS"</formula>
    </cfRule>
    <cfRule type="cellIs" dxfId="233" priority="11" operator="equal">
      <formula>"WIN"</formula>
    </cfRule>
  </conditionalFormatting>
  <conditionalFormatting sqref="F8:F13">
    <cfRule type="cellIs" dxfId="232" priority="8" operator="equal">
      <formula>"LOSS"</formula>
    </cfRule>
    <cfRule type="cellIs" dxfId="231" priority="9" operator="equal">
      <formula>"WIN"</formula>
    </cfRule>
  </conditionalFormatting>
  <conditionalFormatting sqref="E8:E23">
    <cfRule type="cellIs" dxfId="230" priority="6" operator="equal">
      <formula>"LOSS"</formula>
    </cfRule>
    <cfRule type="cellIs" dxfId="229" priority="7" operator="equal">
      <formula>"WIN"</formula>
    </cfRule>
  </conditionalFormatting>
  <conditionalFormatting sqref="E8:E17">
    <cfRule type="cellIs" dxfId="228" priority="4" operator="equal">
      <formula>"LOSS"</formula>
    </cfRule>
    <cfRule type="cellIs" dxfId="227" priority="5" operator="equal">
      <formula>"WIN"</formula>
    </cfRule>
  </conditionalFormatting>
  <conditionalFormatting sqref="AY8:AZ207">
    <cfRule type="cellIs" dxfId="47" priority="2" operator="lessThan">
      <formula>0</formula>
    </cfRule>
    <cfRule type="cellIs" dxfId="46" priority="3" operator="greaterThan">
      <formula>0</formula>
    </cfRule>
  </conditionalFormatting>
  <conditionalFormatting sqref="BC9:BC207 S6 S8:BA207">
    <cfRule type="expression" dxfId="43" priority="1">
      <formula>$Y6=1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207"/>
  <sheetViews>
    <sheetView workbookViewId="0">
      <selection activeCell="Q1" sqref="Q1:BB3"/>
    </sheetView>
  </sheetViews>
  <sheetFormatPr defaultRowHeight="15"/>
  <cols>
    <col min="3" max="3" width="17.7109375" customWidth="1"/>
    <col min="5" max="5" width="9.7109375" customWidth="1"/>
    <col min="6" max="6" width="8" customWidth="1"/>
    <col min="7" max="7" width="0.140625" customWidth="1"/>
    <col min="8" max="8" width="9.7109375" customWidth="1"/>
    <col min="9" max="10" width="11.5703125" customWidth="1"/>
    <col min="11" max="11" width="11.7109375" customWidth="1"/>
    <col min="12" max="12" width="11.28515625" customWidth="1"/>
    <col min="13" max="13" width="11.7109375" customWidth="1"/>
    <col min="14" max="14" width="11.5703125" customWidth="1"/>
    <col min="15" max="15" width="9.140625" customWidth="1"/>
    <col min="16" max="16" width="11.570312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  <c r="Q2" s="4" t="s">
        <v>120</v>
      </c>
      <c r="S2" s="3" t="s">
        <v>144</v>
      </c>
      <c r="BB2" s="4" t="s">
        <v>120</v>
      </c>
    </row>
    <row r="3" spans="1:60">
      <c r="B3" s="14" t="s">
        <v>17</v>
      </c>
      <c r="C3" s="13">
        <f>COUNTIF((E8:E27),"WIN")</f>
        <v>2</v>
      </c>
      <c r="D3" s="13">
        <f>COUNT(F8:F28)</f>
        <v>7</v>
      </c>
      <c r="E3" s="13">
        <f>D3+'4°TRANCE'!E3</f>
        <v>35</v>
      </c>
      <c r="F3" s="13">
        <f>C3+'4°TRANCE'!F3</f>
        <v>12</v>
      </c>
      <c r="G3" s="10">
        <f>'1°TRANCE'!G3</f>
        <v>10000</v>
      </c>
      <c r="H3" s="6">
        <f>'4°TRANCE'!H3+'5°TRANCE'!M28</f>
        <v>8946.5118700541461</v>
      </c>
      <c r="I3" s="10">
        <f>2/20*D3</f>
        <v>0.70000000000000007</v>
      </c>
      <c r="J3" s="10">
        <f>I3+'4°TRANCE'!J3</f>
        <v>3.5000000000000004</v>
      </c>
      <c r="K3" s="6">
        <f>'4°TRANCE'!P28</f>
        <v>719.94169096209907</v>
      </c>
      <c r="L3" s="10"/>
      <c r="M3" s="17">
        <v>7</v>
      </c>
      <c r="N3" s="10">
        <f>G3/'1°TRANCE'!Q3</f>
        <v>50</v>
      </c>
      <c r="Q3" s="2">
        <f>BB3</f>
        <v>9.51</v>
      </c>
      <c r="BB3" s="2">
        <f>ROUND(AVERAGE(BE6:BH6),2)</f>
        <v>9.51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19</v>
      </c>
      <c r="C4" s="13">
        <f>COUNTIF((E8:E27),"LOSS")</f>
        <v>5</v>
      </c>
      <c r="D4" s="13"/>
      <c r="E4" s="13"/>
      <c r="F4" s="13">
        <f>C4+'4°TRANCE'!F4</f>
        <v>23</v>
      </c>
      <c r="G4" s="10"/>
      <c r="H4" s="6">
        <f>H3-'1°TRANCE'!G3</f>
        <v>-1053.4881299458539</v>
      </c>
      <c r="I4" s="10">
        <f>J3*N3</f>
        <v>175.00000000000003</v>
      </c>
      <c r="J4" s="10">
        <f>G3+I4</f>
        <v>10175</v>
      </c>
      <c r="K4" s="10">
        <f>K3/'1°TRANCE'!H8</f>
        <v>14.398833819241981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1.9999999999999853</v>
      </c>
      <c r="BG6" s="52">
        <f>AVERAGE(MAX(BG8:BG207),MIN(BG8:BG207))</f>
        <v>11.449999999999992</v>
      </c>
      <c r="BH6" s="52">
        <f>MAX(BH8:BH207)</f>
        <v>4.5999999999999854</v>
      </c>
    </row>
    <row r="7" spans="1:60" ht="60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3.1569762598917115</v>
      </c>
      <c r="H8" s="27">
        <f>IF(F8="","",G8*$N$3)</f>
        <v>157.84881299458559</v>
      </c>
      <c r="I8" s="27">
        <f>IF(E8="WIN",(F8*H8),-H8)</f>
        <v>315.69762598917117</v>
      </c>
      <c r="J8" s="27">
        <f>-H8</f>
        <v>-157.84881299458559</v>
      </c>
      <c r="K8" s="27">
        <f>IF(F8&lt;&gt;"",($I$3/$D$3),"")</f>
        <v>0.1</v>
      </c>
      <c r="L8" s="27">
        <f>IF(I8&lt;0,J8,(I8+J8))</f>
        <v>157.84881299458559</v>
      </c>
      <c r="M8" s="27">
        <f>IF(F8&lt;&gt;"",L8,"")</f>
        <v>157.84881299458559</v>
      </c>
      <c r="N8" s="6"/>
      <c r="O8" s="2"/>
      <c r="P8" s="2"/>
      <c r="Q8" s="54">
        <f>Q3</f>
        <v>9.51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8946.5118700541461</v>
      </c>
      <c r="AC8" s="71">
        <f>AA8-AB8</f>
        <v>1053.4881299458539</v>
      </c>
      <c r="AD8" s="74">
        <v>20</v>
      </c>
      <c r="AE8" s="71">
        <f>2/20*X8</f>
        <v>0.70000000000000007</v>
      </c>
      <c r="AF8" s="71">
        <f>J3</f>
        <v>3.5000000000000004</v>
      </c>
      <c r="AG8" s="75">
        <f>T4</f>
        <v>200</v>
      </c>
      <c r="AH8" s="60">
        <f t="shared" ref="AH8" si="1">AA8/AG8</f>
        <v>50</v>
      </c>
      <c r="AI8" s="60">
        <f>AF8*AH8</f>
        <v>175.00000000000003</v>
      </c>
      <c r="AJ8" s="60">
        <f t="shared" ref="AJ8" si="2">AA8+AI8</f>
        <v>10175</v>
      </c>
      <c r="AK8" s="60">
        <f>K3</f>
        <v>719.94169096209907</v>
      </c>
      <c r="AL8" s="60">
        <f>AK8/AH8</f>
        <v>14.398833819241981</v>
      </c>
      <c r="AM8" s="60">
        <f t="shared" ref="AM8" si="3">IF(AB8&gt;AJ8,"VINTO",AY8-AQ8-AK8)</f>
        <v>-491.70043731778424</v>
      </c>
      <c r="AN8" s="60">
        <f t="shared" ref="AN8" si="4">AM8</f>
        <v>-491.70043731778424</v>
      </c>
      <c r="AO8" s="60">
        <f t="shared" ref="AO8" si="5">IFERROR(-AN8,"")</f>
        <v>491.70043731778424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1.754941690962099</v>
      </c>
      <c r="AS8" s="63">
        <f>IF(AR8&lt;=0,AH8,AR8*AH8)</f>
        <v>87.747084548104951</v>
      </c>
      <c r="AT8" s="63">
        <f>(U8*AS8)</f>
        <v>175.4941690962099</v>
      </c>
      <c r="AU8" s="63">
        <f t="shared" ref="AU8:AU71" si="7">-AS8</f>
        <v>-87.747084548104951</v>
      </c>
      <c r="AV8" s="68">
        <f>IFERROR(AE8/X8,0)</f>
        <v>0.1</v>
      </c>
      <c r="AW8" s="63">
        <f>(AT8+AU8)*V8</f>
        <v>438.73542274052477</v>
      </c>
      <c r="AX8" s="63">
        <f>AU8*W8</f>
        <v>-175.4941690962099</v>
      </c>
      <c r="AY8" s="64">
        <f t="shared" ref="AY8" si="8">SUM(AW8:AX8)</f>
        <v>263.24125364431484</v>
      </c>
      <c r="AZ8" s="65">
        <f>AB8-AA8+AY8</f>
        <v>-790.24687630153903</v>
      </c>
      <c r="BA8" s="51">
        <f>AS8*X8</f>
        <v>614.2295918367347</v>
      </c>
      <c r="BB8" s="55">
        <f>IFERROR(BA8/AB8,0)</f>
        <v>6.865576224100145E-2</v>
      </c>
      <c r="BC8" s="55">
        <f>IFERROR(AY8/AC8,0)</f>
        <v>0.24987586111468066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 t="str">
        <f>IF(BC8&gt;=BH$4,AD8,"")</f>
        <v/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3.1569762598917115</v>
      </c>
      <c r="H9" s="27">
        <f t="shared" ref="H9:H27" si="10">IF(F9="","",G9*$N$3)</f>
        <v>157.84881299458559</v>
      </c>
      <c r="I9" s="27">
        <f t="shared" ref="I9:I27" si="11">IF(E9="WIN",(F9*H9),-H9)</f>
        <v>315.69762598917117</v>
      </c>
      <c r="J9" s="27">
        <f t="shared" ref="J9:J27" si="12">-H9</f>
        <v>-157.84881299458559</v>
      </c>
      <c r="K9" s="27">
        <f t="shared" ref="K9:K27" si="13">IF(F9&lt;&gt;"",($I$3/$D$3),"")</f>
        <v>0.1</v>
      </c>
      <c r="L9" s="27">
        <f t="shared" ref="L9:L27" si="14">IF(I9&lt;0,J9,(I9+J9))</f>
        <v>157.84881299458559</v>
      </c>
      <c r="M9" s="27">
        <f t="shared" ref="M9:M27" si="15">IF(F9&lt;&gt;"",L9,"")</f>
        <v>157.84881299458559</v>
      </c>
      <c r="N9" s="6"/>
      <c r="O9" s="2"/>
      <c r="P9" s="2"/>
      <c r="Q9" s="1">
        <f>Q8</f>
        <v>9.51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8946.5118700541461</v>
      </c>
      <c r="AC9" s="71">
        <f t="shared" ref="AC9:AC72" si="17">AA9-AB9</f>
        <v>1053.4881299458539</v>
      </c>
      <c r="AD9" s="76">
        <f>AD8-0.1</f>
        <v>19.899999999999999</v>
      </c>
      <c r="AE9" s="71">
        <f>AE8</f>
        <v>0.70000000000000007</v>
      </c>
      <c r="AF9" s="71">
        <f>AF8</f>
        <v>3.5000000000000004</v>
      </c>
      <c r="AG9" s="74">
        <f>AG8</f>
        <v>200</v>
      </c>
      <c r="AH9" s="60">
        <f>AH8</f>
        <v>50</v>
      </c>
      <c r="AI9" s="60">
        <f>AI8</f>
        <v>175.00000000000003</v>
      </c>
      <c r="AJ9" s="60">
        <f t="shared" ref="AJ9:AO24" si="18">AJ8</f>
        <v>10175</v>
      </c>
      <c r="AK9" s="60">
        <f t="shared" si="18"/>
        <v>719.94169096209907</v>
      </c>
      <c r="AL9" s="60">
        <f>AL8</f>
        <v>14.398833819241981</v>
      </c>
      <c r="AM9" s="60">
        <f t="shared" si="18"/>
        <v>-491.70043731778424</v>
      </c>
      <c r="AN9" s="60">
        <f t="shared" si="18"/>
        <v>-491.70043731778424</v>
      </c>
      <c r="AO9" s="60">
        <f t="shared" si="18"/>
        <v>491.70043731778424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1.7587353678011046</v>
      </c>
      <c r="AS9" s="63">
        <f t="shared" ref="AS9:AS72" si="21">IF(AR9&lt;=0,AH9,AR9*AH9)</f>
        <v>87.936768390055235</v>
      </c>
      <c r="AT9" s="63">
        <f t="shared" ref="AT9:AT72" si="22">(U9*AS9)</f>
        <v>175.87353678011047</v>
      </c>
      <c r="AU9" s="63">
        <f t="shared" si="7"/>
        <v>-87.936768390055235</v>
      </c>
      <c r="AV9" s="68">
        <f t="shared" ref="AV9:AV72" si="23">IFERROR(AE9/X9,0)</f>
        <v>0.1</v>
      </c>
      <c r="AW9" s="63">
        <f t="shared" ref="AW9:AW72" si="24">(AT9+AU9)*V9</f>
        <v>439.68384195027619</v>
      </c>
      <c r="AX9" s="63">
        <f t="shared" ref="AX9:AX72" si="25">AU9*W9</f>
        <v>-175.87353678011047</v>
      </c>
      <c r="AY9" s="64">
        <f t="shared" ref="AY9:AY72" si="26">SUM(AW9:AX9)</f>
        <v>263.81030517016575</v>
      </c>
      <c r="AZ9" s="65">
        <f t="shared" ref="AZ9:AZ72" si="27">AB9-AA9+AY9</f>
        <v>-789.67782477568812</v>
      </c>
      <c r="BA9" s="51">
        <f t="shared" ref="BA9:BA72" si="28">AS9*X9</f>
        <v>615.55737873038663</v>
      </c>
      <c r="BB9" s="55">
        <f t="shared" ref="BB9:BB72" si="29">BA9/AB9</f>
        <v>6.8804176160631544E-2</v>
      </c>
      <c r="BC9" s="55">
        <f t="shared" ref="BC9:BC72" si="30">IFERROR(AY9/AC9,0)</f>
        <v>0.2504160205238618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 t="str">
        <f>IF(BC9&gt;=BH$4,AD9,"")</f>
        <v/>
      </c>
    </row>
    <row r="10" spans="1:60">
      <c r="B10" s="10">
        <v>3</v>
      </c>
      <c r="C10" s="34"/>
      <c r="D10" s="34"/>
      <c r="E10" s="35" t="s">
        <v>51</v>
      </c>
      <c r="F10" s="35">
        <v>2</v>
      </c>
      <c r="G10" s="6">
        <f t="shared" si="9"/>
        <v>3.1569762598917115</v>
      </c>
      <c r="H10" s="27">
        <f t="shared" si="10"/>
        <v>157.84881299458559</v>
      </c>
      <c r="I10" s="27">
        <f t="shared" si="11"/>
        <v>-157.84881299458559</v>
      </c>
      <c r="J10" s="27">
        <f t="shared" si="12"/>
        <v>-157.84881299458559</v>
      </c>
      <c r="K10" s="27">
        <f t="shared" si="13"/>
        <v>0.1</v>
      </c>
      <c r="L10" s="27">
        <f t="shared" si="14"/>
        <v>-157.84881299458559</v>
      </c>
      <c r="M10" s="27">
        <f t="shared" si="15"/>
        <v>-157.84881299458559</v>
      </c>
      <c r="N10" s="6"/>
      <c r="O10" s="2"/>
      <c r="P10" s="2"/>
      <c r="Q10" s="1">
        <f t="shared" ref="Q10:Q28" si="32">Q9</f>
        <v>9.51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8946.5118700541461</v>
      </c>
      <c r="AC10" s="71">
        <f t="shared" si="17"/>
        <v>1053.4881299458539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3.5000000000000004</v>
      </c>
      <c r="AG10" s="74">
        <f t="shared" si="35"/>
        <v>200</v>
      </c>
      <c r="AH10" s="60">
        <f t="shared" si="35"/>
        <v>50</v>
      </c>
      <c r="AI10" s="60">
        <f t="shared" si="35"/>
        <v>175.00000000000003</v>
      </c>
      <c r="AJ10" s="60">
        <f t="shared" si="18"/>
        <v>10175</v>
      </c>
      <c r="AK10" s="60">
        <f t="shared" si="18"/>
        <v>719.94169096209907</v>
      </c>
      <c r="AL10" s="60">
        <f t="shared" si="18"/>
        <v>14.398833819241981</v>
      </c>
      <c r="AM10" s="60">
        <f t="shared" si="18"/>
        <v>-491.70043731778424</v>
      </c>
      <c r="AN10" s="60">
        <f t="shared" si="18"/>
        <v>-491.70043731778424</v>
      </c>
      <c r="AO10" s="60">
        <f t="shared" si="18"/>
        <v>491.70043731778424</v>
      </c>
      <c r="AP10" s="61" t="str">
        <f t="shared" si="19"/>
        <v/>
      </c>
      <c r="AQ10" s="62">
        <f t="shared" si="6"/>
        <v>35</v>
      </c>
      <c r="AR10" s="63">
        <f t="shared" si="20"/>
        <v>1.7625673646081808</v>
      </c>
      <c r="AS10" s="63">
        <f t="shared" si="21"/>
        <v>88.128368230409038</v>
      </c>
      <c r="AT10" s="63">
        <f t="shared" si="22"/>
        <v>176.25673646081808</v>
      </c>
      <c r="AU10" s="63">
        <f t="shared" si="7"/>
        <v>-88.128368230409038</v>
      </c>
      <c r="AV10" s="68">
        <f t="shared" si="23"/>
        <v>0.1</v>
      </c>
      <c r="AW10" s="63">
        <f t="shared" si="24"/>
        <v>440.64184115204517</v>
      </c>
      <c r="AX10" s="63">
        <f t="shared" si="25"/>
        <v>-176.25673646081808</v>
      </c>
      <c r="AY10" s="64">
        <f t="shared" si="26"/>
        <v>264.38510469122707</v>
      </c>
      <c r="AZ10" s="65">
        <f t="shared" si="27"/>
        <v>-789.1030252546268</v>
      </c>
      <c r="BA10" s="51">
        <f t="shared" si="28"/>
        <v>616.89857761286328</v>
      </c>
      <c r="BB10" s="55">
        <f t="shared" si="29"/>
        <v>6.8954089210762959E-2</v>
      </c>
      <c r="BC10" s="55">
        <f t="shared" si="30"/>
        <v>0.2509616360886911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 t="str">
        <f>IF(BC10&gt;=BH$4,AD10,"")</f>
        <v/>
      </c>
    </row>
    <row r="11" spans="1:60">
      <c r="B11" s="10">
        <v>4</v>
      </c>
      <c r="C11" s="34"/>
      <c r="D11" s="34"/>
      <c r="E11" s="35" t="s">
        <v>51</v>
      </c>
      <c r="F11" s="35">
        <v>2</v>
      </c>
      <c r="G11" s="6">
        <f t="shared" si="9"/>
        <v>3.1569762598917115</v>
      </c>
      <c r="H11" s="27">
        <f t="shared" si="10"/>
        <v>157.84881299458559</v>
      </c>
      <c r="I11" s="27">
        <f t="shared" si="11"/>
        <v>-157.84881299458559</v>
      </c>
      <c r="J11" s="27">
        <f t="shared" si="12"/>
        <v>-157.84881299458559</v>
      </c>
      <c r="K11" s="27">
        <f t="shared" si="13"/>
        <v>0.1</v>
      </c>
      <c r="L11" s="27">
        <f t="shared" si="14"/>
        <v>-157.84881299458559</v>
      </c>
      <c r="M11" s="27">
        <f t="shared" si="15"/>
        <v>-157.84881299458559</v>
      </c>
      <c r="N11" s="6"/>
      <c r="O11" s="2"/>
      <c r="P11" s="2"/>
      <c r="Q11" s="1">
        <f t="shared" si="32"/>
        <v>9.51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8946.5118700541461</v>
      </c>
      <c r="AC11" s="71">
        <f t="shared" si="17"/>
        <v>1053.4881299458539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3.5000000000000004</v>
      </c>
      <c r="AG11" s="74">
        <f t="shared" si="35"/>
        <v>200</v>
      </c>
      <c r="AH11" s="60">
        <f t="shared" si="35"/>
        <v>50</v>
      </c>
      <c r="AI11" s="60">
        <f t="shared" si="35"/>
        <v>175.00000000000003</v>
      </c>
      <c r="AJ11" s="60">
        <f t="shared" si="18"/>
        <v>10175</v>
      </c>
      <c r="AK11" s="60">
        <f t="shared" si="18"/>
        <v>719.94169096209907</v>
      </c>
      <c r="AL11" s="60">
        <f t="shared" si="18"/>
        <v>14.398833819241981</v>
      </c>
      <c r="AM11" s="60">
        <f t="shared" si="18"/>
        <v>-491.70043731778424</v>
      </c>
      <c r="AN11" s="60">
        <f t="shared" si="18"/>
        <v>-491.70043731778424</v>
      </c>
      <c r="AO11" s="60">
        <f t="shared" si="18"/>
        <v>491.70043731778424</v>
      </c>
      <c r="AP11" s="61" t="str">
        <f t="shared" si="19"/>
        <v/>
      </c>
      <c r="AQ11" s="62">
        <f t="shared" si="6"/>
        <v>35</v>
      </c>
      <c r="AR11" s="63">
        <f t="shared" si="20"/>
        <v>1.7664382649361414</v>
      </c>
      <c r="AS11" s="63">
        <f t="shared" si="21"/>
        <v>88.321913246807071</v>
      </c>
      <c r="AT11" s="63">
        <f t="shared" si="22"/>
        <v>176.64382649361414</v>
      </c>
      <c r="AU11" s="63">
        <f t="shared" si="7"/>
        <v>-88.321913246807071</v>
      </c>
      <c r="AV11" s="68">
        <f t="shared" si="23"/>
        <v>0.1</v>
      </c>
      <c r="AW11" s="63">
        <f t="shared" si="24"/>
        <v>441.60956623403536</v>
      </c>
      <c r="AX11" s="63">
        <f t="shared" si="25"/>
        <v>-176.64382649361414</v>
      </c>
      <c r="AY11" s="64">
        <f t="shared" si="26"/>
        <v>264.96573974042121</v>
      </c>
      <c r="AZ11" s="65">
        <f t="shared" si="27"/>
        <v>-788.52239020543266</v>
      </c>
      <c r="BA11" s="51">
        <f t="shared" si="28"/>
        <v>618.2533927276495</v>
      </c>
      <c r="BB11" s="55">
        <f t="shared" si="29"/>
        <v>6.910552422079419E-2</v>
      </c>
      <c r="BC11" s="55">
        <f t="shared" si="30"/>
        <v>0.25151279089783352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 t="str">
        <f>IF(BC11&gt;=BH$4,AD11,"")</f>
        <v/>
      </c>
    </row>
    <row r="12" spans="1:60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3.1569762598917115</v>
      </c>
      <c r="H12" s="27">
        <f t="shared" si="10"/>
        <v>157.84881299458559</v>
      </c>
      <c r="I12" s="27">
        <f t="shared" si="11"/>
        <v>-157.84881299458559</v>
      </c>
      <c r="J12" s="27">
        <f t="shared" si="12"/>
        <v>-157.84881299458559</v>
      </c>
      <c r="K12" s="27">
        <f t="shared" si="13"/>
        <v>0.1</v>
      </c>
      <c r="L12" s="27">
        <f t="shared" si="14"/>
        <v>-157.84881299458559</v>
      </c>
      <c r="M12" s="27">
        <f t="shared" si="15"/>
        <v>-157.84881299458559</v>
      </c>
      <c r="N12" s="6"/>
      <c r="O12" s="2"/>
      <c r="P12" s="2"/>
      <c r="Q12" s="1">
        <f t="shared" si="32"/>
        <v>9.51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8946.5118700541461</v>
      </c>
      <c r="AC12" s="71">
        <f t="shared" si="17"/>
        <v>1053.4881299458539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3.5000000000000004</v>
      </c>
      <c r="AG12" s="74">
        <f t="shared" si="35"/>
        <v>200</v>
      </c>
      <c r="AH12" s="60">
        <f t="shared" si="35"/>
        <v>50</v>
      </c>
      <c r="AI12" s="60">
        <f t="shared" si="35"/>
        <v>175.00000000000003</v>
      </c>
      <c r="AJ12" s="60">
        <f t="shared" si="18"/>
        <v>10175</v>
      </c>
      <c r="AK12" s="60">
        <f t="shared" si="18"/>
        <v>719.94169096209907</v>
      </c>
      <c r="AL12" s="60">
        <f t="shared" si="18"/>
        <v>14.398833819241981</v>
      </c>
      <c r="AM12" s="60">
        <f t="shared" si="18"/>
        <v>-491.70043731778424</v>
      </c>
      <c r="AN12" s="60">
        <f t="shared" si="18"/>
        <v>-491.70043731778424</v>
      </c>
      <c r="AO12" s="60">
        <f t="shared" si="18"/>
        <v>491.70043731778424</v>
      </c>
      <c r="AP12" s="61" t="str">
        <f t="shared" si="19"/>
        <v/>
      </c>
      <c r="AQ12" s="62">
        <f t="shared" si="6"/>
        <v>35</v>
      </c>
      <c r="AR12" s="63">
        <f t="shared" si="20"/>
        <v>1.7703486642470401</v>
      </c>
      <c r="AS12" s="63">
        <f t="shared" si="21"/>
        <v>88.517433212352003</v>
      </c>
      <c r="AT12" s="63">
        <f t="shared" si="22"/>
        <v>177.03486642470401</v>
      </c>
      <c r="AU12" s="63">
        <f t="shared" si="7"/>
        <v>-88.517433212352003</v>
      </c>
      <c r="AV12" s="68">
        <f t="shared" si="23"/>
        <v>0.1</v>
      </c>
      <c r="AW12" s="63">
        <f t="shared" si="24"/>
        <v>442.58716606176</v>
      </c>
      <c r="AX12" s="63">
        <f t="shared" si="25"/>
        <v>-177.03486642470401</v>
      </c>
      <c r="AY12" s="64">
        <f t="shared" si="26"/>
        <v>265.55229963705597</v>
      </c>
      <c r="AZ12" s="65">
        <f t="shared" si="27"/>
        <v>-787.9358303087979</v>
      </c>
      <c r="BA12" s="51">
        <f t="shared" si="28"/>
        <v>619.62203248646404</v>
      </c>
      <c r="BB12" s="55">
        <f t="shared" si="29"/>
        <v>6.9258504486029812E-2</v>
      </c>
      <c r="BC12" s="55">
        <f t="shared" si="30"/>
        <v>0.25206956973564054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 t="str">
        <f>IF(BC12&gt;=BH$4,AD12,"")</f>
        <v/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3.1569762598917115</v>
      </c>
      <c r="H13" s="27">
        <f t="shared" si="10"/>
        <v>157.84881299458559</v>
      </c>
      <c r="I13" s="27">
        <f t="shared" si="11"/>
        <v>-157.84881299458559</v>
      </c>
      <c r="J13" s="27">
        <f t="shared" si="12"/>
        <v>-157.84881299458559</v>
      </c>
      <c r="K13" s="27">
        <f t="shared" si="13"/>
        <v>0.1</v>
      </c>
      <c r="L13" s="27">
        <f t="shared" si="14"/>
        <v>-157.84881299458559</v>
      </c>
      <c r="M13" s="27">
        <f t="shared" si="15"/>
        <v>-157.84881299458559</v>
      </c>
      <c r="N13" s="6"/>
      <c r="O13" s="2"/>
      <c r="P13" s="2"/>
      <c r="Q13" s="1">
        <f t="shared" si="32"/>
        <v>9.51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8946.5118700541461</v>
      </c>
      <c r="AC13" s="71">
        <f t="shared" si="17"/>
        <v>1053.4881299458539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3.5000000000000004</v>
      </c>
      <c r="AG13" s="74">
        <f t="shared" si="35"/>
        <v>200</v>
      </c>
      <c r="AH13" s="60">
        <f t="shared" si="35"/>
        <v>50</v>
      </c>
      <c r="AI13" s="60">
        <f t="shared" si="35"/>
        <v>175.00000000000003</v>
      </c>
      <c r="AJ13" s="60">
        <f t="shared" si="18"/>
        <v>10175</v>
      </c>
      <c r="AK13" s="60">
        <f t="shared" si="18"/>
        <v>719.94169096209907</v>
      </c>
      <c r="AL13" s="60">
        <f t="shared" si="18"/>
        <v>14.398833819241981</v>
      </c>
      <c r="AM13" s="60">
        <f t="shared" si="18"/>
        <v>-491.70043731778424</v>
      </c>
      <c r="AN13" s="60">
        <f t="shared" si="18"/>
        <v>-491.70043731778424</v>
      </c>
      <c r="AO13" s="60">
        <f t="shared" si="18"/>
        <v>491.70043731778424</v>
      </c>
      <c r="AP13" s="61" t="str">
        <f t="shared" si="19"/>
        <v/>
      </c>
      <c r="AQ13" s="62">
        <f t="shared" si="6"/>
        <v>35</v>
      </c>
      <c r="AR13" s="63">
        <f t="shared" si="20"/>
        <v>1.7742991702175377</v>
      </c>
      <c r="AS13" s="63">
        <f t="shared" si="21"/>
        <v>88.714958510876883</v>
      </c>
      <c r="AT13" s="63">
        <f t="shared" si="22"/>
        <v>177.42991702175377</v>
      </c>
      <c r="AU13" s="63">
        <f t="shared" si="7"/>
        <v>-88.714958510876883</v>
      </c>
      <c r="AV13" s="68">
        <f t="shared" si="23"/>
        <v>0.1</v>
      </c>
      <c r="AW13" s="63">
        <f t="shared" si="24"/>
        <v>443.57479255438443</v>
      </c>
      <c r="AX13" s="63">
        <f t="shared" si="25"/>
        <v>-177.42991702175377</v>
      </c>
      <c r="AY13" s="64">
        <f t="shared" si="26"/>
        <v>266.14487553263064</v>
      </c>
      <c r="AZ13" s="65">
        <f t="shared" si="27"/>
        <v>-787.34325441322324</v>
      </c>
      <c r="BA13" s="51">
        <f t="shared" si="28"/>
        <v>621.00470957613823</v>
      </c>
      <c r="BB13" s="55">
        <f t="shared" si="29"/>
        <v>6.9413053779626824E-2</v>
      </c>
      <c r="BC13" s="55">
        <f t="shared" si="30"/>
        <v>0.2526320591256303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 t="str">
        <f>IF(BC13&gt;=BH$4,AD13,"")</f>
        <v/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3.1569762598917115</v>
      </c>
      <c r="H14" s="27">
        <f t="shared" si="10"/>
        <v>157.84881299458559</v>
      </c>
      <c r="I14" s="27">
        <f t="shared" si="11"/>
        <v>-157.84881299458559</v>
      </c>
      <c r="J14" s="27">
        <f t="shared" si="12"/>
        <v>-157.84881299458559</v>
      </c>
      <c r="K14" s="27">
        <f t="shared" si="13"/>
        <v>0.1</v>
      </c>
      <c r="L14" s="27">
        <f t="shared" si="14"/>
        <v>-157.84881299458559</v>
      </c>
      <c r="M14" s="27">
        <f t="shared" si="15"/>
        <v>-157.84881299458559</v>
      </c>
      <c r="N14" s="6"/>
      <c r="O14" s="2"/>
      <c r="P14" s="2"/>
      <c r="Q14" s="1">
        <f t="shared" si="32"/>
        <v>9.51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8946.5118700541461</v>
      </c>
      <c r="AC14" s="71">
        <f t="shared" si="17"/>
        <v>1053.4881299458539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3.5000000000000004</v>
      </c>
      <c r="AG14" s="74">
        <f t="shared" si="35"/>
        <v>200</v>
      </c>
      <c r="AH14" s="60">
        <f t="shared" si="35"/>
        <v>50</v>
      </c>
      <c r="AI14" s="60">
        <f t="shared" si="35"/>
        <v>175.00000000000003</v>
      </c>
      <c r="AJ14" s="60">
        <f t="shared" si="18"/>
        <v>10175</v>
      </c>
      <c r="AK14" s="60">
        <f t="shared" si="18"/>
        <v>719.94169096209907</v>
      </c>
      <c r="AL14" s="60">
        <f t="shared" si="18"/>
        <v>14.398833819241981</v>
      </c>
      <c r="AM14" s="60">
        <f t="shared" si="18"/>
        <v>-491.70043731778424</v>
      </c>
      <c r="AN14" s="60">
        <f t="shared" si="18"/>
        <v>-491.70043731778424</v>
      </c>
      <c r="AO14" s="60">
        <f t="shared" si="18"/>
        <v>491.70043731778424</v>
      </c>
      <c r="AP14" s="61" t="str">
        <f t="shared" si="19"/>
        <v/>
      </c>
      <c r="AQ14" s="62">
        <f t="shared" si="6"/>
        <v>35</v>
      </c>
      <c r="AR14" s="63">
        <f t="shared" si="20"/>
        <v>1.7782904030537106</v>
      </c>
      <c r="AS14" s="63">
        <f t="shared" si="21"/>
        <v>88.914520152685526</v>
      </c>
      <c r="AT14" s="63">
        <f t="shared" si="22"/>
        <v>177.82904030537105</v>
      </c>
      <c r="AU14" s="63">
        <f t="shared" si="7"/>
        <v>-88.914520152685526</v>
      </c>
      <c r="AV14" s="68">
        <f t="shared" si="23"/>
        <v>0.1</v>
      </c>
      <c r="AW14" s="63">
        <f t="shared" si="24"/>
        <v>444.57260076342766</v>
      </c>
      <c r="AX14" s="63">
        <f t="shared" si="25"/>
        <v>-177.82904030537105</v>
      </c>
      <c r="AY14" s="64">
        <f t="shared" si="26"/>
        <v>266.74356045805661</v>
      </c>
      <c r="AZ14" s="65">
        <f t="shared" si="27"/>
        <v>-786.74456948779721</v>
      </c>
      <c r="BA14" s="51">
        <f t="shared" si="28"/>
        <v>622.40164106879865</v>
      </c>
      <c r="BB14" s="55">
        <f t="shared" si="29"/>
        <v>6.9569196364910407E-2</v>
      </c>
      <c r="BC14" s="55">
        <f t="shared" si="30"/>
        <v>0.25320034737531066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 t="str">
        <f>IF(BC14&gt;=BH$4,AD14,"")</f>
        <v/>
      </c>
    </row>
    <row r="15" spans="1:60">
      <c r="B15" s="10">
        <v>8</v>
      </c>
      <c r="C15" s="34"/>
      <c r="D15" s="34"/>
      <c r="E15" s="35"/>
      <c r="F15" s="35"/>
      <c r="G15" s="6">
        <f t="shared" si="9"/>
        <v>-1.1569762598917115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2"/>
      <c r="P15" s="2"/>
      <c r="Q15" s="1">
        <f t="shared" si="32"/>
        <v>9.51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8946.5118700541461</v>
      </c>
      <c r="AC15" s="71">
        <f t="shared" si="17"/>
        <v>1053.4881299458539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3.5000000000000004</v>
      </c>
      <c r="AG15" s="74">
        <f t="shared" si="35"/>
        <v>200</v>
      </c>
      <c r="AH15" s="60">
        <f t="shared" si="35"/>
        <v>50</v>
      </c>
      <c r="AI15" s="60">
        <f t="shared" si="35"/>
        <v>175.00000000000003</v>
      </c>
      <c r="AJ15" s="60">
        <f t="shared" si="18"/>
        <v>10175</v>
      </c>
      <c r="AK15" s="60">
        <f t="shared" si="18"/>
        <v>719.94169096209907</v>
      </c>
      <c r="AL15" s="60">
        <f t="shared" si="18"/>
        <v>14.398833819241981</v>
      </c>
      <c r="AM15" s="60">
        <f t="shared" si="18"/>
        <v>-491.70043731778424</v>
      </c>
      <c r="AN15" s="60">
        <f t="shared" si="18"/>
        <v>-491.70043731778424</v>
      </c>
      <c r="AO15" s="60">
        <f t="shared" si="18"/>
        <v>491.70043731778424</v>
      </c>
      <c r="AP15" s="61" t="str">
        <f t="shared" si="19"/>
        <v/>
      </c>
      <c r="AQ15" s="62">
        <f t="shared" si="6"/>
        <v>35</v>
      </c>
      <c r="AR15" s="63">
        <f t="shared" si="20"/>
        <v>1.782322995815647</v>
      </c>
      <c r="AS15" s="63">
        <f t="shared" si="21"/>
        <v>89.116149790782345</v>
      </c>
      <c r="AT15" s="63">
        <f t="shared" si="22"/>
        <v>178.23229958156469</v>
      </c>
      <c r="AU15" s="63">
        <f t="shared" si="7"/>
        <v>-89.116149790782345</v>
      </c>
      <c r="AV15" s="68">
        <f t="shared" si="23"/>
        <v>0.1</v>
      </c>
      <c r="AW15" s="63">
        <f t="shared" si="24"/>
        <v>445.58074895391172</v>
      </c>
      <c r="AX15" s="63">
        <f t="shared" si="25"/>
        <v>-178.23229958156469</v>
      </c>
      <c r="AY15" s="64">
        <f t="shared" si="26"/>
        <v>267.34844937234703</v>
      </c>
      <c r="AZ15" s="65">
        <f t="shared" si="27"/>
        <v>-786.13968057350689</v>
      </c>
      <c r="BA15" s="51">
        <f t="shared" si="28"/>
        <v>623.81304853547636</v>
      </c>
      <c r="BB15" s="55">
        <f t="shared" si="29"/>
        <v>6.9726957008072563E-2</v>
      </c>
      <c r="BC15" s="55">
        <f t="shared" si="30"/>
        <v>0.25377452462239697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 t="str">
        <f>IF(BC15&gt;=BH$4,AD15,"")</f>
        <v/>
      </c>
    </row>
    <row r="16" spans="1:60">
      <c r="B16" s="10">
        <v>9</v>
      </c>
      <c r="C16" s="34"/>
      <c r="D16" s="34"/>
      <c r="E16" s="35"/>
      <c r="F16" s="35"/>
      <c r="G16" s="6">
        <f t="shared" si="9"/>
        <v>-1.1569762598917115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2"/>
      <c r="P16" s="2"/>
      <c r="Q16" s="1">
        <f t="shared" si="32"/>
        <v>9.51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8946.5118700541461</v>
      </c>
      <c r="AC16" s="71">
        <f t="shared" si="17"/>
        <v>1053.4881299458539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3.5000000000000004</v>
      </c>
      <c r="AG16" s="74">
        <f t="shared" si="35"/>
        <v>200</v>
      </c>
      <c r="AH16" s="60">
        <f t="shared" si="35"/>
        <v>50</v>
      </c>
      <c r="AI16" s="60">
        <f t="shared" si="35"/>
        <v>175.00000000000003</v>
      </c>
      <c r="AJ16" s="60">
        <f t="shared" si="18"/>
        <v>10175</v>
      </c>
      <c r="AK16" s="60">
        <f t="shared" si="18"/>
        <v>719.94169096209907</v>
      </c>
      <c r="AL16" s="60">
        <f t="shared" si="18"/>
        <v>14.398833819241981</v>
      </c>
      <c r="AM16" s="60">
        <f t="shared" si="18"/>
        <v>-491.70043731778424</v>
      </c>
      <c r="AN16" s="60">
        <f t="shared" si="18"/>
        <v>-491.70043731778424</v>
      </c>
      <c r="AO16" s="60">
        <f t="shared" si="18"/>
        <v>491.70043731778424</v>
      </c>
      <c r="AP16" s="61" t="str">
        <f t="shared" si="19"/>
        <v/>
      </c>
      <c r="AQ16" s="62">
        <f t="shared" si="6"/>
        <v>35</v>
      </c>
      <c r="AR16" s="63">
        <f t="shared" si="20"/>
        <v>1.7863975947521871</v>
      </c>
      <c r="AS16" s="63">
        <f t="shared" si="21"/>
        <v>89.319879737609355</v>
      </c>
      <c r="AT16" s="63">
        <f t="shared" si="22"/>
        <v>178.63975947521871</v>
      </c>
      <c r="AU16" s="63">
        <f t="shared" si="7"/>
        <v>-89.319879737609355</v>
      </c>
      <c r="AV16" s="68">
        <f t="shared" si="23"/>
        <v>0.1</v>
      </c>
      <c r="AW16" s="63">
        <f t="shared" si="24"/>
        <v>446.59939868804679</v>
      </c>
      <c r="AX16" s="63">
        <f t="shared" si="25"/>
        <v>-178.63975947521871</v>
      </c>
      <c r="AY16" s="64">
        <f t="shared" si="26"/>
        <v>267.95963921282805</v>
      </c>
      <c r="AZ16" s="65">
        <f t="shared" si="27"/>
        <v>-785.52849073302582</v>
      </c>
      <c r="BA16" s="51">
        <f t="shared" si="28"/>
        <v>625.23915816326553</v>
      </c>
      <c r="BB16" s="55">
        <f t="shared" si="29"/>
        <v>6.9886360991267701E-2</v>
      </c>
      <c r="BC16" s="55">
        <f t="shared" si="30"/>
        <v>0.25435468288247381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-1.1569762598917115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2"/>
      <c r="P17" s="2"/>
      <c r="Q17" s="1">
        <f t="shared" si="32"/>
        <v>9.51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8946.5118700541461</v>
      </c>
      <c r="AC17" s="71">
        <f t="shared" si="17"/>
        <v>1053.4881299458539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3.5000000000000004</v>
      </c>
      <c r="AG17" s="74">
        <f t="shared" si="35"/>
        <v>200</v>
      </c>
      <c r="AH17" s="60">
        <f t="shared" si="35"/>
        <v>50</v>
      </c>
      <c r="AI17" s="60">
        <f t="shared" si="35"/>
        <v>175.00000000000003</v>
      </c>
      <c r="AJ17" s="60">
        <f t="shared" si="18"/>
        <v>10175</v>
      </c>
      <c r="AK17" s="60">
        <f t="shared" si="18"/>
        <v>719.94169096209907</v>
      </c>
      <c r="AL17" s="60">
        <f t="shared" si="18"/>
        <v>14.398833819241981</v>
      </c>
      <c r="AM17" s="60">
        <f t="shared" si="18"/>
        <v>-491.70043731778424</v>
      </c>
      <c r="AN17" s="60">
        <f t="shared" si="18"/>
        <v>-491.70043731778424</v>
      </c>
      <c r="AO17" s="60">
        <f t="shared" si="18"/>
        <v>491.70043731778424</v>
      </c>
      <c r="AP17" s="61" t="str">
        <f t="shared" si="19"/>
        <v/>
      </c>
      <c r="AQ17" s="62">
        <f t="shared" si="6"/>
        <v>35</v>
      </c>
      <c r="AR17" s="63">
        <f t="shared" si="20"/>
        <v>1.7905148596461775</v>
      </c>
      <c r="AS17" s="63">
        <f t="shared" si="21"/>
        <v>89.52574298230887</v>
      </c>
      <c r="AT17" s="63">
        <f t="shared" si="22"/>
        <v>179.05148596461774</v>
      </c>
      <c r="AU17" s="63">
        <f t="shared" si="7"/>
        <v>-89.52574298230887</v>
      </c>
      <c r="AV17" s="68">
        <f t="shared" si="23"/>
        <v>0.1</v>
      </c>
      <c r="AW17" s="63">
        <f t="shared" si="24"/>
        <v>447.62871491154436</v>
      </c>
      <c r="AX17" s="63">
        <f t="shared" si="25"/>
        <v>-179.05148596461774</v>
      </c>
      <c r="AY17" s="64">
        <f t="shared" si="26"/>
        <v>268.57722894692665</v>
      </c>
      <c r="AZ17" s="65">
        <f t="shared" si="27"/>
        <v>-784.91090099892722</v>
      </c>
      <c r="BA17" s="51">
        <f t="shared" si="28"/>
        <v>626.68020087616208</v>
      </c>
      <c r="BB17" s="55">
        <f t="shared" si="29"/>
        <v>7.0047434126119287E-2</v>
      </c>
      <c r="BC17" s="55">
        <f t="shared" si="30"/>
        <v>0.25494091609815356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-1.1569762598917115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2"/>
      <c r="P18" s="2"/>
      <c r="Q18" s="1">
        <f t="shared" si="32"/>
        <v>9.51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8946.5118700541461</v>
      </c>
      <c r="AC18" s="71">
        <f t="shared" si="17"/>
        <v>1053.4881299458539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3.5000000000000004</v>
      </c>
      <c r="AG18" s="74">
        <f t="shared" si="35"/>
        <v>200</v>
      </c>
      <c r="AH18" s="60">
        <f t="shared" si="35"/>
        <v>50</v>
      </c>
      <c r="AI18" s="60">
        <f t="shared" si="35"/>
        <v>175.00000000000003</v>
      </c>
      <c r="AJ18" s="60">
        <f t="shared" si="18"/>
        <v>10175</v>
      </c>
      <c r="AK18" s="60">
        <f t="shared" si="18"/>
        <v>719.94169096209907</v>
      </c>
      <c r="AL18" s="60">
        <f t="shared" si="18"/>
        <v>14.398833819241981</v>
      </c>
      <c r="AM18" s="60">
        <f t="shared" si="18"/>
        <v>-491.70043731778424</v>
      </c>
      <c r="AN18" s="60">
        <f t="shared" si="18"/>
        <v>-491.70043731778424</v>
      </c>
      <c r="AO18" s="60">
        <f t="shared" si="18"/>
        <v>491.70043731778424</v>
      </c>
      <c r="AP18" s="61" t="str">
        <f t="shared" si="19"/>
        <v/>
      </c>
      <c r="AQ18" s="62">
        <f t="shared" si="6"/>
        <v>35</v>
      </c>
      <c r="AR18" s="63">
        <f t="shared" si="20"/>
        <v>1.7946754641706311</v>
      </c>
      <c r="AS18" s="63">
        <f t="shared" si="21"/>
        <v>89.733773208531559</v>
      </c>
      <c r="AT18" s="63">
        <f t="shared" si="22"/>
        <v>179.46754641706312</v>
      </c>
      <c r="AU18" s="63">
        <f t="shared" si="7"/>
        <v>-89.733773208531559</v>
      </c>
      <c r="AV18" s="68">
        <f t="shared" si="23"/>
        <v>0.1</v>
      </c>
      <c r="AW18" s="63">
        <f t="shared" si="24"/>
        <v>448.66886604265778</v>
      </c>
      <c r="AX18" s="63">
        <f t="shared" si="25"/>
        <v>-179.46754641706312</v>
      </c>
      <c r="AY18" s="64">
        <f t="shared" si="26"/>
        <v>269.20131962559469</v>
      </c>
      <c r="AZ18" s="65">
        <f t="shared" si="27"/>
        <v>-784.28681032025918</v>
      </c>
      <c r="BA18" s="51">
        <f t="shared" si="28"/>
        <v>628.13641245972087</v>
      </c>
      <c r="BB18" s="55">
        <f t="shared" si="29"/>
        <v>7.0210202767653537E-2</v>
      </c>
      <c r="BC18" s="55">
        <f t="shared" si="30"/>
        <v>0.25553332018978786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-1.1569762598917115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2"/>
      <c r="P19" s="2"/>
      <c r="Q19" s="1">
        <f t="shared" si="32"/>
        <v>9.51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8946.5118700541461</v>
      </c>
      <c r="AC19" s="71">
        <f t="shared" si="17"/>
        <v>1053.4881299458539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3.5000000000000004</v>
      </c>
      <c r="AG19" s="74">
        <f t="shared" si="35"/>
        <v>200</v>
      </c>
      <c r="AH19" s="60">
        <f t="shared" si="35"/>
        <v>50</v>
      </c>
      <c r="AI19" s="60">
        <f t="shared" si="35"/>
        <v>175.00000000000003</v>
      </c>
      <c r="AJ19" s="60">
        <f t="shared" si="18"/>
        <v>10175</v>
      </c>
      <c r="AK19" s="60">
        <f t="shared" si="18"/>
        <v>719.94169096209907</v>
      </c>
      <c r="AL19" s="60">
        <f t="shared" si="18"/>
        <v>14.398833819241981</v>
      </c>
      <c r="AM19" s="60">
        <f t="shared" si="18"/>
        <v>-491.70043731778424</v>
      </c>
      <c r="AN19" s="60">
        <f t="shared" si="18"/>
        <v>-491.70043731778424</v>
      </c>
      <c r="AO19" s="60">
        <f t="shared" si="18"/>
        <v>491.70043731778424</v>
      </c>
      <c r="AP19" s="61" t="str">
        <f t="shared" si="19"/>
        <v/>
      </c>
      <c r="AQ19" s="62">
        <f t="shared" si="6"/>
        <v>35</v>
      </c>
      <c r="AR19" s="63">
        <f t="shared" si="20"/>
        <v>1.7988800962561902</v>
      </c>
      <c r="AS19" s="63">
        <f t="shared" si="21"/>
        <v>89.94400481280951</v>
      </c>
      <c r="AT19" s="63">
        <f t="shared" si="22"/>
        <v>179.88800962561902</v>
      </c>
      <c r="AU19" s="63">
        <f t="shared" si="7"/>
        <v>-89.94400481280951</v>
      </c>
      <c r="AV19" s="68">
        <f t="shared" si="23"/>
        <v>0.1</v>
      </c>
      <c r="AW19" s="63">
        <f t="shared" si="24"/>
        <v>449.72002406404755</v>
      </c>
      <c r="AX19" s="63">
        <f t="shared" si="25"/>
        <v>-179.88800962561902</v>
      </c>
      <c r="AY19" s="64">
        <f t="shared" si="26"/>
        <v>269.83201443842853</v>
      </c>
      <c r="AZ19" s="65">
        <f t="shared" si="27"/>
        <v>-783.65611550742528</v>
      </c>
      <c r="BA19" s="51">
        <f t="shared" si="28"/>
        <v>629.60803368966663</v>
      </c>
      <c r="BB19" s="55">
        <f t="shared" si="29"/>
        <v>7.0374693828674936E-2</v>
      </c>
      <c r="BC19" s="55">
        <f t="shared" si="30"/>
        <v>0.25613199310778861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-1.1569762598917115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2"/>
      <c r="P20" s="2"/>
      <c r="Q20" s="1">
        <f t="shared" si="32"/>
        <v>9.51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8946.5118700541461</v>
      </c>
      <c r="AC20" s="71">
        <f t="shared" si="17"/>
        <v>1053.4881299458539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3.5000000000000004</v>
      </c>
      <c r="AG20" s="74">
        <f t="shared" si="35"/>
        <v>200</v>
      </c>
      <c r="AH20" s="60">
        <f t="shared" si="35"/>
        <v>50</v>
      </c>
      <c r="AI20" s="60">
        <f t="shared" si="35"/>
        <v>175.00000000000003</v>
      </c>
      <c r="AJ20" s="60">
        <f t="shared" si="18"/>
        <v>10175</v>
      </c>
      <c r="AK20" s="60">
        <f t="shared" si="18"/>
        <v>719.94169096209907</v>
      </c>
      <c r="AL20" s="60">
        <f t="shared" si="18"/>
        <v>14.398833819241981</v>
      </c>
      <c r="AM20" s="60">
        <f t="shared" si="18"/>
        <v>-491.70043731778424</v>
      </c>
      <c r="AN20" s="60">
        <f t="shared" si="18"/>
        <v>-491.70043731778424</v>
      </c>
      <c r="AO20" s="60">
        <f t="shared" si="18"/>
        <v>491.70043731778424</v>
      </c>
      <c r="AP20" s="61" t="str">
        <f t="shared" si="19"/>
        <v/>
      </c>
      <c r="AQ20" s="62">
        <f t="shared" si="6"/>
        <v>35</v>
      </c>
      <c r="AR20" s="63">
        <f t="shared" si="20"/>
        <v>1.8031294584703188</v>
      </c>
      <c r="AS20" s="63">
        <f t="shared" si="21"/>
        <v>90.156472923515935</v>
      </c>
      <c r="AT20" s="63">
        <f t="shared" si="22"/>
        <v>180.31294584703187</v>
      </c>
      <c r="AU20" s="63">
        <f t="shared" si="7"/>
        <v>-90.156472923515935</v>
      </c>
      <c r="AV20" s="68">
        <f t="shared" si="23"/>
        <v>0.1</v>
      </c>
      <c r="AW20" s="63">
        <f t="shared" si="24"/>
        <v>450.78236461757967</v>
      </c>
      <c r="AX20" s="63">
        <f t="shared" si="25"/>
        <v>-180.31294584703187</v>
      </c>
      <c r="AY20" s="64">
        <f t="shared" si="26"/>
        <v>270.4694187705478</v>
      </c>
      <c r="AZ20" s="65">
        <f t="shared" si="27"/>
        <v>-783.01871117530607</v>
      </c>
      <c r="BA20" s="51">
        <f t="shared" si="28"/>
        <v>631.09531046461154</v>
      </c>
      <c r="BB20" s="55">
        <f t="shared" si="29"/>
        <v>7.0540934794600801E-2</v>
      </c>
      <c r="BC20" s="55">
        <f t="shared" si="30"/>
        <v>0.25673703488661909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-1.1569762598917115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2"/>
      <c r="P21" s="2"/>
      <c r="Q21" s="1">
        <f t="shared" si="32"/>
        <v>9.51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8946.5118700541461</v>
      </c>
      <c r="AC21" s="71">
        <f t="shared" si="17"/>
        <v>1053.4881299458539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3.5000000000000004</v>
      </c>
      <c r="AG21" s="74">
        <f t="shared" si="35"/>
        <v>200</v>
      </c>
      <c r="AH21" s="60">
        <f t="shared" si="35"/>
        <v>50</v>
      </c>
      <c r="AI21" s="60">
        <f t="shared" si="35"/>
        <v>175.00000000000003</v>
      </c>
      <c r="AJ21" s="60">
        <f t="shared" si="18"/>
        <v>10175</v>
      </c>
      <c r="AK21" s="60">
        <f t="shared" si="18"/>
        <v>719.94169096209907</v>
      </c>
      <c r="AL21" s="60">
        <f t="shared" si="18"/>
        <v>14.398833819241981</v>
      </c>
      <c r="AM21" s="60">
        <f t="shared" si="18"/>
        <v>-491.70043731778424</v>
      </c>
      <c r="AN21" s="60">
        <f t="shared" si="18"/>
        <v>-491.70043731778424</v>
      </c>
      <c r="AO21" s="60">
        <f t="shared" si="18"/>
        <v>491.70043731778424</v>
      </c>
      <c r="AP21" s="61" t="str">
        <f t="shared" si="19"/>
        <v/>
      </c>
      <c r="AQ21" s="62">
        <f t="shared" si="6"/>
        <v>35</v>
      </c>
      <c r="AR21" s="63">
        <f t="shared" si="20"/>
        <v>1.807424268408663</v>
      </c>
      <c r="AS21" s="63">
        <f t="shared" si="21"/>
        <v>90.371213420433151</v>
      </c>
      <c r="AT21" s="63">
        <f t="shared" si="22"/>
        <v>180.7424268408663</v>
      </c>
      <c r="AU21" s="63">
        <f t="shared" si="7"/>
        <v>-90.371213420433151</v>
      </c>
      <c r="AV21" s="68">
        <f t="shared" si="23"/>
        <v>0.1</v>
      </c>
      <c r="AW21" s="63">
        <f t="shared" si="24"/>
        <v>451.85606710216575</v>
      </c>
      <c r="AX21" s="63">
        <f t="shared" si="25"/>
        <v>-180.7424268408663</v>
      </c>
      <c r="AY21" s="64">
        <f t="shared" si="26"/>
        <v>271.11364026129945</v>
      </c>
      <c r="AZ21" s="65">
        <f t="shared" si="27"/>
        <v>-782.37448968455442</v>
      </c>
      <c r="BA21" s="51">
        <f t="shared" si="28"/>
        <v>632.59849394303205</v>
      </c>
      <c r="BB21" s="55">
        <f t="shared" si="29"/>
        <v>7.0708953738771868E-2</v>
      </c>
      <c r="BC21" s="55">
        <f t="shared" si="30"/>
        <v>0.2573485477005174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-1.1569762598917115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2"/>
      <c r="P22" s="2"/>
      <c r="Q22" s="1">
        <f t="shared" si="32"/>
        <v>9.51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8946.5118700541461</v>
      </c>
      <c r="AC22" s="71">
        <f t="shared" si="17"/>
        <v>1053.4881299458539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3.5000000000000004</v>
      </c>
      <c r="AG22" s="74">
        <f t="shared" si="35"/>
        <v>200</v>
      </c>
      <c r="AH22" s="60">
        <f t="shared" si="35"/>
        <v>50</v>
      </c>
      <c r="AI22" s="60">
        <f t="shared" si="35"/>
        <v>175.00000000000003</v>
      </c>
      <c r="AJ22" s="60">
        <f t="shared" si="18"/>
        <v>10175</v>
      </c>
      <c r="AK22" s="60">
        <f t="shared" si="18"/>
        <v>719.94169096209907</v>
      </c>
      <c r="AL22" s="60">
        <f t="shared" si="18"/>
        <v>14.398833819241981</v>
      </c>
      <c r="AM22" s="60">
        <f t="shared" si="18"/>
        <v>-491.70043731778424</v>
      </c>
      <c r="AN22" s="60">
        <f t="shared" si="18"/>
        <v>-491.70043731778424</v>
      </c>
      <c r="AO22" s="60">
        <f t="shared" si="18"/>
        <v>491.70043731778424</v>
      </c>
      <c r="AP22" s="61" t="str">
        <f t="shared" si="19"/>
        <v/>
      </c>
      <c r="AQ22" s="62">
        <f t="shared" si="6"/>
        <v>35</v>
      </c>
      <c r="AR22" s="63">
        <f t="shared" si="20"/>
        <v>1.8117652590990321</v>
      </c>
      <c r="AS22" s="63">
        <f t="shared" si="21"/>
        <v>90.588262954951603</v>
      </c>
      <c r="AT22" s="63">
        <f t="shared" si="22"/>
        <v>181.17652590990321</v>
      </c>
      <c r="AU22" s="63">
        <f t="shared" si="7"/>
        <v>-90.588262954951603</v>
      </c>
      <c r="AV22" s="68">
        <f t="shared" si="23"/>
        <v>0.1</v>
      </c>
      <c r="AW22" s="63">
        <f t="shared" si="24"/>
        <v>452.94131477475798</v>
      </c>
      <c r="AX22" s="63">
        <f t="shared" si="25"/>
        <v>-181.17652590990321</v>
      </c>
      <c r="AY22" s="64">
        <f t="shared" si="26"/>
        <v>271.76478886485478</v>
      </c>
      <c r="AZ22" s="65">
        <f t="shared" si="27"/>
        <v>-781.72334108099903</v>
      </c>
      <c r="BA22" s="51">
        <f t="shared" si="28"/>
        <v>634.11784068466125</v>
      </c>
      <c r="BB22" s="55">
        <f t="shared" si="29"/>
        <v>7.0878779338256606E-2</v>
      </c>
      <c r="BC22" s="55">
        <f t="shared" si="30"/>
        <v>0.25796663592101665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-1.1569762598917115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2"/>
      <c r="P23" s="2"/>
      <c r="Q23" s="1">
        <f t="shared" si="32"/>
        <v>9.51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8946.5118700541461</v>
      </c>
      <c r="AC23" s="71">
        <f t="shared" si="17"/>
        <v>1053.4881299458539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3.5000000000000004</v>
      </c>
      <c r="AG23" s="74">
        <f t="shared" si="35"/>
        <v>200</v>
      </c>
      <c r="AH23" s="60">
        <f t="shared" si="35"/>
        <v>50</v>
      </c>
      <c r="AI23" s="60">
        <f t="shared" si="35"/>
        <v>175.00000000000003</v>
      </c>
      <c r="AJ23" s="60">
        <f t="shared" si="18"/>
        <v>10175</v>
      </c>
      <c r="AK23" s="60">
        <f t="shared" si="18"/>
        <v>719.94169096209907</v>
      </c>
      <c r="AL23" s="60">
        <f t="shared" si="18"/>
        <v>14.398833819241981</v>
      </c>
      <c r="AM23" s="60">
        <f t="shared" si="18"/>
        <v>-491.70043731778424</v>
      </c>
      <c r="AN23" s="60">
        <f t="shared" si="18"/>
        <v>-491.70043731778424</v>
      </c>
      <c r="AO23" s="60">
        <f t="shared" si="18"/>
        <v>491.70043731778424</v>
      </c>
      <c r="AP23" s="61" t="str">
        <f t="shared" si="19"/>
        <v/>
      </c>
      <c r="AQ23" s="62">
        <f t="shared" si="6"/>
        <v>35</v>
      </c>
      <c r="AR23" s="63">
        <f t="shared" si="20"/>
        <v>1.8161531794184862</v>
      </c>
      <c r="AS23" s="63">
        <f t="shared" si="21"/>
        <v>90.807658970924308</v>
      </c>
      <c r="AT23" s="63">
        <f t="shared" si="22"/>
        <v>181.61531794184862</v>
      </c>
      <c r="AU23" s="63">
        <f t="shared" si="7"/>
        <v>-90.807658970924308</v>
      </c>
      <c r="AV23" s="68">
        <f t="shared" si="23"/>
        <v>0.1</v>
      </c>
      <c r="AW23" s="63">
        <f t="shared" si="24"/>
        <v>454.03829485462154</v>
      </c>
      <c r="AX23" s="63">
        <f t="shared" si="25"/>
        <v>-181.61531794184862</v>
      </c>
      <c r="AY23" s="64">
        <f t="shared" si="26"/>
        <v>272.42297691277292</v>
      </c>
      <c r="AZ23" s="65">
        <f t="shared" si="27"/>
        <v>-781.06515303308095</v>
      </c>
      <c r="BA23" s="51">
        <f t="shared" si="28"/>
        <v>635.65361279647016</v>
      </c>
      <c r="BB23" s="55">
        <f t="shared" si="29"/>
        <v>7.1050440890168182E-2</v>
      </c>
      <c r="BC23" s="55">
        <f t="shared" si="30"/>
        <v>0.25859140617633219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6"/>
      <c r="D24" s="16"/>
      <c r="E24" s="17"/>
      <c r="F24" s="22"/>
      <c r="G24" s="6">
        <f t="shared" si="9"/>
        <v>-1.1569762598917115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2"/>
      <c r="P24" s="2"/>
      <c r="Q24" s="1">
        <f t="shared" si="32"/>
        <v>9.51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8946.5118700541461</v>
      </c>
      <c r="AC24" s="71">
        <f t="shared" si="17"/>
        <v>1053.4881299458539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3.5000000000000004</v>
      </c>
      <c r="AG24" s="74">
        <f t="shared" si="35"/>
        <v>200</v>
      </c>
      <c r="AH24" s="60">
        <f t="shared" si="35"/>
        <v>50</v>
      </c>
      <c r="AI24" s="60">
        <f t="shared" si="35"/>
        <v>175.00000000000003</v>
      </c>
      <c r="AJ24" s="60">
        <f t="shared" si="18"/>
        <v>10175</v>
      </c>
      <c r="AK24" s="60">
        <f t="shared" si="18"/>
        <v>719.94169096209907</v>
      </c>
      <c r="AL24" s="60">
        <f t="shared" si="18"/>
        <v>14.398833819241981</v>
      </c>
      <c r="AM24" s="60">
        <f t="shared" si="18"/>
        <v>-491.70043731778424</v>
      </c>
      <c r="AN24" s="60">
        <f t="shared" si="18"/>
        <v>-491.70043731778424</v>
      </c>
      <c r="AO24" s="60">
        <f t="shared" si="18"/>
        <v>491.70043731778424</v>
      </c>
      <c r="AP24" s="61" t="str">
        <f t="shared" si="19"/>
        <v/>
      </c>
      <c r="AQ24" s="62">
        <f t="shared" si="6"/>
        <v>35</v>
      </c>
      <c r="AR24" s="63">
        <f t="shared" si="20"/>
        <v>1.8205887945240216</v>
      </c>
      <c r="AS24" s="63">
        <f t="shared" si="21"/>
        <v>91.029439726201076</v>
      </c>
      <c r="AT24" s="63">
        <f t="shared" si="22"/>
        <v>182.05887945240215</v>
      </c>
      <c r="AU24" s="63">
        <f t="shared" si="7"/>
        <v>-91.029439726201076</v>
      </c>
      <c r="AV24" s="68">
        <f t="shared" si="23"/>
        <v>0.1</v>
      </c>
      <c r="AW24" s="63">
        <f t="shared" si="24"/>
        <v>455.14719863100538</v>
      </c>
      <c r="AX24" s="63">
        <f t="shared" si="25"/>
        <v>-182.05887945240215</v>
      </c>
      <c r="AY24" s="64">
        <f t="shared" si="26"/>
        <v>273.08831917860323</v>
      </c>
      <c r="AZ24" s="65">
        <f t="shared" si="27"/>
        <v>-780.39981076725064</v>
      </c>
      <c r="BA24" s="51">
        <f t="shared" si="28"/>
        <v>637.20607808340753</v>
      </c>
      <c r="BB24" s="55">
        <f t="shared" si="29"/>
        <v>7.1223968328513604E-2</v>
      </c>
      <c r="BC24" s="55">
        <f t="shared" si="30"/>
        <v>0.25922296741268375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6"/>
      <c r="D25" s="16"/>
      <c r="E25" s="17"/>
      <c r="F25" s="22"/>
      <c r="G25" s="6">
        <f t="shared" si="9"/>
        <v>-1.1569762598917115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2"/>
      <c r="P25" s="2"/>
      <c r="Q25" s="1">
        <f t="shared" si="32"/>
        <v>9.51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8946.5118700541461</v>
      </c>
      <c r="AC25" s="71">
        <f t="shared" si="17"/>
        <v>1053.4881299458539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3.5000000000000004</v>
      </c>
      <c r="AG25" s="74">
        <f t="shared" si="35"/>
        <v>200</v>
      </c>
      <c r="AH25" s="60">
        <f t="shared" si="35"/>
        <v>50</v>
      </c>
      <c r="AI25" s="60">
        <f t="shared" si="35"/>
        <v>175.00000000000003</v>
      </c>
      <c r="AJ25" s="60">
        <f t="shared" si="35"/>
        <v>10175</v>
      </c>
      <c r="AK25" s="60">
        <f t="shared" si="35"/>
        <v>719.94169096209907</v>
      </c>
      <c r="AL25" s="60">
        <f t="shared" si="35"/>
        <v>14.398833819241981</v>
      </c>
      <c r="AM25" s="60">
        <f t="shared" si="35"/>
        <v>-491.70043731778424</v>
      </c>
      <c r="AN25" s="60">
        <f t="shared" si="35"/>
        <v>-491.70043731778424</v>
      </c>
      <c r="AO25" s="60">
        <f t="shared" si="35"/>
        <v>491.70043731778424</v>
      </c>
      <c r="AP25" s="61" t="str">
        <f t="shared" si="19"/>
        <v/>
      </c>
      <c r="AQ25" s="62">
        <f t="shared" si="6"/>
        <v>35</v>
      </c>
      <c r="AR25" s="63">
        <f t="shared" si="20"/>
        <v>1.8250728862973771</v>
      </c>
      <c r="AS25" s="63">
        <f t="shared" si="21"/>
        <v>91.253644314868851</v>
      </c>
      <c r="AT25" s="63">
        <f t="shared" si="22"/>
        <v>182.5072886297377</v>
      </c>
      <c r="AU25" s="63">
        <f t="shared" si="7"/>
        <v>-91.253644314868851</v>
      </c>
      <c r="AV25" s="68">
        <f t="shared" si="23"/>
        <v>0.1</v>
      </c>
      <c r="AW25" s="63">
        <f t="shared" si="24"/>
        <v>456.26822157434424</v>
      </c>
      <c r="AX25" s="63">
        <f t="shared" si="25"/>
        <v>-182.5072886297377</v>
      </c>
      <c r="AY25" s="64">
        <f t="shared" si="26"/>
        <v>273.76093294460657</v>
      </c>
      <c r="AZ25" s="65">
        <f t="shared" si="27"/>
        <v>-779.7271970012473</v>
      </c>
      <c r="BA25" s="51">
        <f t="shared" si="28"/>
        <v>638.77551020408191</v>
      </c>
      <c r="BB25" s="55">
        <f t="shared" si="29"/>
        <v>7.1399392241595042E-2</v>
      </c>
      <c r="BC25" s="55">
        <f t="shared" si="30"/>
        <v>0.25986143095762937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6"/>
      <c r="D26" s="16"/>
      <c r="E26" s="17"/>
      <c r="F26" s="22"/>
      <c r="G26" s="6">
        <f t="shared" si="9"/>
        <v>-1.1569762598917115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2"/>
      <c r="P26" s="2"/>
      <c r="Q26" s="1">
        <f t="shared" si="32"/>
        <v>9.51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8946.5118700541461</v>
      </c>
      <c r="AC26" s="71">
        <f t="shared" si="17"/>
        <v>1053.4881299458539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3.5000000000000004</v>
      </c>
      <c r="AG26" s="74">
        <f t="shared" si="38"/>
        <v>200</v>
      </c>
      <c r="AH26" s="60">
        <f t="shared" si="38"/>
        <v>50</v>
      </c>
      <c r="AI26" s="60">
        <f t="shared" si="38"/>
        <v>175.00000000000003</v>
      </c>
      <c r="AJ26" s="60">
        <f t="shared" si="38"/>
        <v>10175</v>
      </c>
      <c r="AK26" s="60">
        <f t="shared" si="38"/>
        <v>719.94169096209907</v>
      </c>
      <c r="AL26" s="60">
        <f t="shared" si="38"/>
        <v>14.398833819241981</v>
      </c>
      <c r="AM26" s="60">
        <f t="shared" si="38"/>
        <v>-491.70043731778424</v>
      </c>
      <c r="AN26" s="60">
        <f t="shared" si="38"/>
        <v>-491.70043731778424</v>
      </c>
      <c r="AO26" s="60">
        <f t="shared" si="38"/>
        <v>491.70043731778424</v>
      </c>
      <c r="AP26" s="61" t="str">
        <f t="shared" si="19"/>
        <v/>
      </c>
      <c r="AQ26" s="62">
        <f t="shared" si="6"/>
        <v>35</v>
      </c>
      <c r="AR26" s="63">
        <f t="shared" si="20"/>
        <v>1.8296062538045055</v>
      </c>
      <c r="AS26" s="63">
        <f t="shared" si="21"/>
        <v>91.480312690225276</v>
      </c>
      <c r="AT26" s="63">
        <f t="shared" si="22"/>
        <v>182.96062538045055</v>
      </c>
      <c r="AU26" s="63">
        <f t="shared" si="7"/>
        <v>-91.480312690225276</v>
      </c>
      <c r="AV26" s="68">
        <f t="shared" si="23"/>
        <v>0.1</v>
      </c>
      <c r="AW26" s="63">
        <f t="shared" si="24"/>
        <v>457.40156345112638</v>
      </c>
      <c r="AX26" s="63">
        <f t="shared" si="25"/>
        <v>-182.96062538045055</v>
      </c>
      <c r="AY26" s="64">
        <f t="shared" si="26"/>
        <v>274.44093807067583</v>
      </c>
      <c r="AZ26" s="65">
        <f t="shared" si="27"/>
        <v>-779.04719187517799</v>
      </c>
      <c r="BA26" s="51">
        <f t="shared" si="28"/>
        <v>640.36218883157699</v>
      </c>
      <c r="BB26" s="55">
        <f t="shared" si="29"/>
        <v>7.157674388998507E-2</v>
      </c>
      <c r="BC26" s="55">
        <f t="shared" si="30"/>
        <v>0.26050691058548642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6"/>
      <c r="D27" s="16"/>
      <c r="E27" s="17"/>
      <c r="F27" s="22"/>
      <c r="G27" s="6">
        <f t="shared" si="9"/>
        <v>-1.1569762598917115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2"/>
      <c r="P27" s="2"/>
      <c r="Q27" s="1">
        <f t="shared" si="32"/>
        <v>9.51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8946.5118700541461</v>
      </c>
      <c r="AC27" s="71">
        <f t="shared" si="17"/>
        <v>1053.4881299458539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3.5000000000000004</v>
      </c>
      <c r="AG27" s="74">
        <f t="shared" si="38"/>
        <v>200</v>
      </c>
      <c r="AH27" s="60">
        <f t="shared" si="38"/>
        <v>50</v>
      </c>
      <c r="AI27" s="60">
        <f t="shared" si="38"/>
        <v>175.00000000000003</v>
      </c>
      <c r="AJ27" s="60">
        <f t="shared" si="38"/>
        <v>10175</v>
      </c>
      <c r="AK27" s="60">
        <f t="shared" si="38"/>
        <v>719.94169096209907</v>
      </c>
      <c r="AL27" s="60">
        <f t="shared" si="38"/>
        <v>14.398833819241981</v>
      </c>
      <c r="AM27" s="60">
        <f t="shared" si="38"/>
        <v>-491.70043731778424</v>
      </c>
      <c r="AN27" s="60">
        <f t="shared" si="38"/>
        <v>-491.70043731778424</v>
      </c>
      <c r="AO27" s="60">
        <f t="shared" si="38"/>
        <v>491.70043731778424</v>
      </c>
      <c r="AP27" s="61" t="str">
        <f t="shared" si="19"/>
        <v/>
      </c>
      <c r="AQ27" s="62">
        <f t="shared" si="6"/>
        <v>35</v>
      </c>
      <c r="AR27" s="63">
        <f t="shared" si="20"/>
        <v>1.8341897137702765</v>
      </c>
      <c r="AS27" s="63">
        <f t="shared" si="21"/>
        <v>91.709485688513823</v>
      </c>
      <c r="AT27" s="63">
        <f t="shared" si="22"/>
        <v>183.41897137702765</v>
      </c>
      <c r="AU27" s="63">
        <f t="shared" si="7"/>
        <v>-91.709485688513823</v>
      </c>
      <c r="AV27" s="68">
        <f t="shared" si="23"/>
        <v>0.1</v>
      </c>
      <c r="AW27" s="63">
        <f t="shared" si="24"/>
        <v>458.54742844256913</v>
      </c>
      <c r="AX27" s="63">
        <f t="shared" si="25"/>
        <v>-183.41897137702765</v>
      </c>
      <c r="AY27" s="64">
        <f t="shared" si="26"/>
        <v>275.12845706554151</v>
      </c>
      <c r="AZ27" s="65">
        <f t="shared" si="27"/>
        <v>-778.35967288031236</v>
      </c>
      <c r="BA27" s="51">
        <f t="shared" si="28"/>
        <v>641.96639981959675</v>
      </c>
      <c r="BB27" s="55">
        <f t="shared" si="29"/>
        <v>7.175605522509762E-2</v>
      </c>
      <c r="BC27" s="55">
        <f t="shared" si="30"/>
        <v>0.26115952258492203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-473.54643898375673</v>
      </c>
      <c r="N28" s="6">
        <f>IF(H3&gt;J4,"VINTO",M28-L28-K3)</f>
        <v>-1228.4881299458557</v>
      </c>
      <c r="O28" s="2">
        <f>N28</f>
        <v>-1228.4881299458557</v>
      </c>
      <c r="P28" s="2">
        <f>-O28</f>
        <v>1228.4881299458557</v>
      </c>
      <c r="Q28" s="1">
        <f t="shared" si="32"/>
        <v>9.51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8946.5118700541461</v>
      </c>
      <c r="AC28" s="71">
        <f t="shared" si="17"/>
        <v>1053.4881299458539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3.5000000000000004</v>
      </c>
      <c r="AG28" s="74">
        <f t="shared" si="38"/>
        <v>200</v>
      </c>
      <c r="AH28" s="60">
        <f t="shared" si="38"/>
        <v>50</v>
      </c>
      <c r="AI28" s="60">
        <f t="shared" si="38"/>
        <v>175.00000000000003</v>
      </c>
      <c r="AJ28" s="60">
        <f t="shared" si="38"/>
        <v>10175</v>
      </c>
      <c r="AK28" s="60">
        <f t="shared" si="38"/>
        <v>719.94169096209907</v>
      </c>
      <c r="AL28" s="60">
        <f t="shared" si="38"/>
        <v>14.398833819241981</v>
      </c>
      <c r="AM28" s="60">
        <f t="shared" si="38"/>
        <v>-491.70043731778424</v>
      </c>
      <c r="AN28" s="60">
        <f t="shared" si="38"/>
        <v>-491.70043731778424</v>
      </c>
      <c r="AO28" s="60">
        <f t="shared" si="38"/>
        <v>491.70043731778424</v>
      </c>
      <c r="AP28" s="61" t="str">
        <f t="shared" si="19"/>
        <v/>
      </c>
      <c r="AQ28" s="62">
        <f t="shared" si="6"/>
        <v>35</v>
      </c>
      <c r="AR28" s="63">
        <f t="shared" si="20"/>
        <v>1.8388241010690001</v>
      </c>
      <c r="AS28" s="63">
        <f t="shared" si="21"/>
        <v>91.941205053450005</v>
      </c>
      <c r="AT28" s="63">
        <f t="shared" si="22"/>
        <v>183.88241010690001</v>
      </c>
      <c r="AU28" s="63">
        <f t="shared" si="7"/>
        <v>-91.941205053450005</v>
      </c>
      <c r="AV28" s="68">
        <f t="shared" si="23"/>
        <v>0.1</v>
      </c>
      <c r="AW28" s="63">
        <f t="shared" si="24"/>
        <v>459.70602526725003</v>
      </c>
      <c r="AX28" s="63">
        <f t="shared" si="25"/>
        <v>-183.88241010690001</v>
      </c>
      <c r="AY28" s="64">
        <f t="shared" si="26"/>
        <v>275.82361516035002</v>
      </c>
      <c r="AZ28" s="65">
        <f t="shared" si="27"/>
        <v>-777.6645147855038</v>
      </c>
      <c r="BA28" s="51">
        <f t="shared" si="28"/>
        <v>643.58843537415009</v>
      </c>
      <c r="BB28" s="55">
        <f t="shared" si="29"/>
        <v>7.1937358908378102E-2</v>
      </c>
      <c r="BC28" s="55">
        <f t="shared" si="30"/>
        <v>0.26181938582879571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 t="str">
        <f>IF(BC28&gt;=BH$4,AD28,"")</f>
        <v/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8946.5118700541461</v>
      </c>
      <c r="AC29" s="71">
        <f t="shared" si="17"/>
        <v>1053.4881299458539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3.5000000000000004</v>
      </c>
      <c r="AG29" s="74">
        <f t="shared" si="38"/>
        <v>200</v>
      </c>
      <c r="AH29" s="60">
        <f t="shared" si="38"/>
        <v>50</v>
      </c>
      <c r="AI29" s="60">
        <f t="shared" si="38"/>
        <v>175.00000000000003</v>
      </c>
      <c r="AJ29" s="60">
        <f t="shared" si="38"/>
        <v>10175</v>
      </c>
      <c r="AK29" s="60">
        <f t="shared" si="38"/>
        <v>719.94169096209907</v>
      </c>
      <c r="AL29" s="60">
        <f t="shared" si="38"/>
        <v>14.398833819241981</v>
      </c>
      <c r="AM29" s="60">
        <f t="shared" si="38"/>
        <v>-491.70043731778424</v>
      </c>
      <c r="AN29" s="60">
        <f t="shared" si="38"/>
        <v>-491.70043731778424</v>
      </c>
      <c r="AO29" s="60">
        <f t="shared" si="38"/>
        <v>491.70043731778424</v>
      </c>
      <c r="AP29" s="61" t="str">
        <f t="shared" si="19"/>
        <v/>
      </c>
      <c r="AQ29" s="62">
        <f t="shared" si="6"/>
        <v>35</v>
      </c>
      <c r="AR29" s="63">
        <f t="shared" si="20"/>
        <v>1.8435102692313969</v>
      </c>
      <c r="AS29" s="63">
        <f t="shared" si="21"/>
        <v>92.175513461569849</v>
      </c>
      <c r="AT29" s="63">
        <f t="shared" si="22"/>
        <v>184.3510269231397</v>
      </c>
      <c r="AU29" s="63">
        <f t="shared" si="7"/>
        <v>-92.175513461569849</v>
      </c>
      <c r="AV29" s="68">
        <f t="shared" si="23"/>
        <v>0.1</v>
      </c>
      <c r="AW29" s="63">
        <f t="shared" si="24"/>
        <v>460.87756730784923</v>
      </c>
      <c r="AX29" s="63">
        <f t="shared" si="25"/>
        <v>-184.3510269231397</v>
      </c>
      <c r="AY29" s="64">
        <f t="shared" si="26"/>
        <v>276.52654038470951</v>
      </c>
      <c r="AZ29" s="65">
        <f t="shared" si="27"/>
        <v>-776.96158956114436</v>
      </c>
      <c r="BA29" s="51">
        <f t="shared" si="28"/>
        <v>645.22859423098896</v>
      </c>
      <c r="BB29" s="55">
        <f t="shared" si="29"/>
        <v>7.2120688331136579E-2</v>
      </c>
      <c r="BC29" s="55">
        <f t="shared" si="30"/>
        <v>0.26248662184634403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 t="str">
        <f>IF(BC29&gt;=BH$4,AD29,"")</f>
        <v/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8946.5118700541461</v>
      </c>
      <c r="AC30" s="71">
        <f t="shared" si="17"/>
        <v>1053.4881299458539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3.5000000000000004</v>
      </c>
      <c r="AG30" s="74">
        <f t="shared" si="38"/>
        <v>200</v>
      </c>
      <c r="AH30" s="60">
        <f t="shared" si="38"/>
        <v>50</v>
      </c>
      <c r="AI30" s="60">
        <f t="shared" si="38"/>
        <v>175.00000000000003</v>
      </c>
      <c r="AJ30" s="60">
        <f t="shared" si="38"/>
        <v>10175</v>
      </c>
      <c r="AK30" s="60">
        <f t="shared" si="38"/>
        <v>719.94169096209907</v>
      </c>
      <c r="AL30" s="60">
        <f t="shared" si="38"/>
        <v>14.398833819241981</v>
      </c>
      <c r="AM30" s="60">
        <f t="shared" si="38"/>
        <v>-491.70043731778424</v>
      </c>
      <c r="AN30" s="60">
        <f t="shared" si="38"/>
        <v>-491.70043731778424</v>
      </c>
      <c r="AO30" s="60">
        <f t="shared" si="38"/>
        <v>491.70043731778424</v>
      </c>
      <c r="AP30" s="61" t="str">
        <f t="shared" si="19"/>
        <v/>
      </c>
      <c r="AQ30" s="62">
        <f t="shared" si="6"/>
        <v>35</v>
      </c>
      <c r="AR30" s="63">
        <f t="shared" si="20"/>
        <v>1.8482490909686522</v>
      </c>
      <c r="AS30" s="63">
        <f t="shared" si="21"/>
        <v>92.412454548432606</v>
      </c>
      <c r="AT30" s="63">
        <f t="shared" si="22"/>
        <v>184.82490909686521</v>
      </c>
      <c r="AU30" s="63">
        <f t="shared" si="7"/>
        <v>-92.412454548432606</v>
      </c>
      <c r="AV30" s="68">
        <f t="shared" si="23"/>
        <v>0.1</v>
      </c>
      <c r="AW30" s="63">
        <f t="shared" si="24"/>
        <v>462.06227274216303</v>
      </c>
      <c r="AX30" s="63">
        <f t="shared" si="25"/>
        <v>-184.82490909686521</v>
      </c>
      <c r="AY30" s="64">
        <f t="shared" si="26"/>
        <v>277.23736364529782</v>
      </c>
      <c r="AZ30" s="65">
        <f t="shared" si="27"/>
        <v>-776.25076630055605</v>
      </c>
      <c r="BA30" s="51">
        <f t="shared" si="28"/>
        <v>646.88718183902824</v>
      </c>
      <c r="BB30" s="55">
        <f t="shared" si="29"/>
        <v>7.2306077635049648E-2</v>
      </c>
      <c r="BC30" s="55">
        <f t="shared" si="30"/>
        <v>0.26316135489779746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8946.5118700541461</v>
      </c>
      <c r="AC31" s="71">
        <f t="shared" si="17"/>
        <v>1053.4881299458539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3.5000000000000004</v>
      </c>
      <c r="AG31" s="74">
        <f t="shared" si="38"/>
        <v>200</v>
      </c>
      <c r="AH31" s="60">
        <f t="shared" si="38"/>
        <v>50</v>
      </c>
      <c r="AI31" s="60">
        <f t="shared" si="38"/>
        <v>175.00000000000003</v>
      </c>
      <c r="AJ31" s="60">
        <f t="shared" si="38"/>
        <v>10175</v>
      </c>
      <c r="AK31" s="60">
        <f t="shared" si="38"/>
        <v>719.94169096209907</v>
      </c>
      <c r="AL31" s="60">
        <f t="shared" si="38"/>
        <v>14.398833819241981</v>
      </c>
      <c r="AM31" s="60">
        <f t="shared" si="38"/>
        <v>-491.70043731778424</v>
      </c>
      <c r="AN31" s="60">
        <f t="shared" si="38"/>
        <v>-491.70043731778424</v>
      </c>
      <c r="AO31" s="60">
        <f t="shared" si="38"/>
        <v>491.70043731778424</v>
      </c>
      <c r="AP31" s="61" t="str">
        <f t="shared" si="19"/>
        <v/>
      </c>
      <c r="AQ31" s="62">
        <f t="shared" si="6"/>
        <v>35</v>
      </c>
      <c r="AR31" s="63">
        <f t="shared" si="20"/>
        <v>1.8530414587142379</v>
      </c>
      <c r="AS31" s="63">
        <f t="shared" si="21"/>
        <v>92.6520729357119</v>
      </c>
      <c r="AT31" s="63">
        <f t="shared" si="22"/>
        <v>185.3041458714238</v>
      </c>
      <c r="AU31" s="63">
        <f t="shared" si="7"/>
        <v>-92.6520729357119</v>
      </c>
      <c r="AV31" s="68">
        <f t="shared" si="23"/>
        <v>0.1</v>
      </c>
      <c r="AW31" s="63">
        <f t="shared" si="24"/>
        <v>463.26036467855948</v>
      </c>
      <c r="AX31" s="63">
        <f t="shared" si="25"/>
        <v>-185.3041458714238</v>
      </c>
      <c r="AY31" s="64">
        <f t="shared" si="26"/>
        <v>277.95621880713566</v>
      </c>
      <c r="AZ31" s="65">
        <f t="shared" si="27"/>
        <v>-775.53191113871821</v>
      </c>
      <c r="BA31" s="51">
        <f t="shared" si="28"/>
        <v>648.56451054998331</v>
      </c>
      <c r="BB31" s="55">
        <f t="shared" si="29"/>
        <v>7.2493561733357206E-2</v>
      </c>
      <c r="BC31" s="55">
        <f t="shared" si="30"/>
        <v>0.26384371205152712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8946.5118700541461</v>
      </c>
      <c r="AC32" s="71">
        <f t="shared" si="17"/>
        <v>1053.4881299458539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3.5000000000000004</v>
      </c>
      <c r="AG32" s="74">
        <f t="shared" si="38"/>
        <v>200</v>
      </c>
      <c r="AH32" s="60">
        <f t="shared" si="38"/>
        <v>50</v>
      </c>
      <c r="AI32" s="60">
        <f t="shared" si="38"/>
        <v>175.00000000000003</v>
      </c>
      <c r="AJ32" s="60">
        <f t="shared" si="38"/>
        <v>10175</v>
      </c>
      <c r="AK32" s="60">
        <f t="shared" si="38"/>
        <v>719.94169096209907</v>
      </c>
      <c r="AL32" s="60">
        <f t="shared" si="38"/>
        <v>14.398833819241981</v>
      </c>
      <c r="AM32" s="60">
        <f t="shared" si="38"/>
        <v>-491.70043731778424</v>
      </c>
      <c r="AN32" s="60">
        <f t="shared" si="38"/>
        <v>-491.70043731778424</v>
      </c>
      <c r="AO32" s="60">
        <f t="shared" si="38"/>
        <v>491.70043731778424</v>
      </c>
      <c r="AP32" s="61" t="str">
        <f t="shared" si="19"/>
        <v/>
      </c>
      <c r="AQ32" s="62">
        <f t="shared" si="6"/>
        <v>35</v>
      </c>
      <c r="AR32" s="63">
        <f t="shared" si="20"/>
        <v>1.8578882851842051</v>
      </c>
      <c r="AS32" s="63">
        <f t="shared" si="21"/>
        <v>92.894414259210251</v>
      </c>
      <c r="AT32" s="63">
        <f t="shared" si="22"/>
        <v>185.7888285184205</v>
      </c>
      <c r="AU32" s="63">
        <f t="shared" si="7"/>
        <v>-92.894414259210251</v>
      </c>
      <c r="AV32" s="68">
        <f t="shared" si="23"/>
        <v>0.1</v>
      </c>
      <c r="AW32" s="63">
        <f t="shared" si="24"/>
        <v>464.47207129605124</v>
      </c>
      <c r="AX32" s="63">
        <f t="shared" si="25"/>
        <v>-185.7888285184205</v>
      </c>
      <c r="AY32" s="64">
        <f t="shared" si="26"/>
        <v>278.68324277763077</v>
      </c>
      <c r="AZ32" s="65">
        <f t="shared" si="27"/>
        <v>-774.8048871682231</v>
      </c>
      <c r="BA32" s="51">
        <f t="shared" si="28"/>
        <v>650.26089981447171</v>
      </c>
      <c r="BB32" s="55">
        <f t="shared" si="29"/>
        <v>7.2683176332781887E-2</v>
      </c>
      <c r="BC32" s="55">
        <f t="shared" si="30"/>
        <v>0.26453382326382191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8946.5118700541461</v>
      </c>
      <c r="AC33" s="71">
        <f t="shared" si="17"/>
        <v>1053.4881299458539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3.5000000000000004</v>
      </c>
      <c r="AG33" s="74">
        <f t="shared" si="38"/>
        <v>200</v>
      </c>
      <c r="AH33" s="60">
        <f t="shared" si="38"/>
        <v>50</v>
      </c>
      <c r="AI33" s="60">
        <f t="shared" si="38"/>
        <v>175.00000000000003</v>
      </c>
      <c r="AJ33" s="60">
        <f t="shared" si="38"/>
        <v>10175</v>
      </c>
      <c r="AK33" s="60">
        <f t="shared" si="38"/>
        <v>719.94169096209907</v>
      </c>
      <c r="AL33" s="60">
        <f t="shared" si="38"/>
        <v>14.398833819241981</v>
      </c>
      <c r="AM33" s="60">
        <f t="shared" si="38"/>
        <v>-491.70043731778424</v>
      </c>
      <c r="AN33" s="60">
        <f t="shared" si="38"/>
        <v>-491.70043731778424</v>
      </c>
      <c r="AO33" s="60">
        <f t="shared" si="38"/>
        <v>491.70043731778424</v>
      </c>
      <c r="AP33" s="61" t="str">
        <f t="shared" si="19"/>
        <v/>
      </c>
      <c r="AQ33" s="62">
        <f t="shared" si="6"/>
        <v>35</v>
      </c>
      <c r="AR33" s="63">
        <f t="shared" si="20"/>
        <v>1.8627905039566863</v>
      </c>
      <c r="AS33" s="63">
        <f t="shared" si="21"/>
        <v>93.139525197834317</v>
      </c>
      <c r="AT33" s="63">
        <f t="shared" si="22"/>
        <v>186.27905039566863</v>
      </c>
      <c r="AU33" s="63">
        <f t="shared" si="7"/>
        <v>-93.139525197834317</v>
      </c>
      <c r="AV33" s="68">
        <f t="shared" si="23"/>
        <v>0.1</v>
      </c>
      <c r="AW33" s="63">
        <f t="shared" si="24"/>
        <v>465.69762598917157</v>
      </c>
      <c r="AX33" s="63">
        <f t="shared" si="25"/>
        <v>-186.27905039566863</v>
      </c>
      <c r="AY33" s="64">
        <f t="shared" si="26"/>
        <v>279.41857559350296</v>
      </c>
      <c r="AZ33" s="65">
        <f t="shared" si="27"/>
        <v>-774.06955435235091</v>
      </c>
      <c r="BA33" s="51">
        <f t="shared" si="28"/>
        <v>651.97667638484018</v>
      </c>
      <c r="BB33" s="55">
        <f t="shared" si="29"/>
        <v>7.2874957956199998E-2</v>
      </c>
      <c r="BC33" s="55">
        <f t="shared" si="30"/>
        <v>0.26523182146140006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8946.5118700541461</v>
      </c>
      <c r="AC34" s="71">
        <f t="shared" si="17"/>
        <v>1053.4881299458539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3.5000000000000004</v>
      </c>
      <c r="AG34" s="74">
        <f t="shared" si="38"/>
        <v>200</v>
      </c>
      <c r="AH34" s="60">
        <f t="shared" si="38"/>
        <v>50</v>
      </c>
      <c r="AI34" s="60">
        <f t="shared" si="38"/>
        <v>175.00000000000003</v>
      </c>
      <c r="AJ34" s="60">
        <f t="shared" si="38"/>
        <v>10175</v>
      </c>
      <c r="AK34" s="60">
        <f t="shared" si="38"/>
        <v>719.94169096209907</v>
      </c>
      <c r="AL34" s="60">
        <f t="shared" si="38"/>
        <v>14.398833819241981</v>
      </c>
      <c r="AM34" s="60">
        <f t="shared" si="38"/>
        <v>-491.70043731778424</v>
      </c>
      <c r="AN34" s="60">
        <f t="shared" si="38"/>
        <v>-491.70043731778424</v>
      </c>
      <c r="AO34" s="60">
        <f t="shared" si="38"/>
        <v>491.70043731778424</v>
      </c>
      <c r="AP34" s="61" t="str">
        <f t="shared" si="19"/>
        <v/>
      </c>
      <c r="AQ34" s="62">
        <f t="shared" si="6"/>
        <v>35</v>
      </c>
      <c r="AR34" s="63">
        <f t="shared" si="20"/>
        <v>1.8677490700713801</v>
      </c>
      <c r="AS34" s="63">
        <f t="shared" si="21"/>
        <v>93.387453503569006</v>
      </c>
      <c r="AT34" s="63">
        <f t="shared" si="22"/>
        <v>186.77490700713801</v>
      </c>
      <c r="AU34" s="63">
        <f t="shared" si="7"/>
        <v>-93.387453503569006</v>
      </c>
      <c r="AV34" s="68">
        <f t="shared" si="23"/>
        <v>0.1</v>
      </c>
      <c r="AW34" s="63">
        <f t="shared" si="24"/>
        <v>466.93726751784504</v>
      </c>
      <c r="AX34" s="63">
        <f t="shared" si="25"/>
        <v>-186.77490700713801</v>
      </c>
      <c r="AY34" s="64">
        <f t="shared" si="26"/>
        <v>280.162360510707</v>
      </c>
      <c r="AZ34" s="65">
        <f t="shared" si="27"/>
        <v>-773.32576943514687</v>
      </c>
      <c r="BA34" s="51">
        <f t="shared" si="28"/>
        <v>653.71217452498308</v>
      </c>
      <c r="BB34" s="55">
        <f t="shared" si="29"/>
        <v>7.3068943966094202E-2</v>
      </c>
      <c r="BC34" s="55">
        <f t="shared" si="30"/>
        <v>0.26593784262676651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8946.5118700541461</v>
      </c>
      <c r="AC35" s="71">
        <f t="shared" si="17"/>
        <v>1053.4881299458539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3.5000000000000004</v>
      </c>
      <c r="AG35" s="74">
        <f t="shared" si="38"/>
        <v>200</v>
      </c>
      <c r="AH35" s="60">
        <f t="shared" si="38"/>
        <v>50</v>
      </c>
      <c r="AI35" s="60">
        <f t="shared" si="38"/>
        <v>175.00000000000003</v>
      </c>
      <c r="AJ35" s="60">
        <f t="shared" si="38"/>
        <v>10175</v>
      </c>
      <c r="AK35" s="60">
        <f t="shared" si="38"/>
        <v>719.94169096209907</v>
      </c>
      <c r="AL35" s="60">
        <f t="shared" si="38"/>
        <v>14.398833819241981</v>
      </c>
      <c r="AM35" s="60">
        <f t="shared" si="38"/>
        <v>-491.70043731778424</v>
      </c>
      <c r="AN35" s="60">
        <f t="shared" si="38"/>
        <v>-491.70043731778424</v>
      </c>
      <c r="AO35" s="60">
        <f t="shared" si="38"/>
        <v>491.70043731778424</v>
      </c>
      <c r="AP35" s="61" t="str">
        <f t="shared" si="19"/>
        <v/>
      </c>
      <c r="AQ35" s="62">
        <f t="shared" si="6"/>
        <v>35</v>
      </c>
      <c r="AR35" s="63">
        <f t="shared" si="20"/>
        <v>1.8727649606498273</v>
      </c>
      <c r="AS35" s="63">
        <f t="shared" si="21"/>
        <v>93.638248032491362</v>
      </c>
      <c r="AT35" s="63">
        <f t="shared" si="22"/>
        <v>187.27649606498272</v>
      </c>
      <c r="AU35" s="63">
        <f t="shared" si="7"/>
        <v>-93.638248032491362</v>
      </c>
      <c r="AV35" s="68">
        <f t="shared" si="23"/>
        <v>0.1</v>
      </c>
      <c r="AW35" s="63">
        <f t="shared" si="24"/>
        <v>468.19124016245678</v>
      </c>
      <c r="AX35" s="63">
        <f t="shared" si="25"/>
        <v>-187.27649606498272</v>
      </c>
      <c r="AY35" s="64">
        <f t="shared" si="26"/>
        <v>280.91474409747406</v>
      </c>
      <c r="AZ35" s="65">
        <f t="shared" si="27"/>
        <v>-772.57338584837976</v>
      </c>
      <c r="BA35" s="51">
        <f t="shared" si="28"/>
        <v>655.46773622743956</v>
      </c>
      <c r="BB35" s="55">
        <f t="shared" si="29"/>
        <v>7.3265172588819524E-2</v>
      </c>
      <c r="BC35" s="55">
        <f t="shared" si="30"/>
        <v>0.26665202588653014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8946.5118700541461</v>
      </c>
      <c r="AC36" s="71">
        <f t="shared" si="17"/>
        <v>1053.4881299458539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3.5000000000000004</v>
      </c>
      <c r="AG36" s="74">
        <f t="shared" si="38"/>
        <v>200</v>
      </c>
      <c r="AH36" s="60">
        <f t="shared" si="38"/>
        <v>50</v>
      </c>
      <c r="AI36" s="60">
        <f t="shared" si="38"/>
        <v>175.00000000000003</v>
      </c>
      <c r="AJ36" s="60">
        <f t="shared" si="38"/>
        <v>10175</v>
      </c>
      <c r="AK36" s="60">
        <f t="shared" si="38"/>
        <v>719.94169096209907</v>
      </c>
      <c r="AL36" s="60">
        <f t="shared" si="38"/>
        <v>14.398833819241981</v>
      </c>
      <c r="AM36" s="60">
        <f t="shared" si="38"/>
        <v>-491.70043731778424</v>
      </c>
      <c r="AN36" s="60">
        <f t="shared" si="38"/>
        <v>-491.70043731778424</v>
      </c>
      <c r="AO36" s="60">
        <f t="shared" si="38"/>
        <v>491.70043731778424</v>
      </c>
      <c r="AP36" s="61" t="str">
        <f t="shared" si="19"/>
        <v/>
      </c>
      <c r="AQ36" s="62">
        <f t="shared" si="6"/>
        <v>35</v>
      </c>
      <c r="AR36" s="63">
        <f t="shared" si="20"/>
        <v>1.8778391755373265</v>
      </c>
      <c r="AS36" s="63">
        <f t="shared" si="21"/>
        <v>93.891958776866318</v>
      </c>
      <c r="AT36" s="63">
        <f t="shared" si="22"/>
        <v>187.78391755373264</v>
      </c>
      <c r="AU36" s="63">
        <f t="shared" si="7"/>
        <v>-93.891958776866318</v>
      </c>
      <c r="AV36" s="68">
        <f t="shared" si="23"/>
        <v>0.1</v>
      </c>
      <c r="AW36" s="63">
        <f t="shared" si="24"/>
        <v>469.45979388433159</v>
      </c>
      <c r="AX36" s="63">
        <f t="shared" si="25"/>
        <v>-187.78391755373264</v>
      </c>
      <c r="AY36" s="64">
        <f t="shared" si="26"/>
        <v>281.67587633059895</v>
      </c>
      <c r="AZ36" s="65">
        <f t="shared" si="27"/>
        <v>-771.81225361525492</v>
      </c>
      <c r="BA36" s="51">
        <f t="shared" si="28"/>
        <v>657.24371143806422</v>
      </c>
      <c r="BB36" s="55">
        <f t="shared" si="29"/>
        <v>7.3463682939716085E-2</v>
      </c>
      <c r="BC36" s="55">
        <f t="shared" si="30"/>
        <v>0.26737451360280279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8946.5118700541461</v>
      </c>
      <c r="AC37" s="71">
        <f t="shared" si="17"/>
        <v>1053.4881299458539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3.5000000000000004</v>
      </c>
      <c r="AG37" s="74">
        <f t="shared" si="38"/>
        <v>200</v>
      </c>
      <c r="AH37" s="60">
        <f t="shared" si="38"/>
        <v>50</v>
      </c>
      <c r="AI37" s="60">
        <f t="shared" si="38"/>
        <v>175.00000000000003</v>
      </c>
      <c r="AJ37" s="60">
        <f t="shared" si="38"/>
        <v>10175</v>
      </c>
      <c r="AK37" s="60">
        <f t="shared" si="38"/>
        <v>719.94169096209907</v>
      </c>
      <c r="AL37" s="60">
        <f t="shared" si="38"/>
        <v>14.398833819241981</v>
      </c>
      <c r="AM37" s="60">
        <f t="shared" si="38"/>
        <v>-491.70043731778424</v>
      </c>
      <c r="AN37" s="60">
        <f t="shared" si="38"/>
        <v>-491.70043731778424</v>
      </c>
      <c r="AO37" s="60">
        <f t="shared" si="38"/>
        <v>491.70043731778424</v>
      </c>
      <c r="AP37" s="61" t="str">
        <f t="shared" si="19"/>
        <v/>
      </c>
      <c r="AQ37" s="62">
        <f t="shared" si="6"/>
        <v>35</v>
      </c>
      <c r="AR37" s="63">
        <f t="shared" si="20"/>
        <v>1.8829727379673695</v>
      </c>
      <c r="AS37" s="63">
        <f t="shared" si="21"/>
        <v>94.14863689836848</v>
      </c>
      <c r="AT37" s="63">
        <f t="shared" si="22"/>
        <v>188.29727379673696</v>
      </c>
      <c r="AU37" s="63">
        <f t="shared" si="7"/>
        <v>-94.14863689836848</v>
      </c>
      <c r="AV37" s="68">
        <f t="shared" si="23"/>
        <v>0.1</v>
      </c>
      <c r="AW37" s="63">
        <f t="shared" si="24"/>
        <v>470.74318449184238</v>
      </c>
      <c r="AX37" s="63">
        <f t="shared" si="25"/>
        <v>-188.29727379673696</v>
      </c>
      <c r="AY37" s="64">
        <f t="shared" si="26"/>
        <v>282.44591069510545</v>
      </c>
      <c r="AZ37" s="65">
        <f t="shared" si="27"/>
        <v>-771.04221925074842</v>
      </c>
      <c r="BA37" s="51">
        <f t="shared" si="28"/>
        <v>659.04045828857932</v>
      </c>
      <c r="BB37" s="55">
        <f t="shared" si="29"/>
        <v>7.3664515049102666E-2</v>
      </c>
      <c r="BC37" s="55">
        <f t="shared" si="30"/>
        <v>0.26810545146780373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8946.5118700541461</v>
      </c>
      <c r="AC38" s="71">
        <f t="shared" si="17"/>
        <v>1053.4881299458539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3.5000000000000004</v>
      </c>
      <c r="AG38" s="74">
        <f t="shared" si="38"/>
        <v>200</v>
      </c>
      <c r="AH38" s="60">
        <f t="shared" si="38"/>
        <v>50</v>
      </c>
      <c r="AI38" s="60">
        <f t="shared" si="38"/>
        <v>175.00000000000003</v>
      </c>
      <c r="AJ38" s="60">
        <f t="shared" si="38"/>
        <v>10175</v>
      </c>
      <c r="AK38" s="60">
        <f t="shared" si="38"/>
        <v>719.94169096209907</v>
      </c>
      <c r="AL38" s="60">
        <f t="shared" si="38"/>
        <v>14.398833819241981</v>
      </c>
      <c r="AM38" s="60">
        <f t="shared" si="38"/>
        <v>-491.70043731778424</v>
      </c>
      <c r="AN38" s="60">
        <f t="shared" si="38"/>
        <v>-491.70043731778424</v>
      </c>
      <c r="AO38" s="60">
        <f t="shared" si="38"/>
        <v>491.70043731778424</v>
      </c>
      <c r="AP38" s="61" t="str">
        <f t="shared" si="19"/>
        <v/>
      </c>
      <c r="AQ38" s="62">
        <f t="shared" si="6"/>
        <v>35</v>
      </c>
      <c r="AR38" s="63">
        <f t="shared" si="20"/>
        <v>1.8881666952495304</v>
      </c>
      <c r="AS38" s="63">
        <f t="shared" si="21"/>
        <v>94.408334762476514</v>
      </c>
      <c r="AT38" s="63">
        <f t="shared" si="22"/>
        <v>188.81666952495303</v>
      </c>
      <c r="AU38" s="63">
        <f t="shared" si="7"/>
        <v>-94.408334762476514</v>
      </c>
      <c r="AV38" s="68">
        <f t="shared" si="23"/>
        <v>0.1</v>
      </c>
      <c r="AW38" s="63">
        <f t="shared" si="24"/>
        <v>472.04167381238256</v>
      </c>
      <c r="AX38" s="63">
        <f t="shared" si="25"/>
        <v>-188.81666952495303</v>
      </c>
      <c r="AY38" s="64">
        <f t="shared" si="26"/>
        <v>283.22500428742956</v>
      </c>
      <c r="AZ38" s="65">
        <f t="shared" si="27"/>
        <v>-770.26312565842431</v>
      </c>
      <c r="BA38" s="51">
        <f t="shared" si="28"/>
        <v>660.85834333733555</v>
      </c>
      <c r="BB38" s="55">
        <f t="shared" si="29"/>
        <v>7.3867709889187894E-2</v>
      </c>
      <c r="BC38" s="55">
        <f t="shared" si="30"/>
        <v>0.26884498860180461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8946.5118700541461</v>
      </c>
      <c r="AC39" s="71">
        <f t="shared" si="17"/>
        <v>1053.4881299458539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3.5000000000000004</v>
      </c>
      <c r="AG39" s="74">
        <f t="shared" si="38"/>
        <v>200</v>
      </c>
      <c r="AH39" s="60">
        <f t="shared" si="38"/>
        <v>50</v>
      </c>
      <c r="AI39" s="60">
        <f t="shared" si="38"/>
        <v>175.00000000000003</v>
      </c>
      <c r="AJ39" s="60">
        <f t="shared" si="38"/>
        <v>10175</v>
      </c>
      <c r="AK39" s="60">
        <f t="shared" si="38"/>
        <v>719.94169096209907</v>
      </c>
      <c r="AL39" s="60">
        <f t="shared" si="38"/>
        <v>14.398833819241981</v>
      </c>
      <c r="AM39" s="60">
        <f t="shared" si="38"/>
        <v>-491.70043731778424</v>
      </c>
      <c r="AN39" s="60">
        <f t="shared" si="38"/>
        <v>-491.70043731778424</v>
      </c>
      <c r="AO39" s="60">
        <f t="shared" si="38"/>
        <v>491.70043731778424</v>
      </c>
      <c r="AP39" s="61" t="str">
        <f t="shared" si="19"/>
        <v/>
      </c>
      <c r="AQ39" s="62">
        <f t="shared" si="6"/>
        <v>35</v>
      </c>
      <c r="AR39" s="63">
        <f t="shared" si="20"/>
        <v>1.8934221194817762</v>
      </c>
      <c r="AS39" s="63">
        <f t="shared" si="21"/>
        <v>94.671105974088803</v>
      </c>
      <c r="AT39" s="63">
        <f t="shared" si="22"/>
        <v>189.34221194817761</v>
      </c>
      <c r="AU39" s="63">
        <f t="shared" si="7"/>
        <v>-94.671105974088803</v>
      </c>
      <c r="AV39" s="68">
        <f t="shared" si="23"/>
        <v>0.1</v>
      </c>
      <c r="AW39" s="63">
        <f t="shared" si="24"/>
        <v>473.355529870444</v>
      </c>
      <c r="AX39" s="63">
        <f t="shared" si="25"/>
        <v>-189.34221194817761</v>
      </c>
      <c r="AY39" s="64">
        <f t="shared" si="26"/>
        <v>284.01331792226642</v>
      </c>
      <c r="AZ39" s="65">
        <f t="shared" si="27"/>
        <v>-769.47481202358745</v>
      </c>
      <c r="BA39" s="51">
        <f t="shared" si="28"/>
        <v>662.69774181862158</v>
      </c>
      <c r="BB39" s="55">
        <f t="shared" si="29"/>
        <v>7.4073309401936863E-2</v>
      </c>
      <c r="BC39" s="55">
        <f t="shared" si="30"/>
        <v>0.26959327765455116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8946.5118700541461</v>
      </c>
      <c r="AC40" s="71">
        <f t="shared" si="17"/>
        <v>1053.4881299458539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3.5000000000000004</v>
      </c>
      <c r="AG40" s="74">
        <f t="shared" si="38"/>
        <v>200</v>
      </c>
      <c r="AH40" s="60">
        <f t="shared" si="38"/>
        <v>50</v>
      </c>
      <c r="AI40" s="60">
        <f t="shared" si="38"/>
        <v>175.00000000000003</v>
      </c>
      <c r="AJ40" s="60">
        <f t="shared" si="38"/>
        <v>10175</v>
      </c>
      <c r="AK40" s="60">
        <f t="shared" si="38"/>
        <v>719.94169096209907</v>
      </c>
      <c r="AL40" s="60">
        <f t="shared" si="38"/>
        <v>14.398833819241981</v>
      </c>
      <c r="AM40" s="60">
        <f t="shared" si="38"/>
        <v>-491.70043731778424</v>
      </c>
      <c r="AN40" s="60">
        <f t="shared" si="38"/>
        <v>-491.70043731778424</v>
      </c>
      <c r="AO40" s="60">
        <f t="shared" si="38"/>
        <v>491.70043731778424</v>
      </c>
      <c r="AP40" s="61" t="str">
        <f t="shared" si="19"/>
        <v/>
      </c>
      <c r="AQ40" s="62">
        <f t="shared" si="6"/>
        <v>35</v>
      </c>
      <c r="AR40" s="63">
        <f t="shared" si="20"/>
        <v>1.8987401082882154</v>
      </c>
      <c r="AS40" s="63">
        <f t="shared" si="21"/>
        <v>94.937005414410763</v>
      </c>
      <c r="AT40" s="63">
        <f t="shared" si="22"/>
        <v>189.87401082882153</v>
      </c>
      <c r="AU40" s="63">
        <f t="shared" si="7"/>
        <v>-94.937005414410763</v>
      </c>
      <c r="AV40" s="68">
        <f t="shared" si="23"/>
        <v>0.1</v>
      </c>
      <c r="AW40" s="63">
        <f t="shared" si="24"/>
        <v>474.6850270720538</v>
      </c>
      <c r="AX40" s="63">
        <f t="shared" si="25"/>
        <v>-189.87401082882153</v>
      </c>
      <c r="AY40" s="64">
        <f t="shared" si="26"/>
        <v>284.8110162432323</v>
      </c>
      <c r="AZ40" s="65">
        <f t="shared" si="27"/>
        <v>-768.67711370262157</v>
      </c>
      <c r="BA40" s="51">
        <f t="shared" si="28"/>
        <v>664.5590379008753</v>
      </c>
      <c r="BB40" s="55">
        <f t="shared" si="29"/>
        <v>7.4281356527932857E-2</v>
      </c>
      <c r="BC40" s="55">
        <f t="shared" si="30"/>
        <v>0.2703504749103065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8946.5118700541461</v>
      </c>
      <c r="AC41" s="71">
        <f t="shared" si="17"/>
        <v>1053.4881299458539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3.5000000000000004</v>
      </c>
      <c r="AG41" s="74">
        <f t="shared" si="38"/>
        <v>200</v>
      </c>
      <c r="AH41" s="60">
        <f t="shared" si="38"/>
        <v>50</v>
      </c>
      <c r="AI41" s="60">
        <f t="shared" si="38"/>
        <v>175.00000000000003</v>
      </c>
      <c r="AJ41" s="60">
        <f t="shared" si="38"/>
        <v>10175</v>
      </c>
      <c r="AK41" s="60">
        <f t="shared" si="38"/>
        <v>719.94169096209907</v>
      </c>
      <c r="AL41" s="60">
        <f t="shared" si="38"/>
        <v>14.398833819241981</v>
      </c>
      <c r="AM41" s="60">
        <f t="shared" si="38"/>
        <v>-491.70043731778424</v>
      </c>
      <c r="AN41" s="60">
        <f t="shared" si="38"/>
        <v>-491.70043731778424</v>
      </c>
      <c r="AO41" s="60">
        <f t="shared" si="38"/>
        <v>491.70043731778424</v>
      </c>
      <c r="AP41" s="61" t="str">
        <f t="shared" si="19"/>
        <v/>
      </c>
      <c r="AQ41" s="62">
        <f t="shared" si="6"/>
        <v>35</v>
      </c>
      <c r="AR41" s="63">
        <f t="shared" si="20"/>
        <v>1.9041217855833548</v>
      </c>
      <c r="AS41" s="63">
        <f t="shared" si="21"/>
        <v>95.206089279167742</v>
      </c>
      <c r="AT41" s="63">
        <f t="shared" si="22"/>
        <v>190.41217855833548</v>
      </c>
      <c r="AU41" s="63">
        <f t="shared" si="7"/>
        <v>-95.206089279167742</v>
      </c>
      <c r="AV41" s="68">
        <f t="shared" si="23"/>
        <v>0.1</v>
      </c>
      <c r="AW41" s="63">
        <f t="shared" si="24"/>
        <v>476.03044639583868</v>
      </c>
      <c r="AX41" s="63">
        <f t="shared" si="25"/>
        <v>-190.41217855833548</v>
      </c>
      <c r="AY41" s="64">
        <f t="shared" si="26"/>
        <v>285.6182678375032</v>
      </c>
      <c r="AZ41" s="65">
        <f t="shared" si="27"/>
        <v>-767.86986210835062</v>
      </c>
      <c r="BA41" s="51">
        <f t="shared" si="28"/>
        <v>666.44262495417422</v>
      </c>
      <c r="BB41" s="55">
        <f t="shared" si="29"/>
        <v>7.4491895236276126E-2</v>
      </c>
      <c r="BC41" s="55">
        <f t="shared" si="30"/>
        <v>0.27111674039666978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8946.5118700541461</v>
      </c>
      <c r="AC42" s="71">
        <f t="shared" si="17"/>
        <v>1053.4881299458539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3.5000000000000004</v>
      </c>
      <c r="AG42" s="74">
        <f t="shared" si="41"/>
        <v>200</v>
      </c>
      <c r="AH42" s="60">
        <f t="shared" si="41"/>
        <v>50</v>
      </c>
      <c r="AI42" s="60">
        <f t="shared" si="41"/>
        <v>175.00000000000003</v>
      </c>
      <c r="AJ42" s="60">
        <f t="shared" si="41"/>
        <v>10175</v>
      </c>
      <c r="AK42" s="60">
        <f t="shared" si="41"/>
        <v>719.94169096209907</v>
      </c>
      <c r="AL42" s="60">
        <f t="shared" si="41"/>
        <v>14.398833819241981</v>
      </c>
      <c r="AM42" s="60">
        <f t="shared" si="41"/>
        <v>-491.70043731778424</v>
      </c>
      <c r="AN42" s="60">
        <f t="shared" si="41"/>
        <v>-491.70043731778424</v>
      </c>
      <c r="AO42" s="60">
        <f t="shared" si="41"/>
        <v>491.70043731778424</v>
      </c>
      <c r="AP42" s="61" t="str">
        <f t="shared" si="19"/>
        <v/>
      </c>
      <c r="AQ42" s="62">
        <f t="shared" si="6"/>
        <v>35</v>
      </c>
      <c r="AR42" s="63">
        <f t="shared" si="20"/>
        <v>1.9095683023639773</v>
      </c>
      <c r="AS42" s="63">
        <f t="shared" si="21"/>
        <v>95.478415118198868</v>
      </c>
      <c r="AT42" s="63">
        <f t="shared" si="22"/>
        <v>190.95683023639774</v>
      </c>
      <c r="AU42" s="63">
        <f t="shared" si="7"/>
        <v>-95.478415118198868</v>
      </c>
      <c r="AV42" s="68">
        <f t="shared" si="23"/>
        <v>0.1</v>
      </c>
      <c r="AW42" s="63">
        <f t="shared" si="24"/>
        <v>477.39207559099435</v>
      </c>
      <c r="AX42" s="63">
        <f t="shared" si="25"/>
        <v>-190.95683023639774</v>
      </c>
      <c r="AY42" s="64">
        <f t="shared" si="26"/>
        <v>286.43524535459665</v>
      </c>
      <c r="AZ42" s="65">
        <f t="shared" si="27"/>
        <v>-767.05288459125723</v>
      </c>
      <c r="BA42" s="51">
        <f t="shared" si="28"/>
        <v>668.34890582739206</v>
      </c>
      <c r="BB42" s="55">
        <f t="shared" si="29"/>
        <v>7.4704970555563244E-2</v>
      </c>
      <c r="BC42" s="55">
        <f t="shared" si="30"/>
        <v>0.27189223799732659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8946.5118700541461</v>
      </c>
      <c r="AC43" s="71">
        <f t="shared" si="17"/>
        <v>1053.4881299458539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3.5000000000000004</v>
      </c>
      <c r="AG43" s="74">
        <f t="shared" si="41"/>
        <v>200</v>
      </c>
      <c r="AH43" s="60">
        <f t="shared" si="41"/>
        <v>50</v>
      </c>
      <c r="AI43" s="60">
        <f t="shared" si="41"/>
        <v>175.00000000000003</v>
      </c>
      <c r="AJ43" s="60">
        <f t="shared" si="41"/>
        <v>10175</v>
      </c>
      <c r="AK43" s="60">
        <f t="shared" si="41"/>
        <v>719.94169096209907</v>
      </c>
      <c r="AL43" s="60">
        <f t="shared" si="41"/>
        <v>14.398833819241981</v>
      </c>
      <c r="AM43" s="60">
        <f t="shared" si="41"/>
        <v>-491.70043731778424</v>
      </c>
      <c r="AN43" s="60">
        <f t="shared" si="41"/>
        <v>-491.70043731778424</v>
      </c>
      <c r="AO43" s="60">
        <f t="shared" si="41"/>
        <v>491.70043731778424</v>
      </c>
      <c r="AP43" s="61" t="str">
        <f t="shared" si="19"/>
        <v/>
      </c>
      <c r="AQ43" s="62">
        <f t="shared" si="6"/>
        <v>35</v>
      </c>
      <c r="AR43" s="63">
        <f t="shared" si="20"/>
        <v>1.9150808375298198</v>
      </c>
      <c r="AS43" s="63">
        <f t="shared" si="21"/>
        <v>95.754041876490987</v>
      </c>
      <c r="AT43" s="63">
        <f t="shared" si="22"/>
        <v>191.50808375298197</v>
      </c>
      <c r="AU43" s="63">
        <f t="shared" si="7"/>
        <v>-95.754041876490987</v>
      </c>
      <c r="AV43" s="68">
        <f t="shared" si="23"/>
        <v>0.1</v>
      </c>
      <c r="AW43" s="63">
        <f t="shared" si="24"/>
        <v>478.77020938245494</v>
      </c>
      <c r="AX43" s="63">
        <f t="shared" si="25"/>
        <v>-191.50808375298197</v>
      </c>
      <c r="AY43" s="64">
        <f t="shared" si="26"/>
        <v>287.26212562947296</v>
      </c>
      <c r="AZ43" s="65">
        <f t="shared" si="27"/>
        <v>-766.22600431638091</v>
      </c>
      <c r="BA43" s="51">
        <f t="shared" si="28"/>
        <v>670.27829313543691</v>
      </c>
      <c r="BB43" s="55">
        <f t="shared" si="29"/>
        <v>7.4920628605993259E-2</v>
      </c>
      <c r="BC43" s="55">
        <f t="shared" si="30"/>
        <v>0.27267713556890039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8946.5118700541461</v>
      </c>
      <c r="AC44" s="71">
        <f t="shared" si="17"/>
        <v>1053.4881299458539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3.5000000000000004</v>
      </c>
      <c r="AG44" s="74">
        <f t="shared" si="41"/>
        <v>200</v>
      </c>
      <c r="AH44" s="60">
        <f t="shared" si="41"/>
        <v>50</v>
      </c>
      <c r="AI44" s="60">
        <f t="shared" si="41"/>
        <v>175.00000000000003</v>
      </c>
      <c r="AJ44" s="60">
        <f t="shared" si="41"/>
        <v>10175</v>
      </c>
      <c r="AK44" s="60">
        <f t="shared" si="41"/>
        <v>719.94169096209907</v>
      </c>
      <c r="AL44" s="60">
        <f t="shared" si="41"/>
        <v>14.398833819241981</v>
      </c>
      <c r="AM44" s="60">
        <f t="shared" si="41"/>
        <v>-491.70043731778424</v>
      </c>
      <c r="AN44" s="60">
        <f t="shared" si="41"/>
        <v>-491.70043731778424</v>
      </c>
      <c r="AO44" s="60">
        <f t="shared" si="41"/>
        <v>491.70043731778424</v>
      </c>
      <c r="AP44" s="61" t="str">
        <f t="shared" si="19"/>
        <v/>
      </c>
      <c r="AQ44" s="62">
        <f t="shared" si="6"/>
        <v>35</v>
      </c>
      <c r="AR44" s="63">
        <f t="shared" si="20"/>
        <v>1.92066059873427</v>
      </c>
      <c r="AS44" s="63">
        <f t="shared" si="21"/>
        <v>96.033029936713504</v>
      </c>
      <c r="AT44" s="63">
        <f t="shared" si="22"/>
        <v>192.06605987342701</v>
      </c>
      <c r="AU44" s="63">
        <f t="shared" si="7"/>
        <v>-96.033029936713504</v>
      </c>
      <c r="AV44" s="68">
        <f t="shared" si="23"/>
        <v>0.1</v>
      </c>
      <c r="AW44" s="63">
        <f t="shared" si="24"/>
        <v>480.16514968356751</v>
      </c>
      <c r="AX44" s="63">
        <f t="shared" si="25"/>
        <v>-192.06605987342701</v>
      </c>
      <c r="AY44" s="64">
        <f t="shared" si="26"/>
        <v>288.09908981014053</v>
      </c>
      <c r="AZ44" s="65">
        <f t="shared" si="27"/>
        <v>-765.38904013571334</v>
      </c>
      <c r="BA44" s="51">
        <f t="shared" si="28"/>
        <v>672.23120955699449</v>
      </c>
      <c r="BB44" s="55">
        <f t="shared" si="29"/>
        <v>7.5138916632648031E-2</v>
      </c>
      <c r="BC44" s="55">
        <f t="shared" si="30"/>
        <v>0.27347160506207885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8946.5118700541461</v>
      </c>
      <c r="AC45" s="71">
        <f t="shared" si="17"/>
        <v>1053.4881299458539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3.5000000000000004</v>
      </c>
      <c r="AG45" s="74">
        <f t="shared" si="41"/>
        <v>200</v>
      </c>
      <c r="AH45" s="60">
        <f t="shared" si="41"/>
        <v>50</v>
      </c>
      <c r="AI45" s="60">
        <f t="shared" si="41"/>
        <v>175.00000000000003</v>
      </c>
      <c r="AJ45" s="60">
        <f t="shared" si="41"/>
        <v>10175</v>
      </c>
      <c r="AK45" s="60">
        <f t="shared" si="41"/>
        <v>719.94169096209907</v>
      </c>
      <c r="AL45" s="60">
        <f t="shared" si="41"/>
        <v>14.398833819241981</v>
      </c>
      <c r="AM45" s="60">
        <f t="shared" si="41"/>
        <v>-491.70043731778424</v>
      </c>
      <c r="AN45" s="60">
        <f t="shared" si="41"/>
        <v>-491.70043731778424</v>
      </c>
      <c r="AO45" s="60">
        <f t="shared" si="41"/>
        <v>491.70043731778424</v>
      </c>
      <c r="AP45" s="61" t="str">
        <f t="shared" si="19"/>
        <v/>
      </c>
      <c r="AQ45" s="62">
        <f t="shared" si="6"/>
        <v>35</v>
      </c>
      <c r="AR45" s="63">
        <f t="shared" si="20"/>
        <v>1.9263088232663821</v>
      </c>
      <c r="AS45" s="63">
        <f t="shared" si="21"/>
        <v>96.315441163319107</v>
      </c>
      <c r="AT45" s="63">
        <f t="shared" si="22"/>
        <v>192.63088232663821</v>
      </c>
      <c r="AU45" s="63">
        <f t="shared" si="7"/>
        <v>-96.315441163319107</v>
      </c>
      <c r="AV45" s="68">
        <f t="shared" si="23"/>
        <v>0.1</v>
      </c>
      <c r="AW45" s="63">
        <f t="shared" si="24"/>
        <v>481.57720581659555</v>
      </c>
      <c r="AX45" s="63">
        <f t="shared" si="25"/>
        <v>-192.63088232663821</v>
      </c>
      <c r="AY45" s="64">
        <f t="shared" si="26"/>
        <v>288.94632348995731</v>
      </c>
      <c r="AZ45" s="65">
        <f t="shared" si="27"/>
        <v>-764.54180645589656</v>
      </c>
      <c r="BA45" s="51">
        <f t="shared" si="28"/>
        <v>674.20808814323379</v>
      </c>
      <c r="BB45" s="55">
        <f t="shared" si="29"/>
        <v>7.5359883039997952E-2</v>
      </c>
      <c r="BC45" s="55">
        <f t="shared" si="30"/>
        <v>0.27427582264719802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8946.5118700541461</v>
      </c>
      <c r="AC46" s="71">
        <f t="shared" si="17"/>
        <v>1053.4881299458539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3.5000000000000004</v>
      </c>
      <c r="AG46" s="74">
        <f t="shared" si="41"/>
        <v>200</v>
      </c>
      <c r="AH46" s="60">
        <f t="shared" si="41"/>
        <v>50</v>
      </c>
      <c r="AI46" s="60">
        <f t="shared" si="41"/>
        <v>175.00000000000003</v>
      </c>
      <c r="AJ46" s="60">
        <f t="shared" si="41"/>
        <v>10175</v>
      </c>
      <c r="AK46" s="60">
        <f t="shared" si="41"/>
        <v>719.94169096209907</v>
      </c>
      <c r="AL46" s="60">
        <f t="shared" si="41"/>
        <v>14.398833819241981</v>
      </c>
      <c r="AM46" s="60">
        <f t="shared" si="41"/>
        <v>-491.70043731778424</v>
      </c>
      <c r="AN46" s="60">
        <f t="shared" si="41"/>
        <v>-491.70043731778424</v>
      </c>
      <c r="AO46" s="60">
        <f t="shared" si="41"/>
        <v>491.70043731778424</v>
      </c>
      <c r="AP46" s="61" t="str">
        <f t="shared" si="19"/>
        <v/>
      </c>
      <c r="AQ46" s="62">
        <f t="shared" si="6"/>
        <v>35</v>
      </c>
      <c r="AR46" s="63">
        <f t="shared" si="20"/>
        <v>1.9320267789655574</v>
      </c>
      <c r="AS46" s="63">
        <f t="shared" si="21"/>
        <v>96.601338948277871</v>
      </c>
      <c r="AT46" s="63">
        <f t="shared" si="22"/>
        <v>193.20267789655574</v>
      </c>
      <c r="AU46" s="63">
        <f t="shared" si="7"/>
        <v>-96.601338948277871</v>
      </c>
      <c r="AV46" s="68">
        <f t="shared" si="23"/>
        <v>0.1</v>
      </c>
      <c r="AW46" s="63">
        <f t="shared" si="24"/>
        <v>483.00669474138937</v>
      </c>
      <c r="AX46" s="63">
        <f t="shared" si="25"/>
        <v>-193.20267789655574</v>
      </c>
      <c r="AY46" s="64">
        <f t="shared" si="26"/>
        <v>289.80401684483365</v>
      </c>
      <c r="AZ46" s="65">
        <f t="shared" si="27"/>
        <v>-763.68411310102022</v>
      </c>
      <c r="BA46" s="51">
        <f t="shared" si="28"/>
        <v>676.20937263794508</v>
      </c>
      <c r="BB46" s="55">
        <f t="shared" si="29"/>
        <v>7.5583577427685511E-2</v>
      </c>
      <c r="BC46" s="55">
        <f t="shared" si="30"/>
        <v>0.27508996884447928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8946.5118700541461</v>
      </c>
      <c r="AC47" s="71">
        <f t="shared" si="17"/>
        <v>1053.4881299458539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3.5000000000000004</v>
      </c>
      <c r="AG47" s="74">
        <f t="shared" si="41"/>
        <v>200</v>
      </c>
      <c r="AH47" s="60">
        <f t="shared" si="41"/>
        <v>50</v>
      </c>
      <c r="AI47" s="60">
        <f t="shared" si="41"/>
        <v>175.00000000000003</v>
      </c>
      <c r="AJ47" s="60">
        <f t="shared" si="41"/>
        <v>10175</v>
      </c>
      <c r="AK47" s="60">
        <f t="shared" si="41"/>
        <v>719.94169096209907</v>
      </c>
      <c r="AL47" s="60">
        <f t="shared" si="41"/>
        <v>14.398833819241981</v>
      </c>
      <c r="AM47" s="60">
        <f t="shared" si="41"/>
        <v>-491.70043731778424</v>
      </c>
      <c r="AN47" s="60">
        <f t="shared" si="41"/>
        <v>-491.70043731778424</v>
      </c>
      <c r="AO47" s="60">
        <f t="shared" si="41"/>
        <v>491.70043731778424</v>
      </c>
      <c r="AP47" s="61" t="str">
        <f t="shared" si="19"/>
        <v/>
      </c>
      <c r="AQ47" s="62">
        <f t="shared" si="6"/>
        <v>35</v>
      </c>
      <c r="AR47" s="63">
        <f t="shared" si="20"/>
        <v>1.9378157651703125</v>
      </c>
      <c r="AS47" s="63">
        <f t="shared" si="21"/>
        <v>96.890788258515627</v>
      </c>
      <c r="AT47" s="63">
        <f t="shared" si="22"/>
        <v>193.78157651703125</v>
      </c>
      <c r="AU47" s="63">
        <f t="shared" si="7"/>
        <v>-96.890788258515627</v>
      </c>
      <c r="AV47" s="68">
        <f t="shared" si="23"/>
        <v>0.1</v>
      </c>
      <c r="AW47" s="63">
        <f t="shared" si="24"/>
        <v>484.45394129257812</v>
      </c>
      <c r="AX47" s="63">
        <f t="shared" si="25"/>
        <v>-193.78157651703125</v>
      </c>
      <c r="AY47" s="64">
        <f t="shared" si="26"/>
        <v>290.67236477554684</v>
      </c>
      <c r="AZ47" s="65">
        <f t="shared" si="27"/>
        <v>-762.81576517030703</v>
      </c>
      <c r="BA47" s="51">
        <f t="shared" si="28"/>
        <v>678.23551780960941</v>
      </c>
      <c r="BB47" s="55">
        <f t="shared" si="29"/>
        <v>7.5810050627642497E-2</v>
      </c>
      <c r="BC47" s="55">
        <f t="shared" si="30"/>
        <v>0.27591422865911791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8946.5118700541461</v>
      </c>
      <c r="AC48" s="71">
        <f t="shared" si="17"/>
        <v>1053.4881299458539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3.5000000000000004</v>
      </c>
      <c r="AG48" s="74">
        <f t="shared" si="41"/>
        <v>200</v>
      </c>
      <c r="AH48" s="60">
        <f t="shared" si="41"/>
        <v>50</v>
      </c>
      <c r="AI48" s="60">
        <f t="shared" si="41"/>
        <v>175.00000000000003</v>
      </c>
      <c r="AJ48" s="60">
        <f t="shared" si="41"/>
        <v>10175</v>
      </c>
      <c r="AK48" s="60">
        <f t="shared" si="41"/>
        <v>719.94169096209907</v>
      </c>
      <c r="AL48" s="60">
        <f t="shared" si="41"/>
        <v>14.398833819241981</v>
      </c>
      <c r="AM48" s="60">
        <f t="shared" si="41"/>
        <v>-491.70043731778424</v>
      </c>
      <c r="AN48" s="60">
        <f t="shared" si="41"/>
        <v>-491.70043731778424</v>
      </c>
      <c r="AO48" s="60">
        <f t="shared" si="41"/>
        <v>491.70043731778424</v>
      </c>
      <c r="AP48" s="61" t="str">
        <f t="shared" si="19"/>
        <v/>
      </c>
      <c r="AQ48" s="62">
        <f t="shared" si="6"/>
        <v>35</v>
      </c>
      <c r="AR48" s="63">
        <f t="shared" si="20"/>
        <v>1.943677113702627</v>
      </c>
      <c r="AS48" s="63">
        <f t="shared" si="21"/>
        <v>97.183855685131348</v>
      </c>
      <c r="AT48" s="63">
        <f t="shared" si="22"/>
        <v>194.3677113702627</v>
      </c>
      <c r="AU48" s="63">
        <f t="shared" si="7"/>
        <v>-97.183855685131348</v>
      </c>
      <c r="AV48" s="68">
        <f t="shared" si="23"/>
        <v>0.1</v>
      </c>
      <c r="AW48" s="63">
        <f t="shared" si="24"/>
        <v>485.91927842565673</v>
      </c>
      <c r="AX48" s="63">
        <f t="shared" si="25"/>
        <v>-194.3677113702627</v>
      </c>
      <c r="AY48" s="64">
        <f t="shared" si="26"/>
        <v>291.551567055394</v>
      </c>
      <c r="AZ48" s="65">
        <f t="shared" si="27"/>
        <v>-761.93656289045987</v>
      </c>
      <c r="BA48" s="51">
        <f t="shared" si="28"/>
        <v>680.28698979591945</v>
      </c>
      <c r="BB48" s="55">
        <f t="shared" si="29"/>
        <v>7.6039354742598944E-2</v>
      </c>
      <c r="BC48" s="55">
        <f t="shared" si="30"/>
        <v>0.27674879172143957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8946.5118700541461</v>
      </c>
      <c r="AC49" s="71">
        <f t="shared" si="17"/>
        <v>1053.4881299458539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3.5000000000000004</v>
      </c>
      <c r="AG49" s="74">
        <f t="shared" si="41"/>
        <v>200</v>
      </c>
      <c r="AH49" s="60">
        <f t="shared" si="41"/>
        <v>50</v>
      </c>
      <c r="AI49" s="60">
        <f t="shared" si="41"/>
        <v>175.00000000000003</v>
      </c>
      <c r="AJ49" s="60">
        <f t="shared" si="41"/>
        <v>10175</v>
      </c>
      <c r="AK49" s="60">
        <f t="shared" si="41"/>
        <v>719.94169096209907</v>
      </c>
      <c r="AL49" s="60">
        <f t="shared" si="41"/>
        <v>14.398833819241981</v>
      </c>
      <c r="AM49" s="60">
        <f t="shared" si="41"/>
        <v>-491.70043731778424</v>
      </c>
      <c r="AN49" s="60">
        <f t="shared" si="41"/>
        <v>-491.70043731778424</v>
      </c>
      <c r="AO49" s="60">
        <f t="shared" si="41"/>
        <v>491.70043731778424</v>
      </c>
      <c r="AP49" s="61" t="str">
        <f t="shared" si="19"/>
        <v/>
      </c>
      <c r="AQ49" s="62">
        <f t="shared" si="6"/>
        <v>35</v>
      </c>
      <c r="AR49" s="63">
        <f t="shared" si="20"/>
        <v>1.9496121898894359</v>
      </c>
      <c r="AS49" s="63">
        <f t="shared" si="21"/>
        <v>97.480609494471793</v>
      </c>
      <c r="AT49" s="63">
        <f t="shared" si="22"/>
        <v>194.96121898894359</v>
      </c>
      <c r="AU49" s="63">
        <f t="shared" si="7"/>
        <v>-97.480609494471793</v>
      </c>
      <c r="AV49" s="68">
        <f t="shared" si="23"/>
        <v>0.1</v>
      </c>
      <c r="AW49" s="63">
        <f t="shared" si="24"/>
        <v>487.40304747235894</v>
      </c>
      <c r="AX49" s="63">
        <f t="shared" si="25"/>
        <v>-194.96121898894359</v>
      </c>
      <c r="AY49" s="64">
        <f t="shared" si="26"/>
        <v>292.44182848341535</v>
      </c>
      <c r="AZ49" s="65">
        <f t="shared" si="27"/>
        <v>-761.04630146243858</v>
      </c>
      <c r="BA49" s="51">
        <f t="shared" si="28"/>
        <v>682.36426646130258</v>
      </c>
      <c r="BB49" s="55">
        <f t="shared" si="29"/>
        <v>7.6271543186045399E-2</v>
      </c>
      <c r="BC49" s="55">
        <f t="shared" si="30"/>
        <v>0.27759385243234397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8946.5118700541461</v>
      </c>
      <c r="AC50" s="71">
        <f t="shared" si="17"/>
        <v>1053.4881299458539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3.5000000000000004</v>
      </c>
      <c r="AG50" s="74">
        <f t="shared" si="41"/>
        <v>200</v>
      </c>
      <c r="AH50" s="60">
        <f t="shared" si="41"/>
        <v>50</v>
      </c>
      <c r="AI50" s="60">
        <f t="shared" si="41"/>
        <v>175.00000000000003</v>
      </c>
      <c r="AJ50" s="60">
        <f t="shared" si="41"/>
        <v>10175</v>
      </c>
      <c r="AK50" s="60">
        <f t="shared" si="41"/>
        <v>719.94169096209907</v>
      </c>
      <c r="AL50" s="60">
        <f t="shared" si="41"/>
        <v>14.398833819241981</v>
      </c>
      <c r="AM50" s="60">
        <f t="shared" si="41"/>
        <v>-491.70043731778424</v>
      </c>
      <c r="AN50" s="60">
        <f t="shared" si="41"/>
        <v>-491.70043731778424</v>
      </c>
      <c r="AO50" s="60">
        <f t="shared" si="41"/>
        <v>491.70043731778424</v>
      </c>
      <c r="AP50" s="61" t="str">
        <f t="shared" si="19"/>
        <v/>
      </c>
      <c r="AQ50" s="62">
        <f t="shared" si="6"/>
        <v>35</v>
      </c>
      <c r="AR50" s="63">
        <f t="shared" si="20"/>
        <v>1.9556223936229133</v>
      </c>
      <c r="AS50" s="63">
        <f t="shared" si="21"/>
        <v>97.781119681145668</v>
      </c>
      <c r="AT50" s="63">
        <f t="shared" si="22"/>
        <v>195.56223936229134</v>
      </c>
      <c r="AU50" s="63">
        <f t="shared" si="7"/>
        <v>-97.781119681145668</v>
      </c>
      <c r="AV50" s="68">
        <f t="shared" si="23"/>
        <v>0.1</v>
      </c>
      <c r="AW50" s="63">
        <f t="shared" si="24"/>
        <v>488.90559840572837</v>
      </c>
      <c r="AX50" s="63">
        <f t="shared" si="25"/>
        <v>-195.56223936229134</v>
      </c>
      <c r="AY50" s="64">
        <f t="shared" si="26"/>
        <v>293.34335904343703</v>
      </c>
      <c r="AZ50" s="65">
        <f t="shared" si="27"/>
        <v>-760.14477090241689</v>
      </c>
      <c r="BA50" s="51">
        <f t="shared" si="28"/>
        <v>684.46783776801965</v>
      </c>
      <c r="BB50" s="55">
        <f t="shared" si="29"/>
        <v>7.65066707237127E-2</v>
      </c>
      <c r="BC50" s="55">
        <f t="shared" si="30"/>
        <v>0.27844961011427249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8946.5118700541461</v>
      </c>
      <c r="AC51" s="71">
        <f t="shared" si="17"/>
        <v>1053.4881299458539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3.5000000000000004</v>
      </c>
      <c r="AG51" s="74">
        <f t="shared" si="41"/>
        <v>200</v>
      </c>
      <c r="AH51" s="60">
        <f t="shared" si="41"/>
        <v>50</v>
      </c>
      <c r="AI51" s="60">
        <f t="shared" si="41"/>
        <v>175.00000000000003</v>
      </c>
      <c r="AJ51" s="60">
        <f t="shared" si="41"/>
        <v>10175</v>
      </c>
      <c r="AK51" s="60">
        <f t="shared" si="41"/>
        <v>719.94169096209907</v>
      </c>
      <c r="AL51" s="60">
        <f t="shared" si="41"/>
        <v>14.398833819241981</v>
      </c>
      <c r="AM51" s="60">
        <f t="shared" si="41"/>
        <v>-491.70043731778424</v>
      </c>
      <c r="AN51" s="60">
        <f t="shared" si="41"/>
        <v>-491.70043731778424</v>
      </c>
      <c r="AO51" s="60">
        <f t="shared" si="41"/>
        <v>491.70043731778424</v>
      </c>
      <c r="AP51" s="61" t="str">
        <f t="shared" si="19"/>
        <v/>
      </c>
      <c r="AQ51" s="62">
        <f t="shared" si="6"/>
        <v>35</v>
      </c>
      <c r="AR51" s="63">
        <f t="shared" si="20"/>
        <v>1.961709160461276</v>
      </c>
      <c r="AS51" s="63">
        <f t="shared" si="21"/>
        <v>98.085458023063794</v>
      </c>
      <c r="AT51" s="63">
        <f t="shared" si="22"/>
        <v>196.17091604612759</v>
      </c>
      <c r="AU51" s="63">
        <f t="shared" si="7"/>
        <v>-98.085458023063794</v>
      </c>
      <c r="AV51" s="68">
        <f t="shared" si="23"/>
        <v>0.1</v>
      </c>
      <c r="AW51" s="63">
        <f t="shared" si="24"/>
        <v>490.42729011531895</v>
      </c>
      <c r="AX51" s="63">
        <f t="shared" si="25"/>
        <v>-196.17091604612759</v>
      </c>
      <c r="AY51" s="64">
        <f t="shared" si="26"/>
        <v>294.25637406919134</v>
      </c>
      <c r="AZ51" s="65">
        <f t="shared" si="27"/>
        <v>-759.23175587666253</v>
      </c>
      <c r="BA51" s="51">
        <f t="shared" si="28"/>
        <v>686.59820616144657</v>
      </c>
      <c r="BB51" s="55">
        <f t="shared" si="29"/>
        <v>7.6744793516636906E-2</v>
      </c>
      <c r="BC51" s="55">
        <f t="shared" si="30"/>
        <v>0.27931626916794516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8946.5118700541461</v>
      </c>
      <c r="AC52" s="71">
        <f t="shared" si="17"/>
        <v>1053.4881299458539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3.5000000000000004</v>
      </c>
      <c r="AG52" s="74">
        <f t="shared" si="41"/>
        <v>200</v>
      </c>
      <c r="AH52" s="60">
        <f t="shared" si="41"/>
        <v>50</v>
      </c>
      <c r="AI52" s="60">
        <f t="shared" si="41"/>
        <v>175.00000000000003</v>
      </c>
      <c r="AJ52" s="60">
        <f t="shared" si="41"/>
        <v>10175</v>
      </c>
      <c r="AK52" s="60">
        <f t="shared" si="41"/>
        <v>719.94169096209907</v>
      </c>
      <c r="AL52" s="60">
        <f t="shared" si="41"/>
        <v>14.398833819241981</v>
      </c>
      <c r="AM52" s="60">
        <f t="shared" si="41"/>
        <v>-491.70043731778424</v>
      </c>
      <c r="AN52" s="60">
        <f t="shared" si="41"/>
        <v>-491.70043731778424</v>
      </c>
      <c r="AO52" s="60">
        <f t="shared" si="41"/>
        <v>491.70043731778424</v>
      </c>
      <c r="AP52" s="61" t="str">
        <f t="shared" si="19"/>
        <v/>
      </c>
      <c r="AQ52" s="62">
        <f t="shared" si="6"/>
        <v>35</v>
      </c>
      <c r="AR52" s="63">
        <f t="shared" si="20"/>
        <v>1.9678739627719253</v>
      </c>
      <c r="AS52" s="63">
        <f t="shared" si="21"/>
        <v>98.393698138596264</v>
      </c>
      <c r="AT52" s="63">
        <f t="shared" si="22"/>
        <v>196.78739627719253</v>
      </c>
      <c r="AU52" s="63">
        <f t="shared" si="7"/>
        <v>-98.393698138596264</v>
      </c>
      <c r="AV52" s="68">
        <f t="shared" si="23"/>
        <v>0.1</v>
      </c>
      <c r="AW52" s="63">
        <f t="shared" si="24"/>
        <v>491.96849069298133</v>
      </c>
      <c r="AX52" s="63">
        <f t="shared" si="25"/>
        <v>-196.78739627719253</v>
      </c>
      <c r="AY52" s="64">
        <f t="shared" si="26"/>
        <v>295.18109441578883</v>
      </c>
      <c r="AZ52" s="65">
        <f t="shared" si="27"/>
        <v>-758.30703553006504</v>
      </c>
      <c r="BA52" s="51">
        <f t="shared" si="28"/>
        <v>688.75588697017383</v>
      </c>
      <c r="BB52" s="55">
        <f t="shared" si="29"/>
        <v>7.6985969165880658E-2</v>
      </c>
      <c r="BC52" s="55">
        <f t="shared" si="30"/>
        <v>0.2801940392351267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8946.5118700541461</v>
      </c>
      <c r="AC53" s="71">
        <f t="shared" si="17"/>
        <v>1053.4881299458539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3.5000000000000004</v>
      </c>
      <c r="AG53" s="74">
        <f t="shared" si="41"/>
        <v>200</v>
      </c>
      <c r="AH53" s="60">
        <f t="shared" si="41"/>
        <v>50</v>
      </c>
      <c r="AI53" s="60">
        <f t="shared" si="41"/>
        <v>175.00000000000003</v>
      </c>
      <c r="AJ53" s="60">
        <f t="shared" si="41"/>
        <v>10175</v>
      </c>
      <c r="AK53" s="60">
        <f t="shared" si="41"/>
        <v>719.94169096209907</v>
      </c>
      <c r="AL53" s="60">
        <f t="shared" si="41"/>
        <v>14.398833819241981</v>
      </c>
      <c r="AM53" s="60">
        <f t="shared" si="41"/>
        <v>-491.70043731778424</v>
      </c>
      <c r="AN53" s="60">
        <f t="shared" si="41"/>
        <v>-491.70043731778424</v>
      </c>
      <c r="AO53" s="60">
        <f t="shared" si="41"/>
        <v>491.70043731778424</v>
      </c>
      <c r="AP53" s="61" t="str">
        <f t="shared" si="19"/>
        <v/>
      </c>
      <c r="AQ53" s="62">
        <f t="shared" si="6"/>
        <v>35</v>
      </c>
      <c r="AR53" s="63">
        <f t="shared" si="20"/>
        <v>1.9741183109188407</v>
      </c>
      <c r="AS53" s="63">
        <f t="shared" si="21"/>
        <v>98.705915545942034</v>
      </c>
      <c r="AT53" s="63">
        <f t="shared" si="22"/>
        <v>197.41183109188407</v>
      </c>
      <c r="AU53" s="63">
        <f t="shared" si="7"/>
        <v>-98.705915545942034</v>
      </c>
      <c r="AV53" s="68">
        <f t="shared" si="23"/>
        <v>0.1</v>
      </c>
      <c r="AW53" s="63">
        <f t="shared" si="24"/>
        <v>493.52957772971018</v>
      </c>
      <c r="AX53" s="63">
        <f t="shared" si="25"/>
        <v>-197.41183109188407</v>
      </c>
      <c r="AY53" s="64">
        <f t="shared" si="26"/>
        <v>296.11774663782614</v>
      </c>
      <c r="AZ53" s="65">
        <f t="shared" si="27"/>
        <v>-757.37038330802773</v>
      </c>
      <c r="BA53" s="51">
        <f t="shared" si="28"/>
        <v>690.94140882159422</v>
      </c>
      <c r="BB53" s="55">
        <f t="shared" si="29"/>
        <v>7.7230256758985608E-2</v>
      </c>
      <c r="BC53" s="55">
        <f t="shared" si="30"/>
        <v>0.28108313536769103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8946.5118700541461</v>
      </c>
      <c r="AC54" s="71">
        <f t="shared" si="17"/>
        <v>1053.4881299458539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3.5000000000000004</v>
      </c>
      <c r="AG54" s="74">
        <f t="shared" si="41"/>
        <v>200</v>
      </c>
      <c r="AH54" s="60">
        <f t="shared" si="41"/>
        <v>50</v>
      </c>
      <c r="AI54" s="60">
        <f t="shared" si="41"/>
        <v>175.00000000000003</v>
      </c>
      <c r="AJ54" s="60">
        <f t="shared" si="41"/>
        <v>10175</v>
      </c>
      <c r="AK54" s="60">
        <f t="shared" si="41"/>
        <v>719.94169096209907</v>
      </c>
      <c r="AL54" s="60">
        <f t="shared" si="41"/>
        <v>14.398833819241981</v>
      </c>
      <c r="AM54" s="60">
        <f t="shared" si="41"/>
        <v>-491.70043731778424</v>
      </c>
      <c r="AN54" s="60">
        <f t="shared" si="41"/>
        <v>-491.70043731778424</v>
      </c>
      <c r="AO54" s="60">
        <f t="shared" si="41"/>
        <v>491.70043731778424</v>
      </c>
      <c r="AP54" s="61" t="str">
        <f t="shared" si="19"/>
        <v/>
      </c>
      <c r="AQ54" s="62">
        <f t="shared" si="6"/>
        <v>35</v>
      </c>
      <c r="AR54" s="63">
        <f t="shared" si="20"/>
        <v>1.9804437544962359</v>
      </c>
      <c r="AS54" s="63">
        <f t="shared" si="21"/>
        <v>99.022187724811801</v>
      </c>
      <c r="AT54" s="63">
        <f t="shared" si="22"/>
        <v>198.0443754496236</v>
      </c>
      <c r="AU54" s="63">
        <f t="shared" si="7"/>
        <v>-99.022187724811801</v>
      </c>
      <c r="AV54" s="68">
        <f t="shared" si="23"/>
        <v>0.1</v>
      </c>
      <c r="AW54" s="63">
        <f t="shared" si="24"/>
        <v>495.11093862405903</v>
      </c>
      <c r="AX54" s="63">
        <f t="shared" si="25"/>
        <v>-198.0443754496236</v>
      </c>
      <c r="AY54" s="64">
        <f t="shared" si="26"/>
        <v>297.06656317443543</v>
      </c>
      <c r="AZ54" s="65">
        <f t="shared" si="27"/>
        <v>-756.42156677141838</v>
      </c>
      <c r="BA54" s="51">
        <f t="shared" si="28"/>
        <v>693.15531407368258</v>
      </c>
      <c r="BB54" s="55">
        <f t="shared" si="29"/>
        <v>7.7477716918234796E-2</v>
      </c>
      <c r="BC54" s="55">
        <f t="shared" si="30"/>
        <v>0.2819837782032758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8946.5118700541461</v>
      </c>
      <c r="AC55" s="71">
        <f t="shared" si="17"/>
        <v>1053.4881299458539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3.5000000000000004</v>
      </c>
      <c r="AG55" s="74">
        <f t="shared" si="41"/>
        <v>200</v>
      </c>
      <c r="AH55" s="60">
        <f t="shared" si="41"/>
        <v>50</v>
      </c>
      <c r="AI55" s="60">
        <f t="shared" si="41"/>
        <v>175.00000000000003</v>
      </c>
      <c r="AJ55" s="60">
        <f t="shared" si="41"/>
        <v>10175</v>
      </c>
      <c r="AK55" s="60">
        <f t="shared" si="41"/>
        <v>719.94169096209907</v>
      </c>
      <c r="AL55" s="60">
        <f t="shared" si="41"/>
        <v>14.398833819241981</v>
      </c>
      <c r="AM55" s="60">
        <f t="shared" si="41"/>
        <v>-491.70043731778424</v>
      </c>
      <c r="AN55" s="60">
        <f t="shared" si="41"/>
        <v>-491.70043731778424</v>
      </c>
      <c r="AO55" s="60">
        <f t="shared" si="41"/>
        <v>491.70043731778424</v>
      </c>
      <c r="AP55" s="61" t="str">
        <f t="shared" si="19"/>
        <v/>
      </c>
      <c r="AQ55" s="62">
        <f t="shared" si="6"/>
        <v>35</v>
      </c>
      <c r="AR55" s="63">
        <f t="shared" si="20"/>
        <v>1.9868518836105902</v>
      </c>
      <c r="AS55" s="63">
        <f t="shared" si="21"/>
        <v>99.342594180529503</v>
      </c>
      <c r="AT55" s="63">
        <f t="shared" si="22"/>
        <v>198.68518836105901</v>
      </c>
      <c r="AU55" s="63">
        <f t="shared" si="7"/>
        <v>-99.342594180529503</v>
      </c>
      <c r="AV55" s="68">
        <f t="shared" si="23"/>
        <v>0.1</v>
      </c>
      <c r="AW55" s="63">
        <f t="shared" si="24"/>
        <v>496.7129709026475</v>
      </c>
      <c r="AX55" s="63">
        <f t="shared" si="25"/>
        <v>-198.68518836105901</v>
      </c>
      <c r="AY55" s="64">
        <f t="shared" si="26"/>
        <v>298.02778254158852</v>
      </c>
      <c r="AZ55" s="65">
        <f t="shared" si="27"/>
        <v>-755.46034740426535</v>
      </c>
      <c r="BA55" s="51">
        <f t="shared" si="28"/>
        <v>695.39815926370648</v>
      </c>
      <c r="BB55" s="55">
        <f t="shared" si="29"/>
        <v>7.7728411850807477E-2</v>
      </c>
      <c r="BC55" s="55">
        <f t="shared" si="30"/>
        <v>0.2828961941478223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8946.5118700541461</v>
      </c>
      <c r="AC56" s="71">
        <f t="shared" si="17"/>
        <v>1053.4881299458539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3.5000000000000004</v>
      </c>
      <c r="AG56" s="74">
        <f t="shared" si="41"/>
        <v>200</v>
      </c>
      <c r="AH56" s="60">
        <f t="shared" si="41"/>
        <v>50</v>
      </c>
      <c r="AI56" s="60">
        <f t="shared" si="41"/>
        <v>175.00000000000003</v>
      </c>
      <c r="AJ56" s="60">
        <f t="shared" si="41"/>
        <v>10175</v>
      </c>
      <c r="AK56" s="60">
        <f t="shared" si="41"/>
        <v>719.94169096209907</v>
      </c>
      <c r="AL56" s="60">
        <f t="shared" si="41"/>
        <v>14.398833819241981</v>
      </c>
      <c r="AM56" s="60">
        <f t="shared" si="41"/>
        <v>-491.70043731778424</v>
      </c>
      <c r="AN56" s="60">
        <f t="shared" si="41"/>
        <v>-491.70043731778424</v>
      </c>
      <c r="AO56" s="60">
        <f t="shared" si="41"/>
        <v>491.70043731778424</v>
      </c>
      <c r="AP56" s="61" t="str">
        <f t="shared" si="19"/>
        <v/>
      </c>
      <c r="AQ56" s="62">
        <f t="shared" si="6"/>
        <v>35</v>
      </c>
      <c r="AR56" s="63">
        <f t="shared" si="20"/>
        <v>1.9933443302132916</v>
      </c>
      <c r="AS56" s="63">
        <f t="shared" si="21"/>
        <v>99.667216510664574</v>
      </c>
      <c r="AT56" s="63">
        <f t="shared" si="22"/>
        <v>199.33443302132915</v>
      </c>
      <c r="AU56" s="63">
        <f t="shared" si="7"/>
        <v>-99.667216510664574</v>
      </c>
      <c r="AV56" s="68">
        <f t="shared" si="23"/>
        <v>0.1</v>
      </c>
      <c r="AW56" s="63">
        <f t="shared" si="24"/>
        <v>498.33608255332285</v>
      </c>
      <c r="AX56" s="63">
        <f t="shared" si="25"/>
        <v>-199.33443302132915</v>
      </c>
      <c r="AY56" s="64">
        <f t="shared" si="26"/>
        <v>299.00164953199373</v>
      </c>
      <c r="AZ56" s="65">
        <f t="shared" si="27"/>
        <v>-754.48648041386014</v>
      </c>
      <c r="BA56" s="51">
        <f t="shared" si="28"/>
        <v>697.67051557465197</v>
      </c>
      <c r="BB56" s="55">
        <f t="shared" si="29"/>
        <v>7.7982405400914029E-2</v>
      </c>
      <c r="BC56" s="55">
        <f t="shared" si="30"/>
        <v>0.28382061556532345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8946.5118700541461</v>
      </c>
      <c r="AC57" s="71">
        <f t="shared" si="17"/>
        <v>1053.4881299458539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3.5000000000000004</v>
      </c>
      <c r="AG57" s="74">
        <f t="shared" si="41"/>
        <v>200</v>
      </c>
      <c r="AH57" s="60">
        <f t="shared" si="41"/>
        <v>50</v>
      </c>
      <c r="AI57" s="60">
        <f t="shared" si="41"/>
        <v>175.00000000000003</v>
      </c>
      <c r="AJ57" s="60">
        <f t="shared" si="41"/>
        <v>10175</v>
      </c>
      <c r="AK57" s="60">
        <f t="shared" si="41"/>
        <v>719.94169096209907</v>
      </c>
      <c r="AL57" s="60">
        <f t="shared" si="41"/>
        <v>14.398833819241981</v>
      </c>
      <c r="AM57" s="60">
        <f t="shared" si="41"/>
        <v>-491.70043731778424</v>
      </c>
      <c r="AN57" s="60">
        <f t="shared" si="41"/>
        <v>-491.70043731778424</v>
      </c>
      <c r="AO57" s="60">
        <f t="shared" si="41"/>
        <v>491.70043731778424</v>
      </c>
      <c r="AP57" s="61" t="str">
        <f t="shared" si="19"/>
        <v/>
      </c>
      <c r="AQ57" s="62">
        <f t="shared" si="6"/>
        <v>35</v>
      </c>
      <c r="AR57" s="63">
        <f t="shared" si="20"/>
        <v>1.9999227694862274</v>
      </c>
      <c r="AS57" s="63">
        <f t="shared" si="21"/>
        <v>99.996138474311365</v>
      </c>
      <c r="AT57" s="63">
        <f t="shared" si="22"/>
        <v>199.99227694862273</v>
      </c>
      <c r="AU57" s="63">
        <f t="shared" si="7"/>
        <v>-99.996138474311365</v>
      </c>
      <c r="AV57" s="68">
        <f t="shared" si="23"/>
        <v>0.1</v>
      </c>
      <c r="AW57" s="63">
        <f t="shared" si="24"/>
        <v>499.98069237155681</v>
      </c>
      <c r="AX57" s="63">
        <f t="shared" si="25"/>
        <v>-199.99227694862273</v>
      </c>
      <c r="AY57" s="64">
        <f t="shared" si="26"/>
        <v>299.98841542293405</v>
      </c>
      <c r="AZ57" s="65">
        <f t="shared" si="27"/>
        <v>-753.49971452291982</v>
      </c>
      <c r="BA57" s="51">
        <f t="shared" si="28"/>
        <v>699.97296932017957</v>
      </c>
      <c r="BB57" s="55">
        <f t="shared" si="29"/>
        <v>7.8239763104002144E-2</v>
      </c>
      <c r="BC57" s="55">
        <f t="shared" si="30"/>
        <v>0.28475728097510938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8946.5118700541461</v>
      </c>
      <c r="AC58" s="71">
        <f t="shared" si="17"/>
        <v>1053.4881299458539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3.5000000000000004</v>
      </c>
      <c r="AG58" s="74">
        <f t="shared" si="44"/>
        <v>200</v>
      </c>
      <c r="AH58" s="60">
        <f t="shared" si="44"/>
        <v>50</v>
      </c>
      <c r="AI58" s="60">
        <f t="shared" si="44"/>
        <v>175.00000000000003</v>
      </c>
      <c r="AJ58" s="60">
        <f t="shared" si="44"/>
        <v>10175</v>
      </c>
      <c r="AK58" s="60">
        <f t="shared" si="44"/>
        <v>719.94169096209907</v>
      </c>
      <c r="AL58" s="60">
        <f t="shared" si="44"/>
        <v>14.398833819241981</v>
      </c>
      <c r="AM58" s="60">
        <f t="shared" si="44"/>
        <v>-491.70043731778424</v>
      </c>
      <c r="AN58" s="60">
        <f t="shared" si="44"/>
        <v>-491.70043731778424</v>
      </c>
      <c r="AO58" s="60">
        <f t="shared" si="44"/>
        <v>491.70043731778424</v>
      </c>
      <c r="AP58" s="61" t="str">
        <f t="shared" si="19"/>
        <v/>
      </c>
      <c r="AQ58" s="62">
        <f t="shared" si="6"/>
        <v>35</v>
      </c>
      <c r="AR58" s="63">
        <f t="shared" si="20"/>
        <v>2.0065889212828019</v>
      </c>
      <c r="AS58" s="63">
        <f t="shared" si="21"/>
        <v>100.32944606414009</v>
      </c>
      <c r="AT58" s="63">
        <f t="shared" si="22"/>
        <v>200.65889212828017</v>
      </c>
      <c r="AU58" s="63">
        <f t="shared" si="7"/>
        <v>-100.32944606414009</v>
      </c>
      <c r="AV58" s="68">
        <f t="shared" si="23"/>
        <v>0.1</v>
      </c>
      <c r="AW58" s="63">
        <f t="shared" si="24"/>
        <v>501.64723032070043</v>
      </c>
      <c r="AX58" s="63">
        <f t="shared" si="25"/>
        <v>-200.65889212828017</v>
      </c>
      <c r="AY58" s="64">
        <f t="shared" si="26"/>
        <v>300.98833819242026</v>
      </c>
      <c r="AZ58" s="65">
        <f t="shared" si="27"/>
        <v>-752.49979175343356</v>
      </c>
      <c r="BA58" s="51">
        <f t="shared" si="28"/>
        <v>702.30612244898066</v>
      </c>
      <c r="BB58" s="55">
        <f t="shared" si="29"/>
        <v>7.8500552243131391E-2</v>
      </c>
      <c r="BC58" s="55">
        <f t="shared" si="30"/>
        <v>0.28570643525702577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8946.5118700541461</v>
      </c>
      <c r="AC59" s="71">
        <f t="shared" si="17"/>
        <v>1053.4881299458539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3.5000000000000004</v>
      </c>
      <c r="AG59" s="74">
        <f t="shared" si="44"/>
        <v>200</v>
      </c>
      <c r="AH59" s="60">
        <f t="shared" si="44"/>
        <v>50</v>
      </c>
      <c r="AI59" s="60">
        <f t="shared" si="44"/>
        <v>175.00000000000003</v>
      </c>
      <c r="AJ59" s="60">
        <f t="shared" si="44"/>
        <v>10175</v>
      </c>
      <c r="AK59" s="60">
        <f t="shared" si="44"/>
        <v>719.94169096209907</v>
      </c>
      <c r="AL59" s="60">
        <f t="shared" si="44"/>
        <v>14.398833819241981</v>
      </c>
      <c r="AM59" s="60">
        <f t="shared" si="44"/>
        <v>-491.70043731778424</v>
      </c>
      <c r="AN59" s="60">
        <f t="shared" si="44"/>
        <v>-491.70043731778424</v>
      </c>
      <c r="AO59" s="60">
        <f t="shared" si="44"/>
        <v>491.70043731778424</v>
      </c>
      <c r="AP59" s="61" t="str">
        <f t="shared" si="19"/>
        <v/>
      </c>
      <c r="AQ59" s="62">
        <f t="shared" si="6"/>
        <v>35</v>
      </c>
      <c r="AR59" s="63">
        <f t="shared" si="20"/>
        <v>2.0133445516269819</v>
      </c>
      <c r="AS59" s="63">
        <f t="shared" si="21"/>
        <v>100.6672275813491</v>
      </c>
      <c r="AT59" s="63">
        <f t="shared" si="22"/>
        <v>201.33445516269819</v>
      </c>
      <c r="AU59" s="63">
        <f t="shared" si="7"/>
        <v>-100.6672275813491</v>
      </c>
      <c r="AV59" s="68">
        <f t="shared" si="23"/>
        <v>0.1</v>
      </c>
      <c r="AW59" s="63">
        <f t="shared" si="24"/>
        <v>503.33613790674548</v>
      </c>
      <c r="AX59" s="63">
        <f t="shared" si="25"/>
        <v>-201.33445516269819</v>
      </c>
      <c r="AY59" s="64">
        <f t="shared" si="26"/>
        <v>302.00168274404729</v>
      </c>
      <c r="AZ59" s="65">
        <f t="shared" si="27"/>
        <v>-751.48644720180664</v>
      </c>
      <c r="BA59" s="51">
        <f t="shared" si="28"/>
        <v>704.67059306944361</v>
      </c>
      <c r="BB59" s="55">
        <f t="shared" si="29"/>
        <v>7.8764841907618108E-2</v>
      </c>
      <c r="BC59" s="55">
        <f t="shared" si="30"/>
        <v>0.28666832986487401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8946.5118700541461</v>
      </c>
      <c r="AC60" s="71">
        <f t="shared" si="17"/>
        <v>1053.4881299458539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3.5000000000000004</v>
      </c>
      <c r="AG60" s="74">
        <f t="shared" si="44"/>
        <v>200</v>
      </c>
      <c r="AH60" s="60">
        <f t="shared" si="44"/>
        <v>50</v>
      </c>
      <c r="AI60" s="60">
        <f t="shared" si="44"/>
        <v>175.00000000000003</v>
      </c>
      <c r="AJ60" s="60">
        <f t="shared" si="44"/>
        <v>10175</v>
      </c>
      <c r="AK60" s="60">
        <f t="shared" si="44"/>
        <v>719.94169096209907</v>
      </c>
      <c r="AL60" s="60">
        <f t="shared" si="44"/>
        <v>14.398833819241981</v>
      </c>
      <c r="AM60" s="60">
        <f t="shared" si="44"/>
        <v>-491.70043731778424</v>
      </c>
      <c r="AN60" s="60">
        <f t="shared" si="44"/>
        <v>-491.70043731778424</v>
      </c>
      <c r="AO60" s="60">
        <f t="shared" si="44"/>
        <v>491.70043731778424</v>
      </c>
      <c r="AP60" s="61" t="str">
        <f t="shared" si="19"/>
        <v/>
      </c>
      <c r="AQ60" s="62">
        <f t="shared" si="6"/>
        <v>35</v>
      </c>
      <c r="AR60" s="63">
        <f t="shared" si="20"/>
        <v>2.0201914742731102</v>
      </c>
      <c r="AS60" s="63">
        <f t="shared" si="21"/>
        <v>101.00957371365551</v>
      </c>
      <c r="AT60" s="63">
        <f t="shared" si="22"/>
        <v>202.01914742731103</v>
      </c>
      <c r="AU60" s="63">
        <f t="shared" si="7"/>
        <v>-101.00957371365551</v>
      </c>
      <c r="AV60" s="68">
        <f t="shared" si="23"/>
        <v>0.1</v>
      </c>
      <c r="AW60" s="63">
        <f t="shared" si="24"/>
        <v>505.04786856827758</v>
      </c>
      <c r="AX60" s="63">
        <f t="shared" si="25"/>
        <v>-202.01914742731103</v>
      </c>
      <c r="AY60" s="64">
        <f t="shared" si="26"/>
        <v>303.02872114096658</v>
      </c>
      <c r="AZ60" s="65">
        <f t="shared" si="27"/>
        <v>-750.45940880488729</v>
      </c>
      <c r="BA60" s="51">
        <f t="shared" si="28"/>
        <v>707.06701599558858</v>
      </c>
      <c r="BB60" s="55">
        <f t="shared" si="29"/>
        <v>7.9032703054057338E-2</v>
      </c>
      <c r="BC60" s="55">
        <f t="shared" si="30"/>
        <v>0.28764322304850398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8946.5118700541461</v>
      </c>
      <c r="AC61" s="71">
        <f t="shared" si="17"/>
        <v>1053.4881299458539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3.5000000000000004</v>
      </c>
      <c r="AG61" s="74">
        <f t="shared" si="44"/>
        <v>200</v>
      </c>
      <c r="AH61" s="60">
        <f t="shared" si="44"/>
        <v>50</v>
      </c>
      <c r="AI61" s="60">
        <f t="shared" si="44"/>
        <v>175.00000000000003</v>
      </c>
      <c r="AJ61" s="60">
        <f t="shared" si="44"/>
        <v>10175</v>
      </c>
      <c r="AK61" s="60">
        <f t="shared" si="44"/>
        <v>719.94169096209907</v>
      </c>
      <c r="AL61" s="60">
        <f t="shared" si="44"/>
        <v>14.398833819241981</v>
      </c>
      <c r="AM61" s="60">
        <f t="shared" si="44"/>
        <v>-491.70043731778424</v>
      </c>
      <c r="AN61" s="60">
        <f t="shared" si="44"/>
        <v>-491.70043731778424</v>
      </c>
      <c r="AO61" s="60">
        <f t="shared" si="44"/>
        <v>491.70043731778424</v>
      </c>
      <c r="AP61" s="61" t="str">
        <f t="shared" si="19"/>
        <v/>
      </c>
      <c r="AQ61" s="62">
        <f t="shared" si="6"/>
        <v>35</v>
      </c>
      <c r="AR61" s="63">
        <f t="shared" si="20"/>
        <v>2.02713155232939</v>
      </c>
      <c r="AS61" s="63">
        <f t="shared" si="21"/>
        <v>101.35657761646951</v>
      </c>
      <c r="AT61" s="63">
        <f t="shared" si="22"/>
        <v>202.71315523293902</v>
      </c>
      <c r="AU61" s="63">
        <f t="shared" si="7"/>
        <v>-101.35657761646951</v>
      </c>
      <c r="AV61" s="68">
        <f t="shared" si="23"/>
        <v>0.1</v>
      </c>
      <c r="AW61" s="63">
        <f t="shared" si="24"/>
        <v>506.78288808234754</v>
      </c>
      <c r="AX61" s="63">
        <f t="shared" si="25"/>
        <v>-202.71315523293902</v>
      </c>
      <c r="AY61" s="64">
        <f t="shared" si="26"/>
        <v>304.06973284940852</v>
      </c>
      <c r="AZ61" s="65">
        <f t="shared" si="27"/>
        <v>-749.41839709644535</v>
      </c>
      <c r="BA61" s="51">
        <f t="shared" si="28"/>
        <v>709.49604331528656</v>
      </c>
      <c r="BB61" s="55">
        <f t="shared" si="29"/>
        <v>7.9304208569835888E-2</v>
      </c>
      <c r="BC61" s="55">
        <f t="shared" si="30"/>
        <v>0.28863138008497236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8946.5118700541461</v>
      </c>
      <c r="AC62" s="71">
        <f t="shared" si="17"/>
        <v>1053.4881299458539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3.5000000000000004</v>
      </c>
      <c r="AG62" s="74">
        <f t="shared" si="44"/>
        <v>200</v>
      </c>
      <c r="AH62" s="60">
        <f t="shared" si="44"/>
        <v>50</v>
      </c>
      <c r="AI62" s="60">
        <f t="shared" si="44"/>
        <v>175.00000000000003</v>
      </c>
      <c r="AJ62" s="60">
        <f t="shared" si="44"/>
        <v>10175</v>
      </c>
      <c r="AK62" s="60">
        <f t="shared" si="44"/>
        <v>719.94169096209907</v>
      </c>
      <c r="AL62" s="60">
        <f t="shared" si="44"/>
        <v>14.398833819241981</v>
      </c>
      <c r="AM62" s="60">
        <f t="shared" si="44"/>
        <v>-491.70043731778424</v>
      </c>
      <c r="AN62" s="60">
        <f t="shared" si="44"/>
        <v>-491.70043731778424</v>
      </c>
      <c r="AO62" s="60">
        <f t="shared" si="44"/>
        <v>491.70043731778424</v>
      </c>
      <c r="AP62" s="61" t="str">
        <f t="shared" si="19"/>
        <v/>
      </c>
      <c r="AQ62" s="62">
        <f t="shared" si="6"/>
        <v>35</v>
      </c>
      <c r="AR62" s="63">
        <f t="shared" si="20"/>
        <v>2.0341666999480843</v>
      </c>
      <c r="AS62" s="63">
        <f t="shared" si="21"/>
        <v>101.70833499740422</v>
      </c>
      <c r="AT62" s="63">
        <f t="shared" si="22"/>
        <v>203.41666999480844</v>
      </c>
      <c r="AU62" s="63">
        <f t="shared" si="7"/>
        <v>-101.70833499740422</v>
      </c>
      <c r="AV62" s="68">
        <f t="shared" si="23"/>
        <v>0.1</v>
      </c>
      <c r="AW62" s="63">
        <f t="shared" si="24"/>
        <v>508.54167498702111</v>
      </c>
      <c r="AX62" s="63">
        <f t="shared" si="25"/>
        <v>-203.41666999480844</v>
      </c>
      <c r="AY62" s="64">
        <f t="shared" si="26"/>
        <v>305.12500499221267</v>
      </c>
      <c r="AZ62" s="65">
        <f t="shared" si="27"/>
        <v>-748.3631249536412</v>
      </c>
      <c r="BA62" s="51">
        <f t="shared" si="28"/>
        <v>711.95834498182955</v>
      </c>
      <c r="BB62" s="55">
        <f t="shared" si="29"/>
        <v>7.9579433339255226E-2</v>
      </c>
      <c r="BC62" s="55">
        <f t="shared" si="30"/>
        <v>0.28963307351920059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8946.5118700541461</v>
      </c>
      <c r="AC63" s="71">
        <f t="shared" si="17"/>
        <v>1053.4881299458539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3.5000000000000004</v>
      </c>
      <c r="AG63" s="74">
        <f t="shared" si="44"/>
        <v>200</v>
      </c>
      <c r="AH63" s="60">
        <f t="shared" si="44"/>
        <v>50</v>
      </c>
      <c r="AI63" s="60">
        <f t="shared" si="44"/>
        <v>175.00000000000003</v>
      </c>
      <c r="AJ63" s="60">
        <f t="shared" si="44"/>
        <v>10175</v>
      </c>
      <c r="AK63" s="60">
        <f t="shared" si="44"/>
        <v>719.94169096209907</v>
      </c>
      <c r="AL63" s="60">
        <f t="shared" si="44"/>
        <v>14.398833819241981</v>
      </c>
      <c r="AM63" s="60">
        <f t="shared" si="44"/>
        <v>-491.70043731778424</v>
      </c>
      <c r="AN63" s="60">
        <f t="shared" si="44"/>
        <v>-491.70043731778424</v>
      </c>
      <c r="AO63" s="60">
        <f t="shared" si="44"/>
        <v>491.70043731778424</v>
      </c>
      <c r="AP63" s="61" t="str">
        <f t="shared" si="19"/>
        <v/>
      </c>
      <c r="AQ63" s="62">
        <f t="shared" si="6"/>
        <v>35</v>
      </c>
      <c r="AR63" s="63">
        <f t="shared" si="20"/>
        <v>2.0412988840856574</v>
      </c>
      <c r="AS63" s="63">
        <f t="shared" si="21"/>
        <v>102.06494420428287</v>
      </c>
      <c r="AT63" s="63">
        <f t="shared" si="22"/>
        <v>204.12988840856573</v>
      </c>
      <c r="AU63" s="63">
        <f t="shared" si="7"/>
        <v>-102.06494420428287</v>
      </c>
      <c r="AV63" s="68">
        <f t="shared" si="23"/>
        <v>0.1</v>
      </c>
      <c r="AW63" s="63">
        <f t="shared" si="24"/>
        <v>510.32472102141435</v>
      </c>
      <c r="AX63" s="63">
        <f t="shared" si="25"/>
        <v>-204.12988840856573</v>
      </c>
      <c r="AY63" s="64">
        <f t="shared" si="26"/>
        <v>306.19483261284859</v>
      </c>
      <c r="AZ63" s="65">
        <f t="shared" si="27"/>
        <v>-747.29329733300528</v>
      </c>
      <c r="BA63" s="51">
        <f t="shared" si="28"/>
        <v>714.45460942998011</v>
      </c>
      <c r="BB63" s="55">
        <f t="shared" si="29"/>
        <v>7.9858454312390706E-2</v>
      </c>
      <c r="BC63" s="55">
        <f t="shared" si="30"/>
        <v>0.2906485834145906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8946.5118700541461</v>
      </c>
      <c r="AC64" s="71">
        <f t="shared" si="17"/>
        <v>1053.4881299458539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3.5000000000000004</v>
      </c>
      <c r="AG64" s="74">
        <f t="shared" si="44"/>
        <v>200</v>
      </c>
      <c r="AH64" s="60">
        <f t="shared" si="44"/>
        <v>50</v>
      </c>
      <c r="AI64" s="60">
        <f t="shared" si="44"/>
        <v>175.00000000000003</v>
      </c>
      <c r="AJ64" s="60">
        <f t="shared" si="44"/>
        <v>10175</v>
      </c>
      <c r="AK64" s="60">
        <f t="shared" si="44"/>
        <v>719.94169096209907</v>
      </c>
      <c r="AL64" s="60">
        <f t="shared" si="44"/>
        <v>14.398833819241981</v>
      </c>
      <c r="AM64" s="60">
        <f t="shared" si="44"/>
        <v>-491.70043731778424</v>
      </c>
      <c r="AN64" s="60">
        <f t="shared" si="44"/>
        <v>-491.70043731778424</v>
      </c>
      <c r="AO64" s="60">
        <f t="shared" si="44"/>
        <v>491.70043731778424</v>
      </c>
      <c r="AP64" s="61" t="str">
        <f t="shared" si="19"/>
        <v/>
      </c>
      <c r="AQ64" s="62">
        <f t="shared" si="6"/>
        <v>35</v>
      </c>
      <c r="AR64" s="63">
        <f t="shared" si="20"/>
        <v>2.0485301263362521</v>
      </c>
      <c r="AS64" s="63">
        <f t="shared" si="21"/>
        <v>102.42650631681261</v>
      </c>
      <c r="AT64" s="63">
        <f t="shared" si="22"/>
        <v>204.85301263362521</v>
      </c>
      <c r="AU64" s="63">
        <f t="shared" si="7"/>
        <v>-102.42650631681261</v>
      </c>
      <c r="AV64" s="68">
        <f t="shared" si="23"/>
        <v>0.1</v>
      </c>
      <c r="AW64" s="63">
        <f t="shared" si="24"/>
        <v>512.13253158406303</v>
      </c>
      <c r="AX64" s="63">
        <f t="shared" si="25"/>
        <v>-204.85301263362521</v>
      </c>
      <c r="AY64" s="64">
        <f t="shared" si="26"/>
        <v>307.27951895043782</v>
      </c>
      <c r="AZ64" s="65">
        <f t="shared" si="27"/>
        <v>-746.20861099541605</v>
      </c>
      <c r="BA64" s="51">
        <f t="shared" si="28"/>
        <v>716.98554421768824</v>
      </c>
      <c r="BB64" s="55">
        <f t="shared" si="29"/>
        <v>8.0141350576819717E-2</v>
      </c>
      <c r="BC64" s="55">
        <f t="shared" si="30"/>
        <v>0.29167819761408331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8946.5118700541461</v>
      </c>
      <c r="AC65" s="71">
        <f t="shared" si="17"/>
        <v>1053.4881299458539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3.5000000000000004</v>
      </c>
      <c r="AG65" s="74">
        <f t="shared" si="44"/>
        <v>200</v>
      </c>
      <c r="AH65" s="60">
        <f t="shared" si="44"/>
        <v>50</v>
      </c>
      <c r="AI65" s="60">
        <f t="shared" si="44"/>
        <v>175.00000000000003</v>
      </c>
      <c r="AJ65" s="60">
        <f t="shared" si="44"/>
        <v>10175</v>
      </c>
      <c r="AK65" s="60">
        <f t="shared" si="44"/>
        <v>719.94169096209907</v>
      </c>
      <c r="AL65" s="60">
        <f t="shared" si="44"/>
        <v>14.398833819241981</v>
      </c>
      <c r="AM65" s="60">
        <f t="shared" si="44"/>
        <v>-491.70043731778424</v>
      </c>
      <c r="AN65" s="60">
        <f t="shared" si="44"/>
        <v>-491.70043731778424</v>
      </c>
      <c r="AO65" s="60">
        <f t="shared" si="44"/>
        <v>491.70043731778424</v>
      </c>
      <c r="AP65" s="61" t="str">
        <f t="shared" si="19"/>
        <v/>
      </c>
      <c r="AQ65" s="62">
        <f t="shared" si="6"/>
        <v>35</v>
      </c>
      <c r="AR65" s="63">
        <f t="shared" si="20"/>
        <v>2.0558625048421</v>
      </c>
      <c r="AS65" s="63">
        <f t="shared" si="21"/>
        <v>102.79312524210499</v>
      </c>
      <c r="AT65" s="63">
        <f t="shared" si="22"/>
        <v>205.58625048420998</v>
      </c>
      <c r="AU65" s="63">
        <f t="shared" si="7"/>
        <v>-102.79312524210499</v>
      </c>
      <c r="AV65" s="68">
        <f t="shared" si="23"/>
        <v>0.1</v>
      </c>
      <c r="AW65" s="63">
        <f t="shared" si="24"/>
        <v>513.96562621052499</v>
      </c>
      <c r="AX65" s="63">
        <f t="shared" si="25"/>
        <v>-205.58625048420998</v>
      </c>
      <c r="AY65" s="64">
        <f t="shared" si="26"/>
        <v>308.379375726315</v>
      </c>
      <c r="AZ65" s="65">
        <f t="shared" si="27"/>
        <v>-745.10875421953892</v>
      </c>
      <c r="BA65" s="51">
        <f t="shared" si="28"/>
        <v>719.55187669473491</v>
      </c>
      <c r="BB65" s="55">
        <f t="shared" si="29"/>
        <v>8.042820343235961E-2</v>
      </c>
      <c r="BC65" s="55">
        <f t="shared" si="30"/>
        <v>0.29272221201217025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8946.5118700541461</v>
      </c>
      <c r="AC66" s="71">
        <f t="shared" si="17"/>
        <v>1053.4881299458539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3.5000000000000004</v>
      </c>
      <c r="AG66" s="74">
        <f t="shared" si="44"/>
        <v>200</v>
      </c>
      <c r="AH66" s="60">
        <f t="shared" si="44"/>
        <v>50</v>
      </c>
      <c r="AI66" s="60">
        <f t="shared" si="44"/>
        <v>175.00000000000003</v>
      </c>
      <c r="AJ66" s="60">
        <f t="shared" si="44"/>
        <v>10175</v>
      </c>
      <c r="AK66" s="60">
        <f t="shared" si="44"/>
        <v>719.94169096209907</v>
      </c>
      <c r="AL66" s="60">
        <f t="shared" si="44"/>
        <v>14.398833819241981</v>
      </c>
      <c r="AM66" s="60">
        <f t="shared" si="44"/>
        <v>-491.70043731778424</v>
      </c>
      <c r="AN66" s="60">
        <f t="shared" si="44"/>
        <v>-491.70043731778424</v>
      </c>
      <c r="AO66" s="60">
        <f t="shared" si="44"/>
        <v>491.70043731778424</v>
      </c>
      <c r="AP66" s="61" t="str">
        <f t="shared" si="19"/>
        <v/>
      </c>
      <c r="AQ66" s="62">
        <f t="shared" si="6"/>
        <v>35</v>
      </c>
      <c r="AR66" s="63">
        <f t="shared" si="20"/>
        <v>2.0632981562846502</v>
      </c>
      <c r="AS66" s="63">
        <f t="shared" si="21"/>
        <v>103.16490781423251</v>
      </c>
      <c r="AT66" s="63">
        <f t="shared" si="22"/>
        <v>206.32981562846501</v>
      </c>
      <c r="AU66" s="63">
        <f t="shared" si="7"/>
        <v>-103.16490781423251</v>
      </c>
      <c r="AV66" s="68">
        <f t="shared" si="23"/>
        <v>0.1</v>
      </c>
      <c r="AW66" s="63">
        <f t="shared" si="24"/>
        <v>515.82453907116258</v>
      </c>
      <c r="AX66" s="63">
        <f t="shared" si="25"/>
        <v>-206.32981562846501</v>
      </c>
      <c r="AY66" s="64">
        <f t="shared" si="26"/>
        <v>309.49472344269759</v>
      </c>
      <c r="AZ66" s="65">
        <f t="shared" si="27"/>
        <v>-743.99340650315628</v>
      </c>
      <c r="BA66" s="51">
        <f t="shared" si="28"/>
        <v>722.15435469962756</v>
      </c>
      <c r="BB66" s="55">
        <f t="shared" si="29"/>
        <v>8.0719096468963483E-2</v>
      </c>
      <c r="BC66" s="55">
        <f t="shared" si="30"/>
        <v>0.2937809308383994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8946.5118700541461</v>
      </c>
      <c r="AC67" s="71">
        <f t="shared" si="17"/>
        <v>1053.4881299458539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3.5000000000000004</v>
      </c>
      <c r="AG67" s="74">
        <f t="shared" si="44"/>
        <v>200</v>
      </c>
      <c r="AH67" s="60">
        <f t="shared" si="44"/>
        <v>50</v>
      </c>
      <c r="AI67" s="60">
        <f t="shared" si="44"/>
        <v>175.00000000000003</v>
      </c>
      <c r="AJ67" s="60">
        <f t="shared" si="44"/>
        <v>10175</v>
      </c>
      <c r="AK67" s="60">
        <f t="shared" si="44"/>
        <v>719.94169096209907</v>
      </c>
      <c r="AL67" s="60">
        <f t="shared" si="44"/>
        <v>14.398833819241981</v>
      </c>
      <c r="AM67" s="60">
        <f t="shared" si="44"/>
        <v>-491.70043731778424</v>
      </c>
      <c r="AN67" s="60">
        <f t="shared" si="44"/>
        <v>-491.70043731778424</v>
      </c>
      <c r="AO67" s="60">
        <f t="shared" si="44"/>
        <v>491.70043731778424</v>
      </c>
      <c r="AP67" s="61" t="str">
        <f t="shared" si="19"/>
        <v/>
      </c>
      <c r="AQ67" s="62">
        <f t="shared" si="6"/>
        <v>35</v>
      </c>
      <c r="AR67" s="63">
        <f t="shared" si="20"/>
        <v>2.0708392779604279</v>
      </c>
      <c r="AS67" s="63">
        <f t="shared" si="21"/>
        <v>103.54196389802139</v>
      </c>
      <c r="AT67" s="63">
        <f t="shared" si="22"/>
        <v>207.08392779604279</v>
      </c>
      <c r="AU67" s="63">
        <f t="shared" si="7"/>
        <v>-103.54196389802139</v>
      </c>
      <c r="AV67" s="68">
        <f t="shared" si="23"/>
        <v>0.1</v>
      </c>
      <c r="AW67" s="63">
        <f t="shared" si="24"/>
        <v>517.70981949010695</v>
      </c>
      <c r="AX67" s="63">
        <f t="shared" si="25"/>
        <v>-207.08392779604279</v>
      </c>
      <c r="AY67" s="64">
        <f t="shared" si="26"/>
        <v>310.62589169406419</v>
      </c>
      <c r="AZ67" s="65">
        <f t="shared" si="27"/>
        <v>-742.86223825178968</v>
      </c>
      <c r="BA67" s="51">
        <f t="shared" si="28"/>
        <v>724.79374728614971</v>
      </c>
      <c r="BB67" s="55">
        <f t="shared" si="29"/>
        <v>8.1014115647930512E-2</v>
      </c>
      <c r="BC67" s="55">
        <f t="shared" si="30"/>
        <v>0.29485466695294366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8946.5118700541461</v>
      </c>
      <c r="AC68" s="71">
        <f t="shared" si="17"/>
        <v>1053.4881299458539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3.5000000000000004</v>
      </c>
      <c r="AG68" s="74">
        <f t="shared" si="44"/>
        <v>200</v>
      </c>
      <c r="AH68" s="60">
        <f t="shared" si="44"/>
        <v>50</v>
      </c>
      <c r="AI68" s="60">
        <f t="shared" si="44"/>
        <v>175.00000000000003</v>
      </c>
      <c r="AJ68" s="60">
        <f t="shared" si="44"/>
        <v>10175</v>
      </c>
      <c r="AK68" s="60">
        <f t="shared" si="44"/>
        <v>719.94169096209907</v>
      </c>
      <c r="AL68" s="60">
        <f t="shared" si="44"/>
        <v>14.398833819241981</v>
      </c>
      <c r="AM68" s="60">
        <f t="shared" si="44"/>
        <v>-491.70043731778424</v>
      </c>
      <c r="AN68" s="60">
        <f t="shared" si="44"/>
        <v>-491.70043731778424</v>
      </c>
      <c r="AO68" s="60">
        <f t="shared" si="44"/>
        <v>491.70043731778424</v>
      </c>
      <c r="AP68" s="61" t="str">
        <f t="shared" si="19"/>
        <v/>
      </c>
      <c r="AQ68" s="62">
        <f t="shared" si="6"/>
        <v>35</v>
      </c>
      <c r="AR68" s="63">
        <f t="shared" si="20"/>
        <v>2.0784881299458595</v>
      </c>
      <c r="AS68" s="63">
        <f t="shared" si="21"/>
        <v>103.92440649729298</v>
      </c>
      <c r="AT68" s="63">
        <f t="shared" si="22"/>
        <v>207.84881299458596</v>
      </c>
      <c r="AU68" s="63">
        <f t="shared" si="7"/>
        <v>-103.92440649729298</v>
      </c>
      <c r="AV68" s="68">
        <f t="shared" si="23"/>
        <v>0.1</v>
      </c>
      <c r="AW68" s="63">
        <f t="shared" si="24"/>
        <v>519.62203248646483</v>
      </c>
      <c r="AX68" s="63">
        <f t="shared" si="25"/>
        <v>-207.84881299458596</v>
      </c>
      <c r="AY68" s="64">
        <f t="shared" si="26"/>
        <v>311.77321949187888</v>
      </c>
      <c r="AZ68" s="65">
        <f t="shared" si="27"/>
        <v>-741.71491045397499</v>
      </c>
      <c r="BA68" s="51">
        <f t="shared" si="28"/>
        <v>727.4708454810509</v>
      </c>
      <c r="BB68" s="55">
        <f t="shared" si="29"/>
        <v>8.1313349386597095E-2</v>
      </c>
      <c r="BC68" s="55">
        <f t="shared" si="30"/>
        <v>0.2959437421548386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8946.5118700541461</v>
      </c>
      <c r="AC69" s="71">
        <f t="shared" si="17"/>
        <v>1053.4881299458539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3.5000000000000004</v>
      </c>
      <c r="AG69" s="74">
        <f t="shared" si="44"/>
        <v>200</v>
      </c>
      <c r="AH69" s="60">
        <f t="shared" si="44"/>
        <v>50</v>
      </c>
      <c r="AI69" s="60">
        <f t="shared" si="44"/>
        <v>175.00000000000003</v>
      </c>
      <c r="AJ69" s="60">
        <f t="shared" si="44"/>
        <v>10175</v>
      </c>
      <c r="AK69" s="60">
        <f t="shared" si="44"/>
        <v>719.94169096209907</v>
      </c>
      <c r="AL69" s="60">
        <f t="shared" si="44"/>
        <v>14.398833819241981</v>
      </c>
      <c r="AM69" s="60">
        <f t="shared" si="44"/>
        <v>-491.70043731778424</v>
      </c>
      <c r="AN69" s="60">
        <f t="shared" si="44"/>
        <v>-491.70043731778424</v>
      </c>
      <c r="AO69" s="60">
        <f t="shared" si="44"/>
        <v>491.70043731778424</v>
      </c>
      <c r="AP69" s="61" t="str">
        <f t="shared" si="19"/>
        <v/>
      </c>
      <c r="AQ69" s="62">
        <f t="shared" si="6"/>
        <v>35</v>
      </c>
      <c r="AR69" s="63">
        <f t="shared" si="20"/>
        <v>2.086247037355542</v>
      </c>
      <c r="AS69" s="63">
        <f t="shared" si="21"/>
        <v>104.3123518677771</v>
      </c>
      <c r="AT69" s="63">
        <f t="shared" si="22"/>
        <v>208.62470373555419</v>
      </c>
      <c r="AU69" s="63">
        <f t="shared" si="7"/>
        <v>-104.3123518677771</v>
      </c>
      <c r="AV69" s="68">
        <f t="shared" si="23"/>
        <v>0.1</v>
      </c>
      <c r="AW69" s="63">
        <f t="shared" si="24"/>
        <v>521.56175933888551</v>
      </c>
      <c r="AX69" s="63">
        <f t="shared" si="25"/>
        <v>-208.62470373555419</v>
      </c>
      <c r="AY69" s="64">
        <f t="shared" si="26"/>
        <v>312.93705560333132</v>
      </c>
      <c r="AZ69" s="65">
        <f t="shared" si="27"/>
        <v>-740.5510743425225</v>
      </c>
      <c r="BA69" s="51">
        <f t="shared" si="28"/>
        <v>730.18646307443964</v>
      </c>
      <c r="BB69" s="55">
        <f t="shared" si="29"/>
        <v>8.1616888646683303E-2</v>
      </c>
      <c r="BC69" s="55">
        <f t="shared" si="30"/>
        <v>0.29704848750352353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8946.5118700541461</v>
      </c>
      <c r="AC70" s="71">
        <f t="shared" si="17"/>
        <v>1053.4881299458539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3.5000000000000004</v>
      </c>
      <c r="AG70" s="74">
        <f t="shared" si="44"/>
        <v>200</v>
      </c>
      <c r="AH70" s="60">
        <f t="shared" si="44"/>
        <v>50</v>
      </c>
      <c r="AI70" s="60">
        <f t="shared" si="44"/>
        <v>175.00000000000003</v>
      </c>
      <c r="AJ70" s="60">
        <f t="shared" si="44"/>
        <v>10175</v>
      </c>
      <c r="AK70" s="60">
        <f t="shared" si="44"/>
        <v>719.94169096209907</v>
      </c>
      <c r="AL70" s="60">
        <f t="shared" si="44"/>
        <v>14.398833819241981</v>
      </c>
      <c r="AM70" s="60">
        <f t="shared" si="44"/>
        <v>-491.70043731778424</v>
      </c>
      <c r="AN70" s="60">
        <f t="shared" si="44"/>
        <v>-491.70043731778424</v>
      </c>
      <c r="AO70" s="60">
        <f t="shared" si="44"/>
        <v>491.70043731778424</v>
      </c>
      <c r="AP70" s="61" t="str">
        <f t="shared" si="19"/>
        <v/>
      </c>
      <c r="AQ70" s="62">
        <f t="shared" si="6"/>
        <v>35</v>
      </c>
      <c r="AR70" s="63">
        <f t="shared" si="20"/>
        <v>2.0941183926986979</v>
      </c>
      <c r="AS70" s="63">
        <f t="shared" si="21"/>
        <v>104.7059196349349</v>
      </c>
      <c r="AT70" s="63">
        <f t="shared" si="22"/>
        <v>209.4118392698698</v>
      </c>
      <c r="AU70" s="63">
        <f t="shared" si="7"/>
        <v>-104.7059196349349</v>
      </c>
      <c r="AV70" s="68">
        <f t="shared" si="23"/>
        <v>0.1</v>
      </c>
      <c r="AW70" s="63">
        <f t="shared" si="24"/>
        <v>523.52959817467445</v>
      </c>
      <c r="AX70" s="63">
        <f t="shared" si="25"/>
        <v>-209.4118392698698</v>
      </c>
      <c r="AY70" s="64">
        <f t="shared" si="26"/>
        <v>314.11775890480465</v>
      </c>
      <c r="AZ70" s="65">
        <f t="shared" si="27"/>
        <v>-739.37037104104922</v>
      </c>
      <c r="BA70" s="51">
        <f t="shared" si="28"/>
        <v>732.94143744454436</v>
      </c>
      <c r="BB70" s="55">
        <f t="shared" si="29"/>
        <v>8.1924827026480934E-2</v>
      </c>
      <c r="BC70" s="55">
        <f t="shared" si="30"/>
        <v>0.29816924365436309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8946.5118700541461</v>
      </c>
      <c r="AC71" s="71">
        <f t="shared" si="17"/>
        <v>1053.4881299458539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3.5000000000000004</v>
      </c>
      <c r="AG71" s="74">
        <f t="shared" si="44"/>
        <v>200</v>
      </c>
      <c r="AH71" s="60">
        <f t="shared" si="44"/>
        <v>50</v>
      </c>
      <c r="AI71" s="60">
        <f t="shared" si="44"/>
        <v>175.00000000000003</v>
      </c>
      <c r="AJ71" s="60">
        <f t="shared" si="44"/>
        <v>10175</v>
      </c>
      <c r="AK71" s="60">
        <f t="shared" si="44"/>
        <v>719.94169096209907</v>
      </c>
      <c r="AL71" s="60">
        <f t="shared" si="44"/>
        <v>14.398833819241981</v>
      </c>
      <c r="AM71" s="60">
        <f t="shared" si="44"/>
        <v>-491.70043731778424</v>
      </c>
      <c r="AN71" s="60">
        <f t="shared" si="44"/>
        <v>-491.70043731778424</v>
      </c>
      <c r="AO71" s="60">
        <f t="shared" si="44"/>
        <v>491.70043731778424</v>
      </c>
      <c r="AP71" s="61" t="str">
        <f t="shared" si="19"/>
        <v/>
      </c>
      <c r="AQ71" s="62">
        <f t="shared" si="6"/>
        <v>35</v>
      </c>
      <c r="AR71" s="63">
        <f t="shared" si="20"/>
        <v>2.1021046583388348</v>
      </c>
      <c r="AS71" s="63">
        <f t="shared" si="21"/>
        <v>105.10523291694173</v>
      </c>
      <c r="AT71" s="63">
        <f t="shared" si="22"/>
        <v>210.21046583388346</v>
      </c>
      <c r="AU71" s="63">
        <f t="shared" si="7"/>
        <v>-105.10523291694173</v>
      </c>
      <c r="AV71" s="68">
        <f t="shared" si="23"/>
        <v>0.1</v>
      </c>
      <c r="AW71" s="63">
        <f t="shared" si="24"/>
        <v>525.52616458470868</v>
      </c>
      <c r="AX71" s="63">
        <f t="shared" si="25"/>
        <v>-210.21046583388346</v>
      </c>
      <c r="AY71" s="64">
        <f t="shared" si="26"/>
        <v>315.31569875082522</v>
      </c>
      <c r="AZ71" s="65">
        <f t="shared" si="27"/>
        <v>-738.17243119502859</v>
      </c>
      <c r="BA71" s="51">
        <f t="shared" si="28"/>
        <v>735.73663041859209</v>
      </c>
      <c r="BB71" s="55">
        <f t="shared" si="29"/>
        <v>8.2237260857078512E-2</v>
      </c>
      <c r="BC71" s="55">
        <f t="shared" si="30"/>
        <v>0.29930636120886478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8946.5118700541461</v>
      </c>
      <c r="AC72" s="71">
        <f t="shared" si="17"/>
        <v>1053.4881299458539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3.5000000000000004</v>
      </c>
      <c r="AG72" s="74">
        <f t="shared" si="44"/>
        <v>200</v>
      </c>
      <c r="AH72" s="60">
        <f t="shared" si="44"/>
        <v>50</v>
      </c>
      <c r="AI72" s="60">
        <f t="shared" si="44"/>
        <v>175.00000000000003</v>
      </c>
      <c r="AJ72" s="60">
        <f t="shared" si="44"/>
        <v>10175</v>
      </c>
      <c r="AK72" s="60">
        <f t="shared" si="44"/>
        <v>719.94169096209907</v>
      </c>
      <c r="AL72" s="60">
        <f t="shared" si="44"/>
        <v>14.398833819241981</v>
      </c>
      <c r="AM72" s="60">
        <f t="shared" si="44"/>
        <v>-491.70043731778424</v>
      </c>
      <c r="AN72" s="60">
        <f t="shared" si="44"/>
        <v>-491.70043731778424</v>
      </c>
      <c r="AO72" s="60">
        <f t="shared" si="44"/>
        <v>491.70043731778424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2.110208369061914</v>
      </c>
      <c r="AS72" s="63">
        <f t="shared" si="21"/>
        <v>105.5104184530957</v>
      </c>
      <c r="AT72" s="63">
        <f t="shared" si="22"/>
        <v>211.02083690619139</v>
      </c>
      <c r="AU72" s="63">
        <f t="shared" ref="AU72:AU135" si="47">-AS72</f>
        <v>-105.5104184530957</v>
      </c>
      <c r="AV72" s="68">
        <f t="shared" si="23"/>
        <v>0.1</v>
      </c>
      <c r="AW72" s="63">
        <f t="shared" si="24"/>
        <v>527.55209226547845</v>
      </c>
      <c r="AX72" s="63">
        <f t="shared" si="25"/>
        <v>-211.02083690619139</v>
      </c>
      <c r="AY72" s="64">
        <f t="shared" si="26"/>
        <v>316.53125535928706</v>
      </c>
      <c r="AZ72" s="65">
        <f t="shared" si="27"/>
        <v>-736.95687458656676</v>
      </c>
      <c r="BA72" s="51">
        <f t="shared" si="28"/>
        <v>738.5729291716699</v>
      </c>
      <c r="BB72" s="55">
        <f t="shared" si="29"/>
        <v>8.2554289302831929E-2</v>
      </c>
      <c r="BC72" s="55">
        <f t="shared" si="30"/>
        <v>0.30046020108034421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 t="str">
        <f>IF(BC72&gt;=BH$4,AD72,"")</f>
        <v/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8946.5118700541461</v>
      </c>
      <c r="AC73" s="71">
        <f t="shared" ref="AC73:AC136" si="49">AA73-AB73</f>
        <v>1053.4881299458539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3.5000000000000004</v>
      </c>
      <c r="AG73" s="74">
        <f t="shared" si="44"/>
        <v>200</v>
      </c>
      <c r="AH73" s="60">
        <f t="shared" si="44"/>
        <v>50</v>
      </c>
      <c r="AI73" s="60">
        <f t="shared" si="44"/>
        <v>175.00000000000003</v>
      </c>
      <c r="AJ73" s="60">
        <f t="shared" si="44"/>
        <v>10175</v>
      </c>
      <c r="AK73" s="60">
        <f t="shared" si="44"/>
        <v>719.94169096209907</v>
      </c>
      <c r="AL73" s="60">
        <f t="shared" si="44"/>
        <v>14.398833819241981</v>
      </c>
      <c r="AM73" s="60">
        <f t="shared" si="44"/>
        <v>-491.70043731778424</v>
      </c>
      <c r="AN73" s="60">
        <f t="shared" si="44"/>
        <v>-491.70043731778424</v>
      </c>
      <c r="AO73" s="60">
        <f t="shared" si="44"/>
        <v>491.70043731778424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2.118432134758669</v>
      </c>
      <c r="AS73" s="63">
        <f t="shared" ref="AS73:AS136" si="52">IF(AR73&lt;=0,AH73,AR73*AH73)</f>
        <v>105.92160673793344</v>
      </c>
      <c r="AT73" s="63">
        <f t="shared" ref="AT73:AT136" si="53">(U73*AS73)</f>
        <v>211.84321347586689</v>
      </c>
      <c r="AU73" s="63">
        <f t="shared" si="47"/>
        <v>-105.92160673793344</v>
      </c>
      <c r="AV73" s="68">
        <f t="shared" ref="AV73:AV136" si="54">IFERROR(AE73/X73,0)</f>
        <v>0.1</v>
      </c>
      <c r="AW73" s="63">
        <f t="shared" ref="AW73:AW136" si="55">(AT73+AU73)*V73</f>
        <v>529.6080336896672</v>
      </c>
      <c r="AX73" s="63">
        <f t="shared" ref="AX73:AX136" si="56">AU73*W73</f>
        <v>-211.84321347586689</v>
      </c>
      <c r="AY73" s="64">
        <f t="shared" ref="AY73:AY136" si="57">SUM(AW73:AX73)</f>
        <v>317.76482021380031</v>
      </c>
      <c r="AZ73" s="65">
        <f t="shared" ref="AZ73:AZ136" si="58">AB73-AA73+AY73</f>
        <v>-735.72330973205362</v>
      </c>
      <c r="BA73" s="51">
        <f t="shared" ref="BA73:BA136" si="59">AS73*X73</f>
        <v>741.45124716553414</v>
      </c>
      <c r="BB73" s="55">
        <f t="shared" ref="BB73:BB136" si="60">BA73/AB73</f>
        <v>8.2876014466300232E-2</v>
      </c>
      <c r="BC73" s="55">
        <f t="shared" ref="BC73:BC136" si="61">IFERROR(AY73/AC73,0)</f>
        <v>0.3016311348758457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 t="str">
        <f>IF(BC73&gt;=BH$4,AD73,"")</f>
        <v/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8946.5118700541461</v>
      </c>
      <c r="AC74" s="71">
        <f t="shared" si="49"/>
        <v>1053.4881299458539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3.5000000000000004</v>
      </c>
      <c r="AG74" s="74">
        <f t="shared" si="65"/>
        <v>200</v>
      </c>
      <c r="AH74" s="60">
        <f t="shared" si="65"/>
        <v>50</v>
      </c>
      <c r="AI74" s="60">
        <f t="shared" si="65"/>
        <v>175.00000000000003</v>
      </c>
      <c r="AJ74" s="60">
        <f t="shared" si="65"/>
        <v>10175</v>
      </c>
      <c r="AK74" s="60">
        <f t="shared" si="65"/>
        <v>719.94169096209907</v>
      </c>
      <c r="AL74" s="60">
        <f t="shared" si="65"/>
        <v>14.398833819241981</v>
      </c>
      <c r="AM74" s="60">
        <f t="shared" si="65"/>
        <v>-491.70043731778424</v>
      </c>
      <c r="AN74" s="60">
        <f t="shared" si="65"/>
        <v>-491.70043731778424</v>
      </c>
      <c r="AO74" s="60">
        <f t="shared" si="65"/>
        <v>491.70043731778424</v>
      </c>
      <c r="AP74" s="61" t="str">
        <f t="shared" si="50"/>
        <v/>
      </c>
      <c r="AQ74" s="62">
        <f t="shared" si="46"/>
        <v>35</v>
      </c>
      <c r="AR74" s="63">
        <f t="shared" si="51"/>
        <v>2.1267786432270173</v>
      </c>
      <c r="AS74" s="63">
        <f t="shared" si="52"/>
        <v>106.33893216135087</v>
      </c>
      <c r="AT74" s="63">
        <f t="shared" si="53"/>
        <v>212.67786432270174</v>
      </c>
      <c r="AU74" s="63">
        <f t="shared" si="47"/>
        <v>-106.33893216135087</v>
      </c>
      <c r="AV74" s="68">
        <f t="shared" si="54"/>
        <v>0.1</v>
      </c>
      <c r="AW74" s="63">
        <f t="shared" si="55"/>
        <v>531.69466080675431</v>
      </c>
      <c r="AX74" s="63">
        <f t="shared" si="56"/>
        <v>-212.67786432270174</v>
      </c>
      <c r="AY74" s="64">
        <f t="shared" si="57"/>
        <v>319.01679648405258</v>
      </c>
      <c r="AZ74" s="65">
        <f t="shared" si="58"/>
        <v>-734.47133346180135</v>
      </c>
      <c r="BA74" s="51">
        <f t="shared" si="59"/>
        <v>744.37252512945611</v>
      </c>
      <c r="BB74" s="55">
        <f t="shared" si="60"/>
        <v>8.3202541497880006E-2</v>
      </c>
      <c r="BC74" s="55">
        <f t="shared" si="61"/>
        <v>0.30281954529516064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 t="str">
        <f>IF(BC74&gt;=BH$4,AD74,"")</f>
        <v/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8946.5118700541461</v>
      </c>
      <c r="AC75" s="71">
        <f t="shared" si="49"/>
        <v>1053.4881299458539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3.5000000000000004</v>
      </c>
      <c r="AG75" s="74">
        <f t="shared" si="65"/>
        <v>200</v>
      </c>
      <c r="AH75" s="60">
        <f t="shared" si="65"/>
        <v>50</v>
      </c>
      <c r="AI75" s="60">
        <f t="shared" si="65"/>
        <v>175.00000000000003</v>
      </c>
      <c r="AJ75" s="60">
        <f t="shared" si="65"/>
        <v>10175</v>
      </c>
      <c r="AK75" s="60">
        <f t="shared" si="65"/>
        <v>719.94169096209907</v>
      </c>
      <c r="AL75" s="60">
        <f t="shared" si="65"/>
        <v>14.398833819241981</v>
      </c>
      <c r="AM75" s="60">
        <f t="shared" si="65"/>
        <v>-491.70043731778424</v>
      </c>
      <c r="AN75" s="60">
        <f t="shared" si="65"/>
        <v>-491.70043731778424</v>
      </c>
      <c r="AO75" s="60">
        <f t="shared" si="65"/>
        <v>491.70043731778424</v>
      </c>
      <c r="AP75" s="61" t="str">
        <f t="shared" si="50"/>
        <v/>
      </c>
      <c r="AQ75" s="62">
        <f t="shared" si="46"/>
        <v>35</v>
      </c>
      <c r="AR75" s="63">
        <f t="shared" si="51"/>
        <v>2.1352506631009049</v>
      </c>
      <c r="AS75" s="63">
        <f t="shared" si="52"/>
        <v>106.76253315504525</v>
      </c>
      <c r="AT75" s="63">
        <f t="shared" si="53"/>
        <v>213.52506631009049</v>
      </c>
      <c r="AU75" s="63">
        <f t="shared" si="47"/>
        <v>-106.76253315504525</v>
      </c>
      <c r="AV75" s="68">
        <f t="shared" si="54"/>
        <v>0.1</v>
      </c>
      <c r="AW75" s="63">
        <f t="shared" si="55"/>
        <v>533.81266577522626</v>
      </c>
      <c r="AX75" s="63">
        <f t="shared" si="56"/>
        <v>-213.52506631009049</v>
      </c>
      <c r="AY75" s="64">
        <f t="shared" si="57"/>
        <v>320.28759946513577</v>
      </c>
      <c r="AZ75" s="65">
        <f t="shared" si="58"/>
        <v>-733.20053048071804</v>
      </c>
      <c r="BA75" s="51">
        <f t="shared" si="59"/>
        <v>747.3377320853167</v>
      </c>
      <c r="BB75" s="55">
        <f t="shared" si="60"/>
        <v>8.3533978710385773E-2</v>
      </c>
      <c r="BC75" s="55">
        <f t="shared" si="61"/>
        <v>0.30402582654784882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 t="str">
        <f>IF(BC75&gt;=BH$4,AD75,"")</f>
        <v/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8946.5118700541461</v>
      </c>
      <c r="AC76" s="71">
        <f t="shared" si="49"/>
        <v>1053.4881299458539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3.5000000000000004</v>
      </c>
      <c r="AG76" s="74">
        <f t="shared" si="65"/>
        <v>200</v>
      </c>
      <c r="AH76" s="60">
        <f t="shared" si="65"/>
        <v>50</v>
      </c>
      <c r="AI76" s="60">
        <f t="shared" si="65"/>
        <v>175.00000000000003</v>
      </c>
      <c r="AJ76" s="60">
        <f t="shared" si="65"/>
        <v>10175</v>
      </c>
      <c r="AK76" s="60">
        <f t="shared" si="65"/>
        <v>719.94169096209907</v>
      </c>
      <c r="AL76" s="60">
        <f t="shared" si="65"/>
        <v>14.398833819241981</v>
      </c>
      <c r="AM76" s="60">
        <f t="shared" si="65"/>
        <v>-491.70043731778424</v>
      </c>
      <c r="AN76" s="60">
        <f t="shared" si="65"/>
        <v>-491.70043731778424</v>
      </c>
      <c r="AO76" s="60">
        <f t="shared" si="65"/>
        <v>491.70043731778424</v>
      </c>
      <c r="AP76" s="61" t="str">
        <f t="shared" si="50"/>
        <v/>
      </c>
      <c r="AQ76" s="62">
        <f t="shared" si="46"/>
        <v>35</v>
      </c>
      <c r="AR76" s="63">
        <f t="shared" si="51"/>
        <v>2.1438510469122751</v>
      </c>
      <c r="AS76" s="63">
        <f t="shared" si="52"/>
        <v>107.19255234561376</v>
      </c>
      <c r="AT76" s="63">
        <f t="shared" si="53"/>
        <v>214.38510469122753</v>
      </c>
      <c r="AU76" s="63">
        <f t="shared" si="47"/>
        <v>-107.19255234561376</v>
      </c>
      <c r="AV76" s="68">
        <f t="shared" si="54"/>
        <v>0.1</v>
      </c>
      <c r="AW76" s="63">
        <f t="shared" si="55"/>
        <v>535.96276172806881</v>
      </c>
      <c r="AX76" s="63">
        <f t="shared" si="56"/>
        <v>-214.38510469122753</v>
      </c>
      <c r="AY76" s="64">
        <f t="shared" si="57"/>
        <v>321.57765703684129</v>
      </c>
      <c r="AZ76" s="65">
        <f t="shared" si="58"/>
        <v>-731.91047290901258</v>
      </c>
      <c r="BA76" s="51">
        <f t="shared" si="59"/>
        <v>750.34786641929634</v>
      </c>
      <c r="BB76" s="55">
        <f t="shared" si="60"/>
        <v>8.3870437698838604E-2</v>
      </c>
      <c r="BC76" s="55">
        <f t="shared" si="61"/>
        <v>0.3052503847892139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 t="str">
        <f>IF(BC76&gt;=BH$4,AD76,"")</f>
        <v/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8946.5118700541461</v>
      </c>
      <c r="AC77" s="71">
        <f t="shared" si="49"/>
        <v>1053.4881299458539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3.5000000000000004</v>
      </c>
      <c r="AG77" s="74">
        <f t="shared" si="65"/>
        <v>200</v>
      </c>
      <c r="AH77" s="60">
        <f t="shared" si="65"/>
        <v>50</v>
      </c>
      <c r="AI77" s="60">
        <f t="shared" si="65"/>
        <v>175.00000000000003</v>
      </c>
      <c r="AJ77" s="60">
        <f t="shared" si="65"/>
        <v>10175</v>
      </c>
      <c r="AK77" s="60">
        <f t="shared" si="65"/>
        <v>719.94169096209907</v>
      </c>
      <c r="AL77" s="60">
        <f t="shared" si="65"/>
        <v>14.398833819241981</v>
      </c>
      <c r="AM77" s="60">
        <f t="shared" si="65"/>
        <v>-491.70043731778424</v>
      </c>
      <c r="AN77" s="60">
        <f t="shared" si="65"/>
        <v>-491.70043731778424</v>
      </c>
      <c r="AO77" s="60">
        <f t="shared" si="65"/>
        <v>491.70043731778424</v>
      </c>
      <c r="AP77" s="61" t="str">
        <f t="shared" si="50"/>
        <v/>
      </c>
      <c r="AQ77" s="62">
        <f t="shared" si="46"/>
        <v>35</v>
      </c>
      <c r="AR77" s="63">
        <f t="shared" si="51"/>
        <v>2.1525827342932846</v>
      </c>
      <c r="AS77" s="63">
        <f t="shared" si="52"/>
        <v>107.62913671466423</v>
      </c>
      <c r="AT77" s="63">
        <f t="shared" si="53"/>
        <v>215.25827342932845</v>
      </c>
      <c r="AU77" s="63">
        <f t="shared" si="47"/>
        <v>-107.62913671466423</v>
      </c>
      <c r="AV77" s="68">
        <f t="shared" si="54"/>
        <v>0.1</v>
      </c>
      <c r="AW77" s="63">
        <f t="shared" si="55"/>
        <v>538.14568357332109</v>
      </c>
      <c r="AX77" s="63">
        <f t="shared" si="56"/>
        <v>-215.25827342932845</v>
      </c>
      <c r="AY77" s="64">
        <f t="shared" si="57"/>
        <v>322.88741014399261</v>
      </c>
      <c r="AZ77" s="65">
        <f t="shared" si="58"/>
        <v>-730.60071980186126</v>
      </c>
      <c r="BA77" s="51">
        <f t="shared" si="59"/>
        <v>753.40395700264958</v>
      </c>
      <c r="BB77" s="55">
        <f t="shared" si="60"/>
        <v>8.4212033465741076E-2</v>
      </c>
      <c r="BC77" s="55">
        <f t="shared" si="61"/>
        <v>0.30649363857624867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 t="str">
        <f>IF(BC77&gt;=BH$4,AD77,"")</f>
        <v/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8946.5118700541461</v>
      </c>
      <c r="AC78" s="71">
        <f t="shared" si="49"/>
        <v>1053.4881299458539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3.5000000000000004</v>
      </c>
      <c r="AG78" s="74">
        <f t="shared" si="65"/>
        <v>200</v>
      </c>
      <c r="AH78" s="60">
        <f t="shared" si="65"/>
        <v>50</v>
      </c>
      <c r="AI78" s="60">
        <f t="shared" si="65"/>
        <v>175.00000000000003</v>
      </c>
      <c r="AJ78" s="60">
        <f t="shared" si="65"/>
        <v>10175</v>
      </c>
      <c r="AK78" s="60">
        <f t="shared" si="65"/>
        <v>719.94169096209907</v>
      </c>
      <c r="AL78" s="60">
        <f t="shared" si="65"/>
        <v>14.398833819241981</v>
      </c>
      <c r="AM78" s="60">
        <f t="shared" si="65"/>
        <v>-491.70043731778424</v>
      </c>
      <c r="AN78" s="60">
        <f t="shared" si="65"/>
        <v>-491.70043731778424</v>
      </c>
      <c r="AO78" s="60">
        <f t="shared" si="65"/>
        <v>491.70043731778424</v>
      </c>
      <c r="AP78" s="61" t="str">
        <f t="shared" si="50"/>
        <v/>
      </c>
      <c r="AQ78" s="62">
        <f t="shared" si="46"/>
        <v>35</v>
      </c>
      <c r="AR78" s="63">
        <f t="shared" si="51"/>
        <v>2.16144875532631</v>
      </c>
      <c r="AS78" s="63">
        <f t="shared" si="52"/>
        <v>108.0724377663155</v>
      </c>
      <c r="AT78" s="63">
        <f t="shared" si="53"/>
        <v>216.144875532631</v>
      </c>
      <c r="AU78" s="63">
        <f t="shared" si="47"/>
        <v>-108.0724377663155</v>
      </c>
      <c r="AV78" s="68">
        <f t="shared" si="54"/>
        <v>0.1</v>
      </c>
      <c r="AW78" s="63">
        <f t="shared" si="55"/>
        <v>540.36218883157755</v>
      </c>
      <c r="AX78" s="63">
        <f t="shared" si="56"/>
        <v>-216.144875532631</v>
      </c>
      <c r="AY78" s="64">
        <f t="shared" si="57"/>
        <v>324.21731329894658</v>
      </c>
      <c r="AZ78" s="65">
        <f t="shared" si="58"/>
        <v>-729.27081664690729</v>
      </c>
      <c r="BA78" s="51">
        <f t="shared" si="59"/>
        <v>756.50706436420853</v>
      </c>
      <c r="BB78" s="55">
        <f t="shared" si="60"/>
        <v>8.4558884552134395E-2</v>
      </c>
      <c r="BC78" s="55">
        <f t="shared" si="61"/>
        <v>0.30775601934462266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 t="str">
        <f>IF(BC78&gt;=BH$4,AD78,"")</f>
        <v/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8946.5118700541461</v>
      </c>
      <c r="AC79" s="71">
        <f t="shared" si="49"/>
        <v>1053.4881299458539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3.5000000000000004</v>
      </c>
      <c r="AG79" s="74">
        <f t="shared" si="65"/>
        <v>200</v>
      </c>
      <c r="AH79" s="60">
        <f t="shared" si="65"/>
        <v>50</v>
      </c>
      <c r="AI79" s="60">
        <f t="shared" si="65"/>
        <v>175.00000000000003</v>
      </c>
      <c r="AJ79" s="60">
        <f t="shared" si="65"/>
        <v>10175</v>
      </c>
      <c r="AK79" s="60">
        <f t="shared" si="65"/>
        <v>719.94169096209907</v>
      </c>
      <c r="AL79" s="60">
        <f t="shared" si="65"/>
        <v>14.398833819241981</v>
      </c>
      <c r="AM79" s="60">
        <f t="shared" si="65"/>
        <v>-491.70043731778424</v>
      </c>
      <c r="AN79" s="60">
        <f t="shared" si="65"/>
        <v>-491.70043731778424</v>
      </c>
      <c r="AO79" s="60">
        <f t="shared" si="65"/>
        <v>491.70043731778424</v>
      </c>
      <c r="AP79" s="61" t="str">
        <f t="shared" si="50"/>
        <v/>
      </c>
      <c r="AQ79" s="62">
        <f t="shared" si="46"/>
        <v>35</v>
      </c>
      <c r="AR79" s="63">
        <f t="shared" si="51"/>
        <v>2.1704522340497698</v>
      </c>
      <c r="AS79" s="63">
        <f t="shared" si="52"/>
        <v>108.52261170248849</v>
      </c>
      <c r="AT79" s="63">
        <f t="shared" si="53"/>
        <v>217.04522340497698</v>
      </c>
      <c r="AU79" s="63">
        <f t="shared" si="47"/>
        <v>-108.52261170248849</v>
      </c>
      <c r="AV79" s="68">
        <f t="shared" si="54"/>
        <v>0.1</v>
      </c>
      <c r="AW79" s="63">
        <f t="shared" si="55"/>
        <v>542.61305851244242</v>
      </c>
      <c r="AX79" s="63">
        <f t="shared" si="56"/>
        <v>-217.04522340497698</v>
      </c>
      <c r="AY79" s="64">
        <f t="shared" si="57"/>
        <v>325.56783510746544</v>
      </c>
      <c r="AZ79" s="65">
        <f t="shared" si="58"/>
        <v>-727.92029483838837</v>
      </c>
      <c r="BA79" s="51">
        <f t="shared" si="59"/>
        <v>759.65828191741946</v>
      </c>
      <c r="BB79" s="55">
        <f t="shared" si="60"/>
        <v>8.4911113174750849E-2</v>
      </c>
      <c r="BC79" s="55">
        <f t="shared" si="61"/>
        <v>0.30903797190785498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 t="str">
        <f>IF(BC79&gt;=BH$4,AD79,"")</f>
        <v/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8946.5118700541461</v>
      </c>
      <c r="AC80" s="71">
        <f t="shared" si="49"/>
        <v>1053.4881299458539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3.5000000000000004</v>
      </c>
      <c r="AG80" s="74">
        <f t="shared" si="65"/>
        <v>200</v>
      </c>
      <c r="AH80" s="60">
        <f t="shared" si="65"/>
        <v>50</v>
      </c>
      <c r="AI80" s="60">
        <f t="shared" si="65"/>
        <v>175.00000000000003</v>
      </c>
      <c r="AJ80" s="60">
        <f t="shared" si="65"/>
        <v>10175</v>
      </c>
      <c r="AK80" s="60">
        <f t="shared" si="65"/>
        <v>719.94169096209907</v>
      </c>
      <c r="AL80" s="60">
        <f t="shared" si="65"/>
        <v>14.398833819241981</v>
      </c>
      <c r="AM80" s="60">
        <f t="shared" si="65"/>
        <v>-491.70043731778424</v>
      </c>
      <c r="AN80" s="60">
        <f t="shared" si="65"/>
        <v>-491.70043731778424</v>
      </c>
      <c r="AO80" s="60">
        <f t="shared" si="65"/>
        <v>491.70043731778424</v>
      </c>
      <c r="AP80" s="61" t="str">
        <f t="shared" si="50"/>
        <v/>
      </c>
      <c r="AQ80" s="62">
        <f t="shared" si="46"/>
        <v>35</v>
      </c>
      <c r="AR80" s="63">
        <f t="shared" si="51"/>
        <v>2.1795963921282837</v>
      </c>
      <c r="AS80" s="63">
        <f t="shared" si="52"/>
        <v>108.97981960641418</v>
      </c>
      <c r="AT80" s="63">
        <f t="shared" si="53"/>
        <v>217.95963921282836</v>
      </c>
      <c r="AU80" s="63">
        <f t="shared" si="47"/>
        <v>-108.97981960641418</v>
      </c>
      <c r="AV80" s="68">
        <f t="shared" si="54"/>
        <v>0.1</v>
      </c>
      <c r="AW80" s="63">
        <f t="shared" si="55"/>
        <v>544.89909803207092</v>
      </c>
      <c r="AX80" s="63">
        <f t="shared" si="56"/>
        <v>-217.95963921282836</v>
      </c>
      <c r="AY80" s="64">
        <f t="shared" si="57"/>
        <v>326.93945881924253</v>
      </c>
      <c r="AZ80" s="65">
        <f t="shared" si="58"/>
        <v>-726.54867112661134</v>
      </c>
      <c r="BA80" s="51">
        <f t="shared" si="59"/>
        <v>762.85873724489932</v>
      </c>
      <c r="BB80" s="55">
        <f t="shared" si="60"/>
        <v>8.5268845369595683E-2</v>
      </c>
      <c r="BC80" s="55">
        <f t="shared" si="61"/>
        <v>0.31033995497988787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 t="str">
        <f>IF(BC80&gt;=BH$4,AD80,"")</f>
        <v/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8946.5118700541461</v>
      </c>
      <c r="AC81" s="71">
        <f t="shared" si="49"/>
        <v>1053.4881299458539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3.5000000000000004</v>
      </c>
      <c r="AG81" s="74">
        <f t="shared" si="65"/>
        <v>200</v>
      </c>
      <c r="AH81" s="60">
        <f t="shared" si="65"/>
        <v>50</v>
      </c>
      <c r="AI81" s="60">
        <f t="shared" si="65"/>
        <v>175.00000000000003</v>
      </c>
      <c r="AJ81" s="60">
        <f t="shared" si="65"/>
        <v>10175</v>
      </c>
      <c r="AK81" s="60">
        <f t="shared" si="65"/>
        <v>719.94169096209907</v>
      </c>
      <c r="AL81" s="60">
        <f t="shared" si="65"/>
        <v>14.398833819241981</v>
      </c>
      <c r="AM81" s="60">
        <f t="shared" si="65"/>
        <v>-491.70043731778424</v>
      </c>
      <c r="AN81" s="60">
        <f t="shared" si="65"/>
        <v>-491.70043731778424</v>
      </c>
      <c r="AO81" s="60">
        <f t="shared" si="65"/>
        <v>491.70043731778424</v>
      </c>
      <c r="AP81" s="61" t="str">
        <f t="shared" si="50"/>
        <v/>
      </c>
      <c r="AQ81" s="62">
        <f t="shared" si="46"/>
        <v>35</v>
      </c>
      <c r="AR81" s="63">
        <f t="shared" si="51"/>
        <v>2.1888845526962228</v>
      </c>
      <c r="AS81" s="63">
        <f t="shared" si="52"/>
        <v>109.44422763481114</v>
      </c>
      <c r="AT81" s="63">
        <f t="shared" si="53"/>
        <v>218.88845526962228</v>
      </c>
      <c r="AU81" s="63">
        <f t="shared" si="47"/>
        <v>-109.44422763481114</v>
      </c>
      <c r="AV81" s="68">
        <f t="shared" si="54"/>
        <v>0.1</v>
      </c>
      <c r="AW81" s="63">
        <f t="shared" si="55"/>
        <v>547.22113817405568</v>
      </c>
      <c r="AX81" s="63">
        <f t="shared" si="56"/>
        <v>-218.88845526962228</v>
      </c>
      <c r="AY81" s="64">
        <f t="shared" si="57"/>
        <v>328.3326829044334</v>
      </c>
      <c r="AZ81" s="65">
        <f t="shared" si="58"/>
        <v>-725.15544704142053</v>
      </c>
      <c r="BA81" s="51">
        <f t="shared" si="59"/>
        <v>766.10959344367802</v>
      </c>
      <c r="BB81" s="55">
        <f t="shared" si="60"/>
        <v>8.5632211142312092E-2</v>
      </c>
      <c r="BC81" s="55">
        <f t="shared" si="61"/>
        <v>0.31166244172234642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 t="str">
        <f>IF(BC81&gt;=BH$4,AD81,"")</f>
        <v/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8946.5118700541461</v>
      </c>
      <c r="AC82" s="71">
        <f t="shared" si="49"/>
        <v>1053.4881299458539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3.5000000000000004</v>
      </c>
      <c r="AG82" s="74">
        <f t="shared" si="65"/>
        <v>200</v>
      </c>
      <c r="AH82" s="60">
        <f t="shared" si="65"/>
        <v>50</v>
      </c>
      <c r="AI82" s="60">
        <f t="shared" si="65"/>
        <v>175.00000000000003</v>
      </c>
      <c r="AJ82" s="60">
        <f t="shared" si="65"/>
        <v>10175</v>
      </c>
      <c r="AK82" s="60">
        <f t="shared" si="65"/>
        <v>719.94169096209907</v>
      </c>
      <c r="AL82" s="60">
        <f t="shared" si="65"/>
        <v>14.398833819241981</v>
      </c>
      <c r="AM82" s="60">
        <f t="shared" si="65"/>
        <v>-491.70043731778424</v>
      </c>
      <c r="AN82" s="60">
        <f t="shared" si="65"/>
        <v>-491.70043731778424</v>
      </c>
      <c r="AO82" s="60">
        <f t="shared" si="65"/>
        <v>491.70043731778424</v>
      </c>
      <c r="AP82" s="61" t="str">
        <f t="shared" si="50"/>
        <v/>
      </c>
      <c r="AQ82" s="62">
        <f t="shared" si="46"/>
        <v>35</v>
      </c>
      <c r="AR82" s="63">
        <f t="shared" si="51"/>
        <v>2.1983201443842884</v>
      </c>
      <c r="AS82" s="63">
        <f t="shared" si="52"/>
        <v>109.91600721921442</v>
      </c>
      <c r="AT82" s="63">
        <f t="shared" si="53"/>
        <v>219.83201443842884</v>
      </c>
      <c r="AU82" s="63">
        <f t="shared" si="47"/>
        <v>-109.91600721921442</v>
      </c>
      <c r="AV82" s="68">
        <f t="shared" si="54"/>
        <v>0.1</v>
      </c>
      <c r="AW82" s="63">
        <f t="shared" si="55"/>
        <v>549.58003609607215</v>
      </c>
      <c r="AX82" s="63">
        <f t="shared" si="56"/>
        <v>-219.83201443842884</v>
      </c>
      <c r="AY82" s="64">
        <f t="shared" si="57"/>
        <v>329.74802165764333</v>
      </c>
      <c r="AZ82" s="65">
        <f t="shared" si="58"/>
        <v>-723.74010828821054</v>
      </c>
      <c r="BA82" s="51">
        <f t="shared" si="59"/>
        <v>769.41205053450096</v>
      </c>
      <c r="BB82" s="55">
        <f t="shared" si="60"/>
        <v>8.6001344625706549E-2</v>
      </c>
      <c r="BC82" s="55">
        <f t="shared" si="61"/>
        <v>0.31300592031786006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 t="str">
        <f>IF(BC82&gt;=BH$4,AD82,"")</f>
        <v/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8946.5118700541461</v>
      </c>
      <c r="AC83" s="71">
        <f t="shared" si="49"/>
        <v>1053.4881299458539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3.5000000000000004</v>
      </c>
      <c r="AG83" s="74">
        <f t="shared" si="65"/>
        <v>200</v>
      </c>
      <c r="AH83" s="60">
        <f t="shared" si="65"/>
        <v>50</v>
      </c>
      <c r="AI83" s="60">
        <f t="shared" si="65"/>
        <v>175.00000000000003</v>
      </c>
      <c r="AJ83" s="60">
        <f t="shared" si="65"/>
        <v>10175</v>
      </c>
      <c r="AK83" s="60">
        <f t="shared" si="65"/>
        <v>719.94169096209907</v>
      </c>
      <c r="AL83" s="60">
        <f t="shared" si="65"/>
        <v>14.398833819241981</v>
      </c>
      <c r="AM83" s="60">
        <f t="shared" si="65"/>
        <v>-491.70043731778424</v>
      </c>
      <c r="AN83" s="60">
        <f t="shared" si="65"/>
        <v>-491.70043731778424</v>
      </c>
      <c r="AO83" s="60">
        <f t="shared" si="65"/>
        <v>491.70043731778424</v>
      </c>
      <c r="AP83" s="61" t="str">
        <f t="shared" si="50"/>
        <v/>
      </c>
      <c r="AQ83" s="62">
        <f t="shared" si="46"/>
        <v>35</v>
      </c>
      <c r="AR83" s="63">
        <f t="shared" si="51"/>
        <v>2.2079067055393624</v>
      </c>
      <c r="AS83" s="63">
        <f t="shared" si="52"/>
        <v>110.39533527696813</v>
      </c>
      <c r="AT83" s="63">
        <f t="shared" si="53"/>
        <v>220.79067055393625</v>
      </c>
      <c r="AU83" s="63">
        <f t="shared" si="47"/>
        <v>-110.39533527696813</v>
      </c>
      <c r="AV83" s="68">
        <f t="shared" si="54"/>
        <v>0.1</v>
      </c>
      <c r="AW83" s="63">
        <f t="shared" si="55"/>
        <v>551.97667638484063</v>
      </c>
      <c r="AX83" s="63">
        <f t="shared" si="56"/>
        <v>-220.79067055393625</v>
      </c>
      <c r="AY83" s="64">
        <f t="shared" si="57"/>
        <v>331.18600583090438</v>
      </c>
      <c r="AZ83" s="65">
        <f t="shared" si="58"/>
        <v>-722.30212411494949</v>
      </c>
      <c r="BA83" s="51">
        <f t="shared" si="59"/>
        <v>772.76734693877688</v>
      </c>
      <c r="BB83" s="55">
        <f t="shared" si="60"/>
        <v>8.6376384244835291E-2</v>
      </c>
      <c r="BC83" s="55">
        <f t="shared" si="61"/>
        <v>0.31437089457090167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 t="str">
        <f>IF(BC83&gt;=BH$4,AD83,"")</f>
        <v/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8946.5118700541461</v>
      </c>
      <c r="AC84" s="71">
        <f t="shared" si="49"/>
        <v>1053.4881299458539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3.5000000000000004</v>
      </c>
      <c r="AG84" s="74">
        <f t="shared" si="65"/>
        <v>200</v>
      </c>
      <c r="AH84" s="60">
        <f t="shared" si="65"/>
        <v>50</v>
      </c>
      <c r="AI84" s="60">
        <f t="shared" si="65"/>
        <v>175.00000000000003</v>
      </c>
      <c r="AJ84" s="60">
        <f t="shared" si="65"/>
        <v>10175</v>
      </c>
      <c r="AK84" s="60">
        <f t="shared" si="65"/>
        <v>719.94169096209907</v>
      </c>
      <c r="AL84" s="60">
        <f t="shared" si="65"/>
        <v>14.398833819241981</v>
      </c>
      <c r="AM84" s="60">
        <f t="shared" si="65"/>
        <v>-491.70043731778424</v>
      </c>
      <c r="AN84" s="60">
        <f t="shared" si="65"/>
        <v>-491.70043731778424</v>
      </c>
      <c r="AO84" s="60">
        <f t="shared" si="65"/>
        <v>491.70043731778424</v>
      </c>
      <c r="AP84" s="61" t="str">
        <f t="shared" si="50"/>
        <v/>
      </c>
      <c r="AQ84" s="62">
        <f t="shared" si="46"/>
        <v>35</v>
      </c>
      <c r="AR84" s="63">
        <f t="shared" si="51"/>
        <v>2.2176478886485507</v>
      </c>
      <c r="AS84" s="63">
        <f t="shared" si="52"/>
        <v>110.88239443242753</v>
      </c>
      <c r="AT84" s="63">
        <f t="shared" si="53"/>
        <v>221.76478886485506</v>
      </c>
      <c r="AU84" s="63">
        <f t="shared" si="47"/>
        <v>-110.88239443242753</v>
      </c>
      <c r="AV84" s="68">
        <f t="shared" si="54"/>
        <v>0.1</v>
      </c>
      <c r="AW84" s="63">
        <f t="shared" si="55"/>
        <v>554.41197216213766</v>
      </c>
      <c r="AX84" s="63">
        <f t="shared" si="56"/>
        <v>-221.76478886485506</v>
      </c>
      <c r="AY84" s="64">
        <f t="shared" si="57"/>
        <v>332.6471832972826</v>
      </c>
      <c r="AZ84" s="65">
        <f t="shared" si="58"/>
        <v>-720.84094664857128</v>
      </c>
      <c r="BA84" s="51">
        <f t="shared" si="59"/>
        <v>776.17676102699272</v>
      </c>
      <c r="BB84" s="55">
        <f t="shared" si="60"/>
        <v>8.6757472890079013E-2</v>
      </c>
      <c r="BC84" s="55">
        <f t="shared" si="61"/>
        <v>0.31575788453770204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 t="str">
        <f>IF(BC84&gt;=BH$4,AD84,"")</f>
        <v/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8946.5118700541461</v>
      </c>
      <c r="AC85" s="71">
        <f t="shared" si="49"/>
        <v>1053.4881299458539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3.5000000000000004</v>
      </c>
      <c r="AG85" s="74">
        <f t="shared" si="65"/>
        <v>200</v>
      </c>
      <c r="AH85" s="60">
        <f t="shared" si="65"/>
        <v>50</v>
      </c>
      <c r="AI85" s="60">
        <f t="shared" si="65"/>
        <v>175.00000000000003</v>
      </c>
      <c r="AJ85" s="60">
        <f t="shared" si="65"/>
        <v>10175</v>
      </c>
      <c r="AK85" s="60">
        <f t="shared" si="65"/>
        <v>719.94169096209907</v>
      </c>
      <c r="AL85" s="60">
        <f t="shared" si="65"/>
        <v>14.398833819241981</v>
      </c>
      <c r="AM85" s="60">
        <f t="shared" si="65"/>
        <v>-491.70043731778424</v>
      </c>
      <c r="AN85" s="60">
        <f t="shared" si="65"/>
        <v>-491.70043731778424</v>
      </c>
      <c r="AO85" s="60">
        <f t="shared" si="65"/>
        <v>491.70043731778424</v>
      </c>
      <c r="AP85" s="61" t="str">
        <f t="shared" si="50"/>
        <v/>
      </c>
      <c r="AQ85" s="62">
        <f t="shared" si="46"/>
        <v>35</v>
      </c>
      <c r="AR85" s="63">
        <f t="shared" si="51"/>
        <v>2.2275474649790272</v>
      </c>
      <c r="AS85" s="63">
        <f t="shared" si="52"/>
        <v>111.37737324895136</v>
      </c>
      <c r="AT85" s="63">
        <f t="shared" si="53"/>
        <v>222.75474649790272</v>
      </c>
      <c r="AU85" s="63">
        <f t="shared" si="47"/>
        <v>-111.37737324895136</v>
      </c>
      <c r="AV85" s="68">
        <f t="shared" si="54"/>
        <v>0.1</v>
      </c>
      <c r="AW85" s="63">
        <f t="shared" si="55"/>
        <v>556.88686624475679</v>
      </c>
      <c r="AX85" s="63">
        <f t="shared" si="56"/>
        <v>-222.75474649790272</v>
      </c>
      <c r="AY85" s="64">
        <f t="shared" si="57"/>
        <v>334.13211974685407</v>
      </c>
      <c r="AZ85" s="65">
        <f t="shared" si="58"/>
        <v>-719.3560101989998</v>
      </c>
      <c r="BA85" s="51">
        <f t="shared" si="59"/>
        <v>779.6416127426595</v>
      </c>
      <c r="BB85" s="55">
        <f t="shared" si="60"/>
        <v>8.7144758098660069E-2</v>
      </c>
      <c r="BC85" s="55">
        <f t="shared" si="61"/>
        <v>0.31716742718688956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 t="str">
        <f>IF(BC85&gt;=BH$4,AD85,"")</f>
        <v/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8946.5118700541461</v>
      </c>
      <c r="AC86" s="71">
        <f t="shared" si="49"/>
        <v>1053.4881299458539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3.5000000000000004</v>
      </c>
      <c r="AG86" s="74">
        <f t="shared" si="65"/>
        <v>200</v>
      </c>
      <c r="AH86" s="60">
        <f t="shared" si="65"/>
        <v>50</v>
      </c>
      <c r="AI86" s="60">
        <f t="shared" si="65"/>
        <v>175.00000000000003</v>
      </c>
      <c r="AJ86" s="60">
        <f t="shared" si="65"/>
        <v>10175</v>
      </c>
      <c r="AK86" s="60">
        <f t="shared" si="65"/>
        <v>719.94169096209907</v>
      </c>
      <c r="AL86" s="60">
        <f t="shared" si="65"/>
        <v>14.398833819241981</v>
      </c>
      <c r="AM86" s="60">
        <f t="shared" si="65"/>
        <v>-491.70043731778424</v>
      </c>
      <c r="AN86" s="60">
        <f t="shared" si="65"/>
        <v>-491.70043731778424</v>
      </c>
      <c r="AO86" s="60">
        <f t="shared" si="65"/>
        <v>491.70043731778424</v>
      </c>
      <c r="AP86" s="61" t="str">
        <f t="shared" si="50"/>
        <v/>
      </c>
      <c r="AQ86" s="62">
        <f t="shared" si="46"/>
        <v>35</v>
      </c>
      <c r="AR86" s="63">
        <f t="shared" si="51"/>
        <v>2.2376093294460682</v>
      </c>
      <c r="AS86" s="63">
        <f t="shared" si="52"/>
        <v>111.88046647230341</v>
      </c>
      <c r="AT86" s="63">
        <f t="shared" si="53"/>
        <v>223.76093294460682</v>
      </c>
      <c r="AU86" s="63">
        <f t="shared" si="47"/>
        <v>-111.88046647230341</v>
      </c>
      <c r="AV86" s="68">
        <f t="shared" si="54"/>
        <v>0.1</v>
      </c>
      <c r="AW86" s="63">
        <f t="shared" si="55"/>
        <v>559.4023323615171</v>
      </c>
      <c r="AX86" s="63">
        <f t="shared" si="56"/>
        <v>-223.76093294460682</v>
      </c>
      <c r="AY86" s="64">
        <f t="shared" si="57"/>
        <v>335.6413994169103</v>
      </c>
      <c r="AZ86" s="65">
        <f t="shared" si="58"/>
        <v>-717.84673052894357</v>
      </c>
      <c r="BA86" s="51">
        <f t="shared" si="59"/>
        <v>783.16326530612389</v>
      </c>
      <c r="BB86" s="55">
        <f t="shared" si="60"/>
        <v>8.7538392245086694E-2</v>
      </c>
      <c r="BC86" s="55">
        <f t="shared" si="61"/>
        <v>0.31860007709262111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 t="str">
        <f>IF(BC86&gt;=BH$4,AD86,"")</f>
        <v/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8946.5118700541461</v>
      </c>
      <c r="AC87" s="71">
        <f t="shared" si="49"/>
        <v>1053.4881299458539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3.5000000000000004</v>
      </c>
      <c r="AG87" s="74">
        <f t="shared" si="65"/>
        <v>200</v>
      </c>
      <c r="AH87" s="60">
        <f t="shared" si="65"/>
        <v>50</v>
      </c>
      <c r="AI87" s="60">
        <f t="shared" si="65"/>
        <v>175.00000000000003</v>
      </c>
      <c r="AJ87" s="60">
        <f t="shared" si="65"/>
        <v>10175</v>
      </c>
      <c r="AK87" s="60">
        <f t="shared" si="65"/>
        <v>719.94169096209907</v>
      </c>
      <c r="AL87" s="60">
        <f t="shared" si="65"/>
        <v>14.398833819241981</v>
      </c>
      <c r="AM87" s="60">
        <f t="shared" si="65"/>
        <v>-491.70043731778424</v>
      </c>
      <c r="AN87" s="60">
        <f t="shared" si="65"/>
        <v>-491.70043731778424</v>
      </c>
      <c r="AO87" s="60">
        <f t="shared" si="65"/>
        <v>491.70043731778424</v>
      </c>
      <c r="AP87" s="61" t="str">
        <f t="shared" si="50"/>
        <v/>
      </c>
      <c r="AQ87" s="62">
        <f t="shared" si="46"/>
        <v>35</v>
      </c>
      <c r="AR87" s="63">
        <f t="shared" si="51"/>
        <v>2.2478375057224822</v>
      </c>
      <c r="AS87" s="63">
        <f t="shared" si="52"/>
        <v>112.3918752861241</v>
      </c>
      <c r="AT87" s="63">
        <f t="shared" si="53"/>
        <v>224.78375057224821</v>
      </c>
      <c r="AU87" s="63">
        <f t="shared" si="47"/>
        <v>-112.3918752861241</v>
      </c>
      <c r="AV87" s="68">
        <f t="shared" si="54"/>
        <v>0.1</v>
      </c>
      <c r="AW87" s="63">
        <f t="shared" si="55"/>
        <v>561.95937643062052</v>
      </c>
      <c r="AX87" s="63">
        <f t="shared" si="56"/>
        <v>-224.78375057224821</v>
      </c>
      <c r="AY87" s="64">
        <f t="shared" si="57"/>
        <v>337.17562585837231</v>
      </c>
      <c r="AZ87" s="65">
        <f t="shared" si="58"/>
        <v>-716.31250408748156</v>
      </c>
      <c r="BA87" s="51">
        <f t="shared" si="59"/>
        <v>786.74312700286873</v>
      </c>
      <c r="BB87" s="55">
        <f t="shared" si="60"/>
        <v>8.7938532741041034E-2</v>
      </c>
      <c r="BC87" s="55">
        <f t="shared" si="61"/>
        <v>0.32005640716208367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 t="str">
        <f>IF(BC87&gt;=BH$4,AD87,"")</f>
        <v/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8946.5118700541461</v>
      </c>
      <c r="AC88" s="71">
        <f t="shared" si="49"/>
        <v>1053.4881299458539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3.5000000000000004</v>
      </c>
      <c r="AG88" s="74">
        <f t="shared" si="65"/>
        <v>200</v>
      </c>
      <c r="AH88" s="60">
        <f t="shared" si="65"/>
        <v>50</v>
      </c>
      <c r="AI88" s="60">
        <f t="shared" si="65"/>
        <v>175.00000000000003</v>
      </c>
      <c r="AJ88" s="60">
        <f t="shared" si="65"/>
        <v>10175</v>
      </c>
      <c r="AK88" s="60">
        <f t="shared" si="65"/>
        <v>719.94169096209907</v>
      </c>
      <c r="AL88" s="60">
        <f t="shared" si="65"/>
        <v>14.398833819241981</v>
      </c>
      <c r="AM88" s="60">
        <f t="shared" si="65"/>
        <v>-491.70043731778424</v>
      </c>
      <c r="AN88" s="60">
        <f t="shared" si="65"/>
        <v>-491.70043731778424</v>
      </c>
      <c r="AO88" s="60">
        <f t="shared" si="65"/>
        <v>491.70043731778424</v>
      </c>
      <c r="AP88" s="61" t="str">
        <f t="shared" si="50"/>
        <v/>
      </c>
      <c r="AQ88" s="62">
        <f t="shared" si="46"/>
        <v>35</v>
      </c>
      <c r="AR88" s="63">
        <f t="shared" si="51"/>
        <v>2.2582361516035023</v>
      </c>
      <c r="AS88" s="63">
        <f t="shared" si="52"/>
        <v>112.91180758017512</v>
      </c>
      <c r="AT88" s="63">
        <f t="shared" si="53"/>
        <v>225.82361516035024</v>
      </c>
      <c r="AU88" s="63">
        <f t="shared" si="47"/>
        <v>-112.91180758017512</v>
      </c>
      <c r="AV88" s="68">
        <f t="shared" si="54"/>
        <v>0.1</v>
      </c>
      <c r="AW88" s="63">
        <f t="shared" si="55"/>
        <v>564.55903790087564</v>
      </c>
      <c r="AX88" s="63">
        <f t="shared" si="56"/>
        <v>-225.82361516035024</v>
      </c>
      <c r="AY88" s="64">
        <f t="shared" si="57"/>
        <v>338.73542274052539</v>
      </c>
      <c r="AZ88" s="65">
        <f t="shared" si="58"/>
        <v>-714.75270720532853</v>
      </c>
      <c r="BA88" s="51">
        <f t="shared" si="59"/>
        <v>790.38265306122582</v>
      </c>
      <c r="BB88" s="55">
        <f t="shared" si="60"/>
        <v>8.8345342245261249E-2</v>
      </c>
      <c r="BC88" s="55">
        <f t="shared" si="61"/>
        <v>0.32153700939937063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 t="str">
        <f>IF(BC88&gt;=BH$4,AD88,"")</f>
        <v/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8946.5118700541461</v>
      </c>
      <c r="AC89" s="71">
        <f t="shared" si="49"/>
        <v>1053.4881299458539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3.5000000000000004</v>
      </c>
      <c r="AG89" s="74">
        <f t="shared" si="65"/>
        <v>200</v>
      </c>
      <c r="AH89" s="60">
        <f t="shared" si="65"/>
        <v>50</v>
      </c>
      <c r="AI89" s="60">
        <f t="shared" si="65"/>
        <v>175.00000000000003</v>
      </c>
      <c r="AJ89" s="60">
        <f t="shared" si="65"/>
        <v>10175</v>
      </c>
      <c r="AK89" s="60">
        <f t="shared" si="65"/>
        <v>719.94169096209907</v>
      </c>
      <c r="AL89" s="60">
        <f t="shared" si="65"/>
        <v>14.398833819241981</v>
      </c>
      <c r="AM89" s="60">
        <f t="shared" si="65"/>
        <v>-491.70043731778424</v>
      </c>
      <c r="AN89" s="60">
        <f t="shared" si="65"/>
        <v>-491.70043731778424</v>
      </c>
      <c r="AO89" s="60">
        <f t="shared" si="65"/>
        <v>491.70043731778424</v>
      </c>
      <c r="AP89" s="61" t="str">
        <f t="shared" si="50"/>
        <v/>
      </c>
      <c r="AQ89" s="62">
        <f t="shared" si="46"/>
        <v>35</v>
      </c>
      <c r="AR89" s="63">
        <f t="shared" si="51"/>
        <v>2.2688095646421873</v>
      </c>
      <c r="AS89" s="63">
        <f t="shared" si="52"/>
        <v>113.44047823210937</v>
      </c>
      <c r="AT89" s="63">
        <f t="shared" si="53"/>
        <v>226.88095646421874</v>
      </c>
      <c r="AU89" s="63">
        <f t="shared" si="47"/>
        <v>-113.44047823210937</v>
      </c>
      <c r="AV89" s="68">
        <f t="shared" si="54"/>
        <v>0.1</v>
      </c>
      <c r="AW89" s="63">
        <f t="shared" si="55"/>
        <v>567.20239116054688</v>
      </c>
      <c r="AX89" s="63">
        <f t="shared" si="56"/>
        <v>-226.88095646421874</v>
      </c>
      <c r="AY89" s="64">
        <f t="shared" si="57"/>
        <v>340.32143469632814</v>
      </c>
      <c r="AZ89" s="65">
        <f t="shared" si="58"/>
        <v>-713.16669524952567</v>
      </c>
      <c r="BA89" s="51">
        <f t="shared" si="59"/>
        <v>794.08334762476557</v>
      </c>
      <c r="BB89" s="55">
        <f t="shared" si="60"/>
        <v>8.8758988884006212E-2</v>
      </c>
      <c r="BC89" s="55">
        <f t="shared" si="61"/>
        <v>0.32304249570787252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 t="str">
        <f>IF(BC89&gt;=BH$4,AD89,"")</f>
        <v/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8946.5118700541461</v>
      </c>
      <c r="AC90" s="71">
        <f t="shared" si="49"/>
        <v>1053.4881299458539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3.5000000000000004</v>
      </c>
      <c r="AG90" s="74">
        <f t="shared" si="68"/>
        <v>200</v>
      </c>
      <c r="AH90" s="60">
        <f t="shared" si="68"/>
        <v>50</v>
      </c>
      <c r="AI90" s="60">
        <f t="shared" si="68"/>
        <v>175.00000000000003</v>
      </c>
      <c r="AJ90" s="60">
        <f t="shared" si="68"/>
        <v>10175</v>
      </c>
      <c r="AK90" s="60">
        <f t="shared" si="68"/>
        <v>719.94169096209907</v>
      </c>
      <c r="AL90" s="60">
        <f t="shared" si="68"/>
        <v>14.398833819241981</v>
      </c>
      <c r="AM90" s="60">
        <f t="shared" si="68"/>
        <v>-491.70043731778424</v>
      </c>
      <c r="AN90" s="60">
        <f t="shared" si="68"/>
        <v>-491.70043731778424</v>
      </c>
      <c r="AO90" s="60">
        <f t="shared" si="68"/>
        <v>491.70043731778424</v>
      </c>
      <c r="AP90" s="61" t="str">
        <f t="shared" si="50"/>
        <v/>
      </c>
      <c r="AQ90" s="62">
        <f t="shared" si="46"/>
        <v>35</v>
      </c>
      <c r="AR90" s="63">
        <f t="shared" si="51"/>
        <v>2.2795621880713588</v>
      </c>
      <c r="AS90" s="63">
        <f t="shared" si="52"/>
        <v>113.97810940356794</v>
      </c>
      <c r="AT90" s="63">
        <f t="shared" si="53"/>
        <v>227.95621880713588</v>
      </c>
      <c r="AU90" s="63">
        <f t="shared" si="47"/>
        <v>-113.97810940356794</v>
      </c>
      <c r="AV90" s="68">
        <f t="shared" si="54"/>
        <v>0.1</v>
      </c>
      <c r="AW90" s="63">
        <f t="shared" si="55"/>
        <v>569.89054701783971</v>
      </c>
      <c r="AX90" s="63">
        <f t="shared" si="56"/>
        <v>-227.95621880713588</v>
      </c>
      <c r="AY90" s="64">
        <f t="shared" si="57"/>
        <v>341.93432821070382</v>
      </c>
      <c r="AZ90" s="65">
        <f t="shared" si="58"/>
        <v>-711.55380173515005</v>
      </c>
      <c r="BA90" s="51">
        <f t="shared" si="59"/>
        <v>797.84676582497559</v>
      </c>
      <c r="BB90" s="55">
        <f t="shared" si="60"/>
        <v>8.9179646482729913E-2</v>
      </c>
      <c r="BC90" s="55">
        <f t="shared" si="61"/>
        <v>0.32457349873346769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 t="str">
        <f>IF(BC90&gt;=BH$4,AD90,"")</f>
        <v/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8946.5118700541461</v>
      </c>
      <c r="AC91" s="71">
        <f t="shared" si="49"/>
        <v>1053.4881299458539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3.5000000000000004</v>
      </c>
      <c r="AG91" s="74">
        <f t="shared" si="68"/>
        <v>200</v>
      </c>
      <c r="AH91" s="60">
        <f t="shared" si="68"/>
        <v>50</v>
      </c>
      <c r="AI91" s="60">
        <f t="shared" si="68"/>
        <v>175.00000000000003</v>
      </c>
      <c r="AJ91" s="60">
        <f t="shared" si="68"/>
        <v>10175</v>
      </c>
      <c r="AK91" s="60">
        <f t="shared" si="68"/>
        <v>719.94169096209907</v>
      </c>
      <c r="AL91" s="60">
        <f t="shared" si="68"/>
        <v>14.398833819241981</v>
      </c>
      <c r="AM91" s="60">
        <f t="shared" si="68"/>
        <v>-491.70043731778424</v>
      </c>
      <c r="AN91" s="60">
        <f t="shared" si="68"/>
        <v>-491.70043731778424</v>
      </c>
      <c r="AO91" s="60">
        <f t="shared" si="68"/>
        <v>491.70043731778424</v>
      </c>
      <c r="AP91" s="61" t="str">
        <f t="shared" si="50"/>
        <v/>
      </c>
      <c r="AQ91" s="62">
        <f t="shared" si="46"/>
        <v>35</v>
      </c>
      <c r="AR91" s="63">
        <f t="shared" si="51"/>
        <v>2.2904986170292334</v>
      </c>
      <c r="AS91" s="63">
        <f t="shared" si="52"/>
        <v>114.52493085146168</v>
      </c>
      <c r="AT91" s="63">
        <f t="shared" si="53"/>
        <v>229.04986170292335</v>
      </c>
      <c r="AU91" s="63">
        <f t="shared" si="47"/>
        <v>-114.52493085146168</v>
      </c>
      <c r="AV91" s="68">
        <f t="shared" si="54"/>
        <v>0.1</v>
      </c>
      <c r="AW91" s="63">
        <f t="shared" si="55"/>
        <v>572.62465425730841</v>
      </c>
      <c r="AX91" s="63">
        <f t="shared" si="56"/>
        <v>-229.04986170292335</v>
      </c>
      <c r="AY91" s="64">
        <f t="shared" si="57"/>
        <v>343.57479255438506</v>
      </c>
      <c r="AZ91" s="65">
        <f t="shared" si="58"/>
        <v>-709.91333739146876</v>
      </c>
      <c r="BA91" s="51">
        <f t="shared" si="59"/>
        <v>801.6745159602317</v>
      </c>
      <c r="BB91" s="55">
        <f t="shared" si="60"/>
        <v>8.9607494809636881E-2</v>
      </c>
      <c r="BC91" s="55">
        <f t="shared" si="61"/>
        <v>0.32613067275095331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 t="str">
        <f>IF(BC91&gt;=BH$4,AD91,"")</f>
        <v/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8946.5118700541461</v>
      </c>
      <c r="AC92" s="71">
        <f t="shared" si="49"/>
        <v>1053.4881299458539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3.5000000000000004</v>
      </c>
      <c r="AG92" s="74">
        <f t="shared" si="68"/>
        <v>200</v>
      </c>
      <c r="AH92" s="60">
        <f t="shared" si="68"/>
        <v>50</v>
      </c>
      <c r="AI92" s="60">
        <f t="shared" si="68"/>
        <v>175.00000000000003</v>
      </c>
      <c r="AJ92" s="60">
        <f t="shared" si="68"/>
        <v>10175</v>
      </c>
      <c r="AK92" s="60">
        <f t="shared" si="68"/>
        <v>719.94169096209907</v>
      </c>
      <c r="AL92" s="60">
        <f t="shared" si="68"/>
        <v>14.398833819241981</v>
      </c>
      <c r="AM92" s="60">
        <f t="shared" si="68"/>
        <v>-491.70043731778424</v>
      </c>
      <c r="AN92" s="60">
        <f t="shared" si="68"/>
        <v>-491.70043731778424</v>
      </c>
      <c r="AO92" s="60">
        <f t="shared" si="68"/>
        <v>491.70043731778424</v>
      </c>
      <c r="AP92" s="61" t="str">
        <f t="shared" si="50"/>
        <v/>
      </c>
      <c r="AQ92" s="62">
        <f t="shared" si="46"/>
        <v>35</v>
      </c>
      <c r="AR92" s="63">
        <f t="shared" si="51"/>
        <v>2.3016236051070718</v>
      </c>
      <c r="AS92" s="63">
        <f t="shared" si="52"/>
        <v>115.08118025535359</v>
      </c>
      <c r="AT92" s="63">
        <f t="shared" si="53"/>
        <v>230.16236051070717</v>
      </c>
      <c r="AU92" s="63">
        <f t="shared" si="47"/>
        <v>-115.08118025535359</v>
      </c>
      <c r="AV92" s="68">
        <f t="shared" si="54"/>
        <v>0.1</v>
      </c>
      <c r="AW92" s="63">
        <f t="shared" si="55"/>
        <v>575.40590127676796</v>
      </c>
      <c r="AX92" s="63">
        <f t="shared" si="56"/>
        <v>-230.16236051070717</v>
      </c>
      <c r="AY92" s="64">
        <f t="shared" si="57"/>
        <v>345.24354076606079</v>
      </c>
      <c r="AZ92" s="65">
        <f t="shared" si="58"/>
        <v>-708.24458917979314</v>
      </c>
      <c r="BA92" s="51">
        <f t="shared" si="59"/>
        <v>805.56826178747508</v>
      </c>
      <c r="BB92" s="55">
        <f t="shared" si="60"/>
        <v>9.0042719831835372E-2</v>
      </c>
      <c r="BC92" s="55">
        <f t="shared" si="61"/>
        <v>0.32771469459632663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 t="str">
        <f>IF(BC92&gt;=BH$4,AD92,"")</f>
        <v/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8946.5118700541461</v>
      </c>
      <c r="AC93" s="71">
        <f t="shared" si="49"/>
        <v>1053.4881299458539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3.5000000000000004</v>
      </c>
      <c r="AG93" s="74">
        <f t="shared" si="68"/>
        <v>200</v>
      </c>
      <c r="AH93" s="60">
        <f t="shared" si="68"/>
        <v>50</v>
      </c>
      <c r="AI93" s="60">
        <f t="shared" si="68"/>
        <v>175.00000000000003</v>
      </c>
      <c r="AJ93" s="60">
        <f t="shared" si="68"/>
        <v>10175</v>
      </c>
      <c r="AK93" s="60">
        <f t="shared" si="68"/>
        <v>719.94169096209907</v>
      </c>
      <c r="AL93" s="60">
        <f t="shared" si="68"/>
        <v>14.398833819241981</v>
      </c>
      <c r="AM93" s="60">
        <f t="shared" si="68"/>
        <v>-491.70043731778424</v>
      </c>
      <c r="AN93" s="60">
        <f t="shared" si="68"/>
        <v>-491.70043731778424</v>
      </c>
      <c r="AO93" s="60">
        <f t="shared" si="68"/>
        <v>491.70043731778424</v>
      </c>
      <c r="AP93" s="61" t="str">
        <f t="shared" si="50"/>
        <v/>
      </c>
      <c r="AQ93" s="62">
        <f t="shared" si="46"/>
        <v>35</v>
      </c>
      <c r="AR93" s="63">
        <f t="shared" si="51"/>
        <v>2.3129420712384374</v>
      </c>
      <c r="AS93" s="63">
        <f t="shared" si="52"/>
        <v>115.64710356192187</v>
      </c>
      <c r="AT93" s="63">
        <f t="shared" si="53"/>
        <v>231.29420712384373</v>
      </c>
      <c r="AU93" s="63">
        <f t="shared" si="47"/>
        <v>-115.64710356192187</v>
      </c>
      <c r="AV93" s="68">
        <f t="shared" si="54"/>
        <v>0.1</v>
      </c>
      <c r="AW93" s="63">
        <f t="shared" si="55"/>
        <v>578.23551780960929</v>
      </c>
      <c r="AX93" s="63">
        <f t="shared" si="56"/>
        <v>-231.29420712384373</v>
      </c>
      <c r="AY93" s="64">
        <f t="shared" si="57"/>
        <v>346.94131068576553</v>
      </c>
      <c r="AZ93" s="65">
        <f t="shared" si="58"/>
        <v>-706.54681926008834</v>
      </c>
      <c r="BA93" s="51">
        <f t="shared" si="59"/>
        <v>809.52972493345305</v>
      </c>
      <c r="BB93" s="55">
        <f t="shared" si="60"/>
        <v>9.0485513984854701E-2</v>
      </c>
      <c r="BC93" s="55">
        <f t="shared" si="61"/>
        <v>0.32932626464770637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 t="str">
        <f>IF(BC93&gt;=BH$4,AD93,"")</f>
        <v/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8946.5118700541461</v>
      </c>
      <c r="AC94" s="71">
        <f t="shared" si="49"/>
        <v>1053.4881299458539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3.5000000000000004</v>
      </c>
      <c r="AG94" s="74">
        <f t="shared" si="68"/>
        <v>200</v>
      </c>
      <c r="AH94" s="60">
        <f t="shared" si="68"/>
        <v>50</v>
      </c>
      <c r="AI94" s="60">
        <f t="shared" si="68"/>
        <v>175.00000000000003</v>
      </c>
      <c r="AJ94" s="60">
        <f t="shared" si="68"/>
        <v>10175</v>
      </c>
      <c r="AK94" s="60">
        <f t="shared" si="68"/>
        <v>719.94169096209907</v>
      </c>
      <c r="AL94" s="60">
        <f t="shared" si="68"/>
        <v>14.398833819241981</v>
      </c>
      <c r="AM94" s="60">
        <f t="shared" si="68"/>
        <v>-491.70043731778424</v>
      </c>
      <c r="AN94" s="60">
        <f t="shared" si="68"/>
        <v>-491.70043731778424</v>
      </c>
      <c r="AO94" s="60">
        <f t="shared" si="68"/>
        <v>491.70043731778424</v>
      </c>
      <c r="AP94" s="61" t="str">
        <f t="shared" si="50"/>
        <v/>
      </c>
      <c r="AQ94" s="62">
        <f t="shared" si="46"/>
        <v>35</v>
      </c>
      <c r="AR94" s="63">
        <f t="shared" si="51"/>
        <v>2.3244591069510552</v>
      </c>
      <c r="AS94" s="63">
        <f t="shared" si="52"/>
        <v>116.22295534755276</v>
      </c>
      <c r="AT94" s="63">
        <f t="shared" si="53"/>
        <v>232.44591069510551</v>
      </c>
      <c r="AU94" s="63">
        <f t="shared" si="47"/>
        <v>-116.22295534755276</v>
      </c>
      <c r="AV94" s="68">
        <f t="shared" si="54"/>
        <v>0.1</v>
      </c>
      <c r="AW94" s="63">
        <f t="shared" si="55"/>
        <v>581.1147767377638</v>
      </c>
      <c r="AX94" s="63">
        <f t="shared" si="56"/>
        <v>-232.44591069510551</v>
      </c>
      <c r="AY94" s="64">
        <f t="shared" si="57"/>
        <v>348.66886604265829</v>
      </c>
      <c r="AZ94" s="65">
        <f t="shared" si="58"/>
        <v>-704.81926390319563</v>
      </c>
      <c r="BA94" s="51">
        <f t="shared" si="59"/>
        <v>813.56068743286926</v>
      </c>
      <c r="BB94" s="55">
        <f t="shared" si="60"/>
        <v>9.0936076456348061E-2</v>
      </c>
      <c r="BC94" s="55">
        <f t="shared" si="61"/>
        <v>0.33096610785788239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 t="str">
        <f>IF(BC94&gt;=BH$4,AD94,"")</f>
        <v/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8946.5118700541461</v>
      </c>
      <c r="AC95" s="71">
        <f t="shared" si="49"/>
        <v>1053.4881299458539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3.5000000000000004</v>
      </c>
      <c r="AG95" s="74">
        <f t="shared" si="68"/>
        <v>200</v>
      </c>
      <c r="AH95" s="60">
        <f t="shared" si="68"/>
        <v>50</v>
      </c>
      <c r="AI95" s="60">
        <f t="shared" si="68"/>
        <v>175.00000000000003</v>
      </c>
      <c r="AJ95" s="60">
        <f t="shared" si="68"/>
        <v>10175</v>
      </c>
      <c r="AK95" s="60">
        <f t="shared" si="68"/>
        <v>719.94169096209907</v>
      </c>
      <c r="AL95" s="60">
        <f t="shared" si="68"/>
        <v>14.398833819241981</v>
      </c>
      <c r="AM95" s="60">
        <f t="shared" si="68"/>
        <v>-491.70043731778424</v>
      </c>
      <c r="AN95" s="60">
        <f t="shared" si="68"/>
        <v>-491.70043731778424</v>
      </c>
      <c r="AO95" s="60">
        <f t="shared" si="68"/>
        <v>491.70043731778424</v>
      </c>
      <c r="AP95" s="61" t="str">
        <f t="shared" si="50"/>
        <v/>
      </c>
      <c r="AQ95" s="62">
        <f t="shared" si="46"/>
        <v>35</v>
      </c>
      <c r="AR95" s="63">
        <f t="shared" si="51"/>
        <v>2.3361799840037198</v>
      </c>
      <c r="AS95" s="63">
        <f t="shared" si="52"/>
        <v>116.80899920018599</v>
      </c>
      <c r="AT95" s="63">
        <f t="shared" si="53"/>
        <v>233.61799840037199</v>
      </c>
      <c r="AU95" s="63">
        <f t="shared" si="47"/>
        <v>-116.80899920018599</v>
      </c>
      <c r="AV95" s="68">
        <f t="shared" si="54"/>
        <v>0.1</v>
      </c>
      <c r="AW95" s="63">
        <f t="shared" si="55"/>
        <v>584.04499600092993</v>
      </c>
      <c r="AX95" s="63">
        <f t="shared" si="56"/>
        <v>-233.61799840037199</v>
      </c>
      <c r="AY95" s="64">
        <f t="shared" si="57"/>
        <v>350.42699760055791</v>
      </c>
      <c r="AZ95" s="65">
        <f t="shared" si="58"/>
        <v>-703.06113234529596</v>
      </c>
      <c r="BA95" s="51">
        <f t="shared" si="59"/>
        <v>817.66299440130194</v>
      </c>
      <c r="BB95" s="55">
        <f t="shared" si="60"/>
        <v>9.1394613484859014E-2</v>
      </c>
      <c r="BC95" s="55">
        <f t="shared" si="61"/>
        <v>0.3326349748416898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 t="str">
        <f>IF(BC95&gt;=BH$4,AD95,"")</f>
        <v/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8946.5118700541461</v>
      </c>
      <c r="AC96" s="71">
        <f t="shared" si="49"/>
        <v>1053.4881299458539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3.5000000000000004</v>
      </c>
      <c r="AG96" s="74">
        <f t="shared" si="68"/>
        <v>200</v>
      </c>
      <c r="AH96" s="60">
        <f t="shared" si="68"/>
        <v>50</v>
      </c>
      <c r="AI96" s="60">
        <f t="shared" si="68"/>
        <v>175.00000000000003</v>
      </c>
      <c r="AJ96" s="60">
        <f t="shared" si="68"/>
        <v>10175</v>
      </c>
      <c r="AK96" s="60">
        <f t="shared" si="68"/>
        <v>719.94169096209907</v>
      </c>
      <c r="AL96" s="60">
        <f t="shared" si="68"/>
        <v>14.398833819241981</v>
      </c>
      <c r="AM96" s="60">
        <f t="shared" si="68"/>
        <v>-491.70043731778424</v>
      </c>
      <c r="AN96" s="60">
        <f t="shared" si="68"/>
        <v>-491.70043731778424</v>
      </c>
      <c r="AO96" s="60">
        <f t="shared" si="68"/>
        <v>491.70043731778424</v>
      </c>
      <c r="AP96" s="61" t="str">
        <f t="shared" si="50"/>
        <v/>
      </c>
      <c r="AQ96" s="62">
        <f t="shared" si="46"/>
        <v>35</v>
      </c>
      <c r="AR96" s="63">
        <f t="shared" si="51"/>
        <v>2.3481101624323242</v>
      </c>
      <c r="AS96" s="63">
        <f t="shared" si="52"/>
        <v>117.40550812161621</v>
      </c>
      <c r="AT96" s="63">
        <f t="shared" si="53"/>
        <v>234.81101624323242</v>
      </c>
      <c r="AU96" s="63">
        <f t="shared" si="47"/>
        <v>-117.40550812161621</v>
      </c>
      <c r="AV96" s="68">
        <f t="shared" si="54"/>
        <v>0.1</v>
      </c>
      <c r="AW96" s="63">
        <f t="shared" si="55"/>
        <v>587.02754060808104</v>
      </c>
      <c r="AX96" s="63">
        <f t="shared" si="56"/>
        <v>-234.81101624323242</v>
      </c>
      <c r="AY96" s="64">
        <f t="shared" si="57"/>
        <v>352.21652436484862</v>
      </c>
      <c r="AZ96" s="65">
        <f t="shared" si="58"/>
        <v>-701.27160558100525</v>
      </c>
      <c r="BA96" s="51">
        <f t="shared" si="59"/>
        <v>821.83855685131346</v>
      </c>
      <c r="BB96" s="55">
        <f t="shared" si="60"/>
        <v>9.1861338674593354E-2</v>
      </c>
      <c r="BC96" s="55">
        <f t="shared" si="61"/>
        <v>0.3343336430216366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 t="str">
        <f>IF(BC96&gt;=BH$4,AD96,"")</f>
        <v/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8946.5118700541461</v>
      </c>
      <c r="AC97" s="71">
        <f t="shared" si="49"/>
        <v>1053.4881299458539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3.5000000000000004</v>
      </c>
      <c r="AG97" s="74">
        <f t="shared" si="68"/>
        <v>200</v>
      </c>
      <c r="AH97" s="60">
        <f t="shared" si="68"/>
        <v>50</v>
      </c>
      <c r="AI97" s="60">
        <f t="shared" si="68"/>
        <v>175.00000000000003</v>
      </c>
      <c r="AJ97" s="60">
        <f t="shared" si="68"/>
        <v>10175</v>
      </c>
      <c r="AK97" s="60">
        <f t="shared" si="68"/>
        <v>719.94169096209907</v>
      </c>
      <c r="AL97" s="60">
        <f t="shared" si="68"/>
        <v>14.398833819241981</v>
      </c>
      <c r="AM97" s="60">
        <f t="shared" si="68"/>
        <v>-491.70043731778424</v>
      </c>
      <c r="AN97" s="60">
        <f t="shared" si="68"/>
        <v>-491.70043731778424</v>
      </c>
      <c r="AO97" s="60">
        <f t="shared" si="68"/>
        <v>491.70043731778424</v>
      </c>
      <c r="AP97" s="61" t="str">
        <f t="shared" si="50"/>
        <v/>
      </c>
      <c r="AQ97" s="62">
        <f t="shared" si="46"/>
        <v>35</v>
      </c>
      <c r="AR97" s="63">
        <f t="shared" si="51"/>
        <v>2.3602552990308139</v>
      </c>
      <c r="AS97" s="63">
        <f t="shared" si="52"/>
        <v>118.01276495154069</v>
      </c>
      <c r="AT97" s="63">
        <f t="shared" si="53"/>
        <v>236.02552990308138</v>
      </c>
      <c r="AU97" s="63">
        <f t="shared" si="47"/>
        <v>-118.01276495154069</v>
      </c>
      <c r="AV97" s="68">
        <f t="shared" si="54"/>
        <v>0.1</v>
      </c>
      <c r="AW97" s="63">
        <f t="shared" si="55"/>
        <v>590.0638247577034</v>
      </c>
      <c r="AX97" s="63">
        <f t="shared" si="56"/>
        <v>-236.02552990308138</v>
      </c>
      <c r="AY97" s="64">
        <f t="shared" si="57"/>
        <v>354.038294854622</v>
      </c>
      <c r="AZ97" s="65">
        <f t="shared" si="58"/>
        <v>-699.44983509123188</v>
      </c>
      <c r="BA97" s="51">
        <f t="shared" si="59"/>
        <v>826.08935466078481</v>
      </c>
      <c r="BB97" s="55">
        <f t="shared" si="60"/>
        <v>9.2336473327205806E-2</v>
      </c>
      <c r="BC97" s="55">
        <f t="shared" si="61"/>
        <v>0.33606291783545628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 t="str">
        <f>IF(BC97&gt;=BH$4,AD97,"")</f>
        <v/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8946.5118700541461</v>
      </c>
      <c r="AC98" s="71">
        <f t="shared" si="49"/>
        <v>1053.4881299458539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3.5000000000000004</v>
      </c>
      <c r="AG98" s="74">
        <f t="shared" si="68"/>
        <v>200</v>
      </c>
      <c r="AH98" s="60">
        <f t="shared" si="68"/>
        <v>50</v>
      </c>
      <c r="AI98" s="60">
        <f t="shared" si="68"/>
        <v>175.00000000000003</v>
      </c>
      <c r="AJ98" s="60">
        <f t="shared" si="68"/>
        <v>10175</v>
      </c>
      <c r="AK98" s="60">
        <f t="shared" si="68"/>
        <v>719.94169096209907</v>
      </c>
      <c r="AL98" s="60">
        <f t="shared" si="68"/>
        <v>14.398833819241981</v>
      </c>
      <c r="AM98" s="60">
        <f t="shared" si="68"/>
        <v>-491.70043731778424</v>
      </c>
      <c r="AN98" s="60">
        <f t="shared" si="68"/>
        <v>-491.70043731778424</v>
      </c>
      <c r="AO98" s="60">
        <f t="shared" si="68"/>
        <v>491.70043731778424</v>
      </c>
      <c r="AP98" s="61" t="str">
        <f t="shared" si="50"/>
        <v/>
      </c>
      <c r="AQ98" s="62">
        <f t="shared" si="46"/>
        <v>35</v>
      </c>
      <c r="AR98" s="63">
        <f t="shared" si="51"/>
        <v>2.37262125629473</v>
      </c>
      <c r="AS98" s="63">
        <f t="shared" si="52"/>
        <v>118.6310628147365</v>
      </c>
      <c r="AT98" s="63">
        <f t="shared" si="53"/>
        <v>237.26212562947299</v>
      </c>
      <c r="AU98" s="63">
        <f t="shared" si="47"/>
        <v>-118.6310628147365</v>
      </c>
      <c r="AV98" s="68">
        <f t="shared" si="54"/>
        <v>0.1</v>
      </c>
      <c r="AW98" s="63">
        <f t="shared" si="55"/>
        <v>593.15531407368246</v>
      </c>
      <c r="AX98" s="63">
        <f t="shared" si="56"/>
        <v>-237.26212562947299</v>
      </c>
      <c r="AY98" s="64">
        <f t="shared" si="57"/>
        <v>355.8931884442095</v>
      </c>
      <c r="AZ98" s="65">
        <f t="shared" si="58"/>
        <v>-697.59494150164437</v>
      </c>
      <c r="BA98" s="51">
        <f t="shared" si="59"/>
        <v>830.41743970315542</v>
      </c>
      <c r="BB98" s="55">
        <f t="shared" si="60"/>
        <v>9.2820246791683922E-2</v>
      </c>
      <c r="BC98" s="55">
        <f t="shared" si="61"/>
        <v>0.33782363400952731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 t="str">
        <f>IF(BC98&gt;=BH$4,AD98,"")</f>
        <v/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8946.5118700541461</v>
      </c>
      <c r="AC99" s="71">
        <f t="shared" si="49"/>
        <v>1053.4881299458539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3.5000000000000004</v>
      </c>
      <c r="AG99" s="74">
        <f t="shared" si="68"/>
        <v>200</v>
      </c>
      <c r="AH99" s="60">
        <f t="shared" si="68"/>
        <v>50</v>
      </c>
      <c r="AI99" s="60">
        <f t="shared" si="68"/>
        <v>175.00000000000003</v>
      </c>
      <c r="AJ99" s="60">
        <f t="shared" si="68"/>
        <v>10175</v>
      </c>
      <c r="AK99" s="60">
        <f t="shared" si="68"/>
        <v>719.94169096209907</v>
      </c>
      <c r="AL99" s="60">
        <f t="shared" si="68"/>
        <v>14.398833819241981</v>
      </c>
      <c r="AM99" s="60">
        <f t="shared" si="68"/>
        <v>-491.70043731778424</v>
      </c>
      <c r="AN99" s="60">
        <f t="shared" si="68"/>
        <v>-491.70043731778424</v>
      </c>
      <c r="AO99" s="60">
        <f t="shared" si="68"/>
        <v>491.70043731778424</v>
      </c>
      <c r="AP99" s="61" t="str">
        <f t="shared" si="50"/>
        <v/>
      </c>
      <c r="AQ99" s="62">
        <f t="shared" si="46"/>
        <v>35</v>
      </c>
      <c r="AR99" s="63">
        <f t="shared" si="51"/>
        <v>2.3852141118570671</v>
      </c>
      <c r="AS99" s="63">
        <f t="shared" si="52"/>
        <v>119.26070559285336</v>
      </c>
      <c r="AT99" s="63">
        <f t="shared" si="53"/>
        <v>238.52141118570671</v>
      </c>
      <c r="AU99" s="63">
        <f t="shared" si="47"/>
        <v>-119.26070559285336</v>
      </c>
      <c r="AV99" s="68">
        <f t="shared" si="54"/>
        <v>0.1</v>
      </c>
      <c r="AW99" s="63">
        <f t="shared" si="55"/>
        <v>596.30352796426678</v>
      </c>
      <c r="AX99" s="63">
        <f t="shared" si="56"/>
        <v>-238.52141118570671</v>
      </c>
      <c r="AY99" s="64">
        <f t="shared" si="57"/>
        <v>357.78211677856007</v>
      </c>
      <c r="AZ99" s="65">
        <f t="shared" si="58"/>
        <v>-695.7060131672938</v>
      </c>
      <c r="BA99" s="51">
        <f t="shared" si="59"/>
        <v>834.82493914997349</v>
      </c>
      <c r="BB99" s="55">
        <f t="shared" si="60"/>
        <v>9.3312896833491935E-2</v>
      </c>
      <c r="BC99" s="55">
        <f t="shared" si="61"/>
        <v>0.33961665690238863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 t="str">
        <f>IF(BC99&gt;=BH$4,AD99,"")</f>
        <v/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8946.5118700541461</v>
      </c>
      <c r="AC100" s="71">
        <f t="shared" si="49"/>
        <v>1053.4881299458539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3.5000000000000004</v>
      </c>
      <c r="AG100" s="74">
        <f t="shared" si="68"/>
        <v>200</v>
      </c>
      <c r="AH100" s="60">
        <f t="shared" si="68"/>
        <v>50</v>
      </c>
      <c r="AI100" s="60">
        <f t="shared" si="68"/>
        <v>175.00000000000003</v>
      </c>
      <c r="AJ100" s="60">
        <f t="shared" si="68"/>
        <v>10175</v>
      </c>
      <c r="AK100" s="60">
        <f t="shared" si="68"/>
        <v>719.94169096209907</v>
      </c>
      <c r="AL100" s="60">
        <f t="shared" si="68"/>
        <v>14.398833819241981</v>
      </c>
      <c r="AM100" s="60">
        <f t="shared" si="68"/>
        <v>-491.70043731778424</v>
      </c>
      <c r="AN100" s="60">
        <f t="shared" si="68"/>
        <v>-491.70043731778424</v>
      </c>
      <c r="AO100" s="60">
        <f t="shared" si="68"/>
        <v>491.70043731778424</v>
      </c>
      <c r="AP100" s="61" t="str">
        <f t="shared" si="50"/>
        <v/>
      </c>
      <c r="AQ100" s="62">
        <f t="shared" si="46"/>
        <v>35</v>
      </c>
      <c r="AR100" s="63">
        <f t="shared" si="51"/>
        <v>2.3980401684483361</v>
      </c>
      <c r="AS100" s="63">
        <f t="shared" si="52"/>
        <v>119.9020084224168</v>
      </c>
      <c r="AT100" s="63">
        <f t="shared" si="53"/>
        <v>239.8040168448336</v>
      </c>
      <c r="AU100" s="63">
        <f t="shared" si="47"/>
        <v>-119.9020084224168</v>
      </c>
      <c r="AV100" s="68">
        <f t="shared" si="54"/>
        <v>0.1</v>
      </c>
      <c r="AW100" s="63">
        <f t="shared" si="55"/>
        <v>599.51004211208397</v>
      </c>
      <c r="AX100" s="63">
        <f t="shared" si="56"/>
        <v>-239.8040168448336</v>
      </c>
      <c r="AY100" s="64">
        <f t="shared" si="57"/>
        <v>359.70602526725037</v>
      </c>
      <c r="AZ100" s="65">
        <f t="shared" si="58"/>
        <v>-693.78210467860345</v>
      </c>
      <c r="BA100" s="51">
        <f t="shared" si="59"/>
        <v>839.31405895691762</v>
      </c>
      <c r="BB100" s="55">
        <f t="shared" si="60"/>
        <v>9.3814670024222294E-2</v>
      </c>
      <c r="BC100" s="55">
        <f t="shared" si="61"/>
        <v>0.34144288392289546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 t="str">
        <f>IF(BC100&gt;=BH$4,AD100,"")</f>
        <v/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8946.5118700541461</v>
      </c>
      <c r="AC101" s="71">
        <f t="shared" si="49"/>
        <v>1053.4881299458539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3.5000000000000004</v>
      </c>
      <c r="AG101" s="74">
        <f t="shared" si="68"/>
        <v>200</v>
      </c>
      <c r="AH101" s="60">
        <f t="shared" si="68"/>
        <v>50</v>
      </c>
      <c r="AI101" s="60">
        <f t="shared" si="68"/>
        <v>175.00000000000003</v>
      </c>
      <c r="AJ101" s="60">
        <f t="shared" si="68"/>
        <v>10175</v>
      </c>
      <c r="AK101" s="60">
        <f t="shared" si="68"/>
        <v>719.94169096209907</v>
      </c>
      <c r="AL101" s="60">
        <f t="shared" si="68"/>
        <v>14.398833819241981</v>
      </c>
      <c r="AM101" s="60">
        <f t="shared" si="68"/>
        <v>-491.70043731778424</v>
      </c>
      <c r="AN101" s="60">
        <f t="shared" si="68"/>
        <v>-491.70043731778424</v>
      </c>
      <c r="AO101" s="60">
        <f t="shared" si="68"/>
        <v>491.70043731778424</v>
      </c>
      <c r="AP101" s="61" t="str">
        <f t="shared" si="50"/>
        <v/>
      </c>
      <c r="AQ101" s="62">
        <f t="shared" si="46"/>
        <v>35</v>
      </c>
      <c r="AR101" s="63">
        <f t="shared" si="51"/>
        <v>2.4111059644151434</v>
      </c>
      <c r="AS101" s="63">
        <f t="shared" si="52"/>
        <v>120.55529822075717</v>
      </c>
      <c r="AT101" s="63">
        <f t="shared" si="53"/>
        <v>241.11059644151433</v>
      </c>
      <c r="AU101" s="63">
        <f t="shared" si="47"/>
        <v>-120.55529822075717</v>
      </c>
      <c r="AV101" s="68">
        <f t="shared" si="54"/>
        <v>0.1</v>
      </c>
      <c r="AW101" s="63">
        <f t="shared" si="55"/>
        <v>602.77649110378582</v>
      </c>
      <c r="AX101" s="63">
        <f t="shared" si="56"/>
        <v>-241.11059644151433</v>
      </c>
      <c r="AY101" s="64">
        <f t="shared" si="57"/>
        <v>361.66589466227151</v>
      </c>
      <c r="AZ101" s="65">
        <f t="shared" si="58"/>
        <v>-691.82223528358236</v>
      </c>
      <c r="BA101" s="51">
        <f t="shared" si="59"/>
        <v>843.88708754530012</v>
      </c>
      <c r="BB101" s="55">
        <f t="shared" si="60"/>
        <v>9.4325822153097164E-2</v>
      </c>
      <c r="BC101" s="55">
        <f t="shared" si="61"/>
        <v>0.34330324602789786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 t="str">
        <f>IF(BC101&gt;=BH$4,AD101,"")</f>
        <v/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8946.5118700541461</v>
      </c>
      <c r="AC102" s="71">
        <f t="shared" si="49"/>
        <v>1053.4881299458539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3.5000000000000004</v>
      </c>
      <c r="AG102" s="74">
        <f t="shared" si="68"/>
        <v>200</v>
      </c>
      <c r="AH102" s="60">
        <f t="shared" si="68"/>
        <v>50</v>
      </c>
      <c r="AI102" s="60">
        <f t="shared" si="68"/>
        <v>175.00000000000003</v>
      </c>
      <c r="AJ102" s="60">
        <f t="shared" si="68"/>
        <v>10175</v>
      </c>
      <c r="AK102" s="60">
        <f t="shared" si="68"/>
        <v>719.94169096209907</v>
      </c>
      <c r="AL102" s="60">
        <f t="shared" si="68"/>
        <v>14.398833819241981</v>
      </c>
      <c r="AM102" s="60">
        <f t="shared" si="68"/>
        <v>-491.70043731778424</v>
      </c>
      <c r="AN102" s="60">
        <f t="shared" si="68"/>
        <v>-491.70043731778424</v>
      </c>
      <c r="AO102" s="60">
        <f t="shared" si="68"/>
        <v>491.70043731778424</v>
      </c>
      <c r="AP102" s="61" t="str">
        <f t="shared" si="50"/>
        <v/>
      </c>
      <c r="AQ102" s="62">
        <f t="shared" si="46"/>
        <v>35</v>
      </c>
      <c r="AR102" s="63">
        <f t="shared" si="51"/>
        <v>2.4244182848341538</v>
      </c>
      <c r="AS102" s="63">
        <f t="shared" si="52"/>
        <v>121.22091424170769</v>
      </c>
      <c r="AT102" s="63">
        <f t="shared" si="53"/>
        <v>242.44182848341538</v>
      </c>
      <c r="AU102" s="63">
        <f t="shared" si="47"/>
        <v>-121.22091424170769</v>
      </c>
      <c r="AV102" s="68">
        <f t="shared" si="54"/>
        <v>0.1</v>
      </c>
      <c r="AW102" s="63">
        <f t="shared" si="55"/>
        <v>606.10457120853846</v>
      </c>
      <c r="AX102" s="63">
        <f t="shared" si="56"/>
        <v>-242.44182848341538</v>
      </c>
      <c r="AY102" s="64">
        <f t="shared" si="57"/>
        <v>363.66274272512305</v>
      </c>
      <c r="AZ102" s="65">
        <f t="shared" si="58"/>
        <v>-689.82538722073082</v>
      </c>
      <c r="BA102" s="51">
        <f t="shared" si="59"/>
        <v>848.54639969195387</v>
      </c>
      <c r="BB102" s="55">
        <f t="shared" si="60"/>
        <v>9.4846618661762111E-2</v>
      </c>
      <c r="BC102" s="55">
        <f t="shared" si="61"/>
        <v>0.3451987093046926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 t="str">
        <f>IF(BC102&gt;=BH$4,AD102,"")</f>
        <v/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8946.5118700541461</v>
      </c>
      <c r="AC103" s="71">
        <f t="shared" si="49"/>
        <v>1053.4881299458539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3.5000000000000004</v>
      </c>
      <c r="AG103" s="74">
        <f t="shared" si="68"/>
        <v>200</v>
      </c>
      <c r="AH103" s="60">
        <f t="shared" si="68"/>
        <v>50</v>
      </c>
      <c r="AI103" s="60">
        <f t="shared" si="68"/>
        <v>175.00000000000003</v>
      </c>
      <c r="AJ103" s="60">
        <f t="shared" si="68"/>
        <v>10175</v>
      </c>
      <c r="AK103" s="60">
        <f t="shared" si="68"/>
        <v>719.94169096209907</v>
      </c>
      <c r="AL103" s="60">
        <f t="shared" si="68"/>
        <v>14.398833819241981</v>
      </c>
      <c r="AM103" s="60">
        <f t="shared" si="68"/>
        <v>-491.70043731778424</v>
      </c>
      <c r="AN103" s="60">
        <f t="shared" si="68"/>
        <v>-491.70043731778424</v>
      </c>
      <c r="AO103" s="60">
        <f t="shared" si="68"/>
        <v>491.70043731778424</v>
      </c>
      <c r="AP103" s="61" t="str">
        <f t="shared" si="50"/>
        <v/>
      </c>
      <c r="AQ103" s="62">
        <f t="shared" si="46"/>
        <v>35</v>
      </c>
      <c r="AR103" s="63">
        <f t="shared" si="51"/>
        <v>2.437984173261146</v>
      </c>
      <c r="AS103" s="63">
        <f t="shared" si="52"/>
        <v>121.89920866305729</v>
      </c>
      <c r="AT103" s="63">
        <f t="shared" si="53"/>
        <v>243.79841732611459</v>
      </c>
      <c r="AU103" s="63">
        <f t="shared" si="47"/>
        <v>-121.89920866305729</v>
      </c>
      <c r="AV103" s="68">
        <f t="shared" si="54"/>
        <v>0.1</v>
      </c>
      <c r="AW103" s="63">
        <f t="shared" si="55"/>
        <v>609.49604331528644</v>
      </c>
      <c r="AX103" s="63">
        <f t="shared" si="56"/>
        <v>-243.79841732611459</v>
      </c>
      <c r="AY103" s="64">
        <f t="shared" si="57"/>
        <v>365.69762598917185</v>
      </c>
      <c r="AZ103" s="65">
        <f t="shared" si="58"/>
        <v>-687.79050395668196</v>
      </c>
      <c r="BA103" s="51">
        <f t="shared" si="59"/>
        <v>853.29446064140109</v>
      </c>
      <c r="BB103" s="55">
        <f t="shared" si="60"/>
        <v>9.5377335103925459E-2</v>
      </c>
      <c r="BC103" s="55">
        <f t="shared" si="61"/>
        <v>0.34713027664390261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 t="str">
        <f>IF(BC103&gt;=BH$4,AD103,"")</f>
        <v/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8946.5118700541461</v>
      </c>
      <c r="AC104" s="71">
        <f t="shared" si="49"/>
        <v>1053.4881299458539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3.5000000000000004</v>
      </c>
      <c r="AG104" s="74">
        <f t="shared" si="68"/>
        <v>200</v>
      </c>
      <c r="AH104" s="60">
        <f t="shared" si="68"/>
        <v>50</v>
      </c>
      <c r="AI104" s="60">
        <f t="shared" si="68"/>
        <v>175.00000000000003</v>
      </c>
      <c r="AJ104" s="60">
        <f t="shared" si="68"/>
        <v>10175</v>
      </c>
      <c r="AK104" s="60">
        <f t="shared" si="68"/>
        <v>719.94169096209907</v>
      </c>
      <c r="AL104" s="60">
        <f t="shared" si="68"/>
        <v>14.398833819241981</v>
      </c>
      <c r="AM104" s="60">
        <f t="shared" si="68"/>
        <v>-491.70043731778424</v>
      </c>
      <c r="AN104" s="60">
        <f t="shared" si="68"/>
        <v>-491.70043731778424</v>
      </c>
      <c r="AO104" s="60">
        <f t="shared" si="68"/>
        <v>491.70043731778424</v>
      </c>
      <c r="AP104" s="61" t="str">
        <f t="shared" si="50"/>
        <v/>
      </c>
      <c r="AQ104" s="62">
        <f t="shared" si="46"/>
        <v>35</v>
      </c>
      <c r="AR104" s="63">
        <f t="shared" si="51"/>
        <v>2.4518109441578879</v>
      </c>
      <c r="AS104" s="63">
        <f t="shared" si="52"/>
        <v>122.59054720789439</v>
      </c>
      <c r="AT104" s="63">
        <f t="shared" si="53"/>
        <v>245.18109441578878</v>
      </c>
      <c r="AU104" s="63">
        <f t="shared" si="47"/>
        <v>-122.59054720789439</v>
      </c>
      <c r="AV104" s="68">
        <f t="shared" si="54"/>
        <v>0.1</v>
      </c>
      <c r="AW104" s="63">
        <f t="shared" si="55"/>
        <v>612.95273603947192</v>
      </c>
      <c r="AX104" s="63">
        <f t="shared" si="56"/>
        <v>-245.18109441578878</v>
      </c>
      <c r="AY104" s="64">
        <f t="shared" si="57"/>
        <v>367.77164162368314</v>
      </c>
      <c r="AZ104" s="65">
        <f t="shared" si="58"/>
        <v>-685.71648832217079</v>
      </c>
      <c r="BA104" s="51">
        <f t="shared" si="59"/>
        <v>858.13383045526075</v>
      </c>
      <c r="BB104" s="55">
        <f t="shared" si="60"/>
        <v>9.5918257631515014E-2</v>
      </c>
      <c r="BC104" s="55">
        <f t="shared" si="61"/>
        <v>0.34909898950886659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 t="str">
        <f>IF(BC104&gt;=BH$4,AD104,"")</f>
        <v/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8946.5118700541461</v>
      </c>
      <c r="AC105" s="71">
        <f t="shared" si="49"/>
        <v>1053.4881299458539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3.5000000000000004</v>
      </c>
      <c r="AG105" s="74">
        <f t="shared" si="68"/>
        <v>200</v>
      </c>
      <c r="AH105" s="60">
        <f t="shared" si="68"/>
        <v>50</v>
      </c>
      <c r="AI105" s="60">
        <f t="shared" si="68"/>
        <v>175.00000000000003</v>
      </c>
      <c r="AJ105" s="60">
        <f t="shared" si="68"/>
        <v>10175</v>
      </c>
      <c r="AK105" s="60">
        <f t="shared" si="68"/>
        <v>719.94169096209907</v>
      </c>
      <c r="AL105" s="60">
        <f t="shared" si="68"/>
        <v>14.398833819241981</v>
      </c>
      <c r="AM105" s="60">
        <f t="shared" si="68"/>
        <v>-491.70043731778424</v>
      </c>
      <c r="AN105" s="60">
        <f t="shared" si="68"/>
        <v>-491.70043731778424</v>
      </c>
      <c r="AO105" s="60">
        <f t="shared" si="68"/>
        <v>491.70043731778424</v>
      </c>
      <c r="AP105" s="61" t="str">
        <f t="shared" si="50"/>
        <v/>
      </c>
      <c r="AQ105" s="62">
        <f t="shared" si="46"/>
        <v>35</v>
      </c>
      <c r="AR105" s="63">
        <f t="shared" si="51"/>
        <v>2.4659061960429156</v>
      </c>
      <c r="AS105" s="63">
        <f t="shared" si="52"/>
        <v>123.29530980214578</v>
      </c>
      <c r="AT105" s="63">
        <f t="shared" si="53"/>
        <v>246.59061960429156</v>
      </c>
      <c r="AU105" s="63">
        <f t="shared" si="47"/>
        <v>-123.29530980214578</v>
      </c>
      <c r="AV105" s="68">
        <f t="shared" si="54"/>
        <v>0.1</v>
      </c>
      <c r="AW105" s="63">
        <f t="shared" si="55"/>
        <v>616.47654901072895</v>
      </c>
      <c r="AX105" s="63">
        <f t="shared" si="56"/>
        <v>-246.59061960429156</v>
      </c>
      <c r="AY105" s="64">
        <f t="shared" si="57"/>
        <v>369.88592940643741</v>
      </c>
      <c r="AZ105" s="65">
        <f t="shared" si="58"/>
        <v>-683.60220053941646</v>
      </c>
      <c r="BA105" s="51">
        <f t="shared" si="59"/>
        <v>863.06716861502048</v>
      </c>
      <c r="BB105" s="55">
        <f t="shared" si="60"/>
        <v>9.6469683509154844E-2</v>
      </c>
      <c r="BC105" s="55">
        <f t="shared" si="61"/>
        <v>0.35110592980810179</v>
      </c>
      <c r="BE105" s="52">
        <f>IF(((AS105-T105)/T105)&gt;=BE$4,AD105,"")</f>
        <v>10.299999999999965</v>
      </c>
      <c r="BF105" s="52" t="str">
        <f t="shared" si="62"/>
        <v/>
      </c>
      <c r="BG105" s="52">
        <f>IF(BB105&lt;=BG$4,AD105,"")</f>
        <v>10.299999999999965</v>
      </c>
      <c r="BH105" s="52" t="str">
        <f>IF(BC105&gt;=BH$4,AD105,"")</f>
        <v/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8946.5118700541461</v>
      </c>
      <c r="AC106" s="71">
        <f t="shared" si="49"/>
        <v>1053.4881299458539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3.5000000000000004</v>
      </c>
      <c r="AG106" s="74">
        <f t="shared" si="71"/>
        <v>200</v>
      </c>
      <c r="AH106" s="60">
        <f t="shared" si="71"/>
        <v>50</v>
      </c>
      <c r="AI106" s="60">
        <f t="shared" si="71"/>
        <v>175.00000000000003</v>
      </c>
      <c r="AJ106" s="60">
        <f t="shared" si="71"/>
        <v>10175</v>
      </c>
      <c r="AK106" s="60">
        <f t="shared" si="71"/>
        <v>719.94169096209907</v>
      </c>
      <c r="AL106" s="60">
        <f t="shared" si="71"/>
        <v>14.398833819241981</v>
      </c>
      <c r="AM106" s="60">
        <f t="shared" si="71"/>
        <v>-491.70043731778424</v>
      </c>
      <c r="AN106" s="60">
        <f t="shared" si="71"/>
        <v>-491.70043731778424</v>
      </c>
      <c r="AO106" s="60">
        <f t="shared" si="71"/>
        <v>491.70043731778424</v>
      </c>
      <c r="AP106" s="61" t="str">
        <f t="shared" si="50"/>
        <v/>
      </c>
      <c r="AQ106" s="62">
        <f t="shared" si="46"/>
        <v>35</v>
      </c>
      <c r="AR106" s="63">
        <f t="shared" si="51"/>
        <v>2.4802778254158855</v>
      </c>
      <c r="AS106" s="63">
        <f t="shared" si="52"/>
        <v>124.01389127079428</v>
      </c>
      <c r="AT106" s="63">
        <f t="shared" si="53"/>
        <v>248.02778254158855</v>
      </c>
      <c r="AU106" s="63">
        <f t="shared" si="47"/>
        <v>-124.01389127079428</v>
      </c>
      <c r="AV106" s="68">
        <f t="shared" si="54"/>
        <v>0.1</v>
      </c>
      <c r="AW106" s="63">
        <f t="shared" si="55"/>
        <v>620.06945635397142</v>
      </c>
      <c r="AX106" s="63">
        <f t="shared" si="56"/>
        <v>-248.02778254158855</v>
      </c>
      <c r="AY106" s="64">
        <f t="shared" si="57"/>
        <v>372.0416738123829</v>
      </c>
      <c r="AZ106" s="65">
        <f t="shared" si="58"/>
        <v>-681.44645613347097</v>
      </c>
      <c r="BA106" s="51">
        <f t="shared" si="59"/>
        <v>868.09723889555994</v>
      </c>
      <c r="BB106" s="55">
        <f t="shared" si="60"/>
        <v>9.7031921658905271E-2</v>
      </c>
      <c r="BC106" s="55">
        <f t="shared" si="61"/>
        <v>0.35315222187791023</v>
      </c>
      <c r="BE106" s="52">
        <f>IF(((AS106-T106)/T106)&gt;=BE$4,AD106,"")</f>
        <v>10.199999999999966</v>
      </c>
      <c r="BF106" s="52" t="str">
        <f t="shared" si="62"/>
        <v/>
      </c>
      <c r="BG106" s="52">
        <f>IF(BB106&lt;=BG$4,AD106,"")</f>
        <v>10.199999999999966</v>
      </c>
      <c r="BH106" s="52" t="str">
        <f>IF(BC106&gt;=BH$4,AD106,"")</f>
        <v/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8946.5118700541461</v>
      </c>
      <c r="AC107" s="71">
        <f t="shared" si="49"/>
        <v>1053.4881299458539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3.5000000000000004</v>
      </c>
      <c r="AG107" s="74">
        <f t="shared" si="71"/>
        <v>200</v>
      </c>
      <c r="AH107" s="60">
        <f t="shared" si="71"/>
        <v>50</v>
      </c>
      <c r="AI107" s="60">
        <f t="shared" si="71"/>
        <v>175.00000000000003</v>
      </c>
      <c r="AJ107" s="60">
        <f t="shared" si="71"/>
        <v>10175</v>
      </c>
      <c r="AK107" s="60">
        <f t="shared" si="71"/>
        <v>719.94169096209907</v>
      </c>
      <c r="AL107" s="60">
        <f t="shared" si="71"/>
        <v>14.398833819241981</v>
      </c>
      <c r="AM107" s="60">
        <f t="shared" si="71"/>
        <v>-491.70043731778424</v>
      </c>
      <c r="AN107" s="60">
        <f t="shared" si="71"/>
        <v>-491.70043731778424</v>
      </c>
      <c r="AO107" s="60">
        <f t="shared" si="71"/>
        <v>491.70043731778424</v>
      </c>
      <c r="AP107" s="61" t="str">
        <f t="shared" si="50"/>
        <v/>
      </c>
      <c r="AQ107" s="62">
        <f t="shared" si="46"/>
        <v>35</v>
      </c>
      <c r="AR107" s="63">
        <f t="shared" si="51"/>
        <v>2.4949340415091119</v>
      </c>
      <c r="AS107" s="63">
        <f t="shared" si="52"/>
        <v>124.7467020754556</v>
      </c>
      <c r="AT107" s="63">
        <f t="shared" si="53"/>
        <v>249.4934041509112</v>
      </c>
      <c r="AU107" s="63">
        <f t="shared" si="47"/>
        <v>-124.7467020754556</v>
      </c>
      <c r="AV107" s="68">
        <f t="shared" si="54"/>
        <v>0.1</v>
      </c>
      <c r="AW107" s="63">
        <f t="shared" si="55"/>
        <v>623.73351037727798</v>
      </c>
      <c r="AX107" s="63">
        <f t="shared" si="56"/>
        <v>-249.4934041509112</v>
      </c>
      <c r="AY107" s="64">
        <f t="shared" si="57"/>
        <v>374.24010622636678</v>
      </c>
      <c r="AZ107" s="65">
        <f t="shared" si="58"/>
        <v>-679.24802371948704</v>
      </c>
      <c r="BA107" s="51">
        <f t="shared" si="59"/>
        <v>873.22691452818924</v>
      </c>
      <c r="BB107" s="55">
        <f t="shared" si="60"/>
        <v>9.7605293237363611E-2</v>
      </c>
      <c r="BC107" s="55">
        <f t="shared" si="61"/>
        <v>0.35523903458276423</v>
      </c>
      <c r="BE107" s="52">
        <f>IF(((AS107-T107)/T107)&gt;=BE$4,AD107,"")</f>
        <v>10.099999999999966</v>
      </c>
      <c r="BF107" s="52" t="str">
        <f t="shared" si="62"/>
        <v/>
      </c>
      <c r="BG107" s="52">
        <f>IF(BB107&lt;=BG$4,AD107,"")</f>
        <v>10.099999999999966</v>
      </c>
      <c r="BH107" s="52" t="str">
        <f>IF(BC107&gt;=BH$4,AD107,"")</f>
        <v/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8946.5118700541461</v>
      </c>
      <c r="AC108" s="71">
        <f t="shared" si="49"/>
        <v>1053.4881299458539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3.5000000000000004</v>
      </c>
      <c r="AG108" s="74">
        <f t="shared" si="71"/>
        <v>200</v>
      </c>
      <c r="AH108" s="60">
        <f t="shared" si="71"/>
        <v>50</v>
      </c>
      <c r="AI108" s="60">
        <f t="shared" si="71"/>
        <v>175.00000000000003</v>
      </c>
      <c r="AJ108" s="60">
        <f t="shared" si="71"/>
        <v>10175</v>
      </c>
      <c r="AK108" s="60">
        <f t="shared" si="71"/>
        <v>719.94169096209907</v>
      </c>
      <c r="AL108" s="60">
        <f t="shared" si="71"/>
        <v>14.398833819241981</v>
      </c>
      <c r="AM108" s="60">
        <f t="shared" si="71"/>
        <v>-491.70043731778424</v>
      </c>
      <c r="AN108" s="60">
        <f t="shared" si="71"/>
        <v>-491.70043731778424</v>
      </c>
      <c r="AO108" s="60">
        <f t="shared" si="71"/>
        <v>491.70043731778424</v>
      </c>
      <c r="AP108" s="61" t="str">
        <f t="shared" si="50"/>
        <v/>
      </c>
      <c r="AQ108" s="62">
        <f t="shared" si="46"/>
        <v>35</v>
      </c>
      <c r="AR108" s="63">
        <f t="shared" si="51"/>
        <v>2.5098833819242028</v>
      </c>
      <c r="AS108" s="63">
        <f t="shared" si="52"/>
        <v>125.49416909621014</v>
      </c>
      <c r="AT108" s="63">
        <f t="shared" si="53"/>
        <v>250.98833819242029</v>
      </c>
      <c r="AU108" s="63">
        <f t="shared" si="47"/>
        <v>-125.49416909621014</v>
      </c>
      <c r="AV108" s="68">
        <f t="shared" si="54"/>
        <v>0.1</v>
      </c>
      <c r="AW108" s="63">
        <f t="shared" si="55"/>
        <v>627.47084548105067</v>
      </c>
      <c r="AX108" s="63">
        <f t="shared" si="56"/>
        <v>-250.98833819242029</v>
      </c>
      <c r="AY108" s="64">
        <f t="shared" si="57"/>
        <v>376.48250728863036</v>
      </c>
      <c r="AZ108" s="65">
        <f t="shared" si="58"/>
        <v>-677.00562265722351</v>
      </c>
      <c r="BA108" s="51">
        <f t="shared" si="59"/>
        <v>878.45918367347099</v>
      </c>
      <c r="BB108" s="55">
        <f t="shared" si="60"/>
        <v>9.8190132247391107E-2</v>
      </c>
      <c r="BC108" s="55">
        <f t="shared" si="61"/>
        <v>0.35736758354171533</v>
      </c>
      <c r="BE108" s="52">
        <f>IF(((AS108-T108)/T108)&gt;=BE$4,AD108,"")</f>
        <v>9.9999999999999662</v>
      </c>
      <c r="BF108" s="52" t="str">
        <f t="shared" si="62"/>
        <v/>
      </c>
      <c r="BG108" s="52">
        <f>IF(BB108&lt;=BG$4,AD108,"")</f>
        <v>9.9999999999999662</v>
      </c>
      <c r="BH108" s="52" t="str">
        <f>IF(BC108&gt;=BH$4,AD108,"")</f>
        <v/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8946.5118700541461</v>
      </c>
      <c r="AC109" s="71">
        <f t="shared" si="49"/>
        <v>1053.4881299458539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3.5000000000000004</v>
      </c>
      <c r="AG109" s="74">
        <f t="shared" si="71"/>
        <v>200</v>
      </c>
      <c r="AH109" s="60">
        <f t="shared" si="71"/>
        <v>50</v>
      </c>
      <c r="AI109" s="60">
        <f t="shared" si="71"/>
        <v>175.00000000000003</v>
      </c>
      <c r="AJ109" s="60">
        <f t="shared" si="71"/>
        <v>10175</v>
      </c>
      <c r="AK109" s="60">
        <f t="shared" si="71"/>
        <v>719.94169096209907</v>
      </c>
      <c r="AL109" s="60">
        <f t="shared" si="71"/>
        <v>14.398833819241981</v>
      </c>
      <c r="AM109" s="60">
        <f t="shared" si="71"/>
        <v>-491.70043731778424</v>
      </c>
      <c r="AN109" s="60">
        <f t="shared" si="71"/>
        <v>-491.70043731778424</v>
      </c>
      <c r="AO109" s="60">
        <f t="shared" si="71"/>
        <v>491.70043731778424</v>
      </c>
      <c r="AP109" s="61" t="str">
        <f t="shared" si="50"/>
        <v/>
      </c>
      <c r="AQ109" s="62">
        <f t="shared" si="46"/>
        <v>35</v>
      </c>
      <c r="AR109" s="63">
        <f t="shared" si="51"/>
        <v>2.5251347292163668</v>
      </c>
      <c r="AS109" s="63">
        <f t="shared" si="52"/>
        <v>126.25673646081835</v>
      </c>
      <c r="AT109" s="63">
        <f t="shared" si="53"/>
        <v>252.51347292163669</v>
      </c>
      <c r="AU109" s="63">
        <f t="shared" si="47"/>
        <v>-126.25673646081835</v>
      </c>
      <c r="AV109" s="68">
        <f t="shared" si="54"/>
        <v>0.1</v>
      </c>
      <c r="AW109" s="63">
        <f t="shared" si="55"/>
        <v>631.28368230409171</v>
      </c>
      <c r="AX109" s="63">
        <f t="shared" si="56"/>
        <v>-252.51347292163669</v>
      </c>
      <c r="AY109" s="64">
        <f t="shared" si="57"/>
        <v>378.77020938245505</v>
      </c>
      <c r="AZ109" s="65">
        <f t="shared" si="58"/>
        <v>-674.71792056339882</v>
      </c>
      <c r="BA109" s="51">
        <f t="shared" si="59"/>
        <v>883.79715522572837</v>
      </c>
      <c r="BB109" s="55">
        <f t="shared" si="60"/>
        <v>9.8786786186914152E-2</v>
      </c>
      <c r="BC109" s="55">
        <f t="shared" si="61"/>
        <v>0.35953913348973632</v>
      </c>
      <c r="BE109" s="52">
        <f>IF(((AS109-T109)/T109)&gt;=BE$4,AD109,"")</f>
        <v>9.8999999999999666</v>
      </c>
      <c r="BF109" s="52" t="str">
        <f t="shared" si="62"/>
        <v/>
      </c>
      <c r="BG109" s="52">
        <f>IF(BB109&lt;=BG$4,AD109,"")</f>
        <v>9.8999999999999666</v>
      </c>
      <c r="BH109" s="52" t="str">
        <f>IF(BC109&gt;=BH$4,AD109,"")</f>
        <v/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8946.5118700541461</v>
      </c>
      <c r="AC110" s="71">
        <f t="shared" si="49"/>
        <v>1053.4881299458539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3.5000000000000004</v>
      </c>
      <c r="AG110" s="74">
        <f t="shared" si="71"/>
        <v>200</v>
      </c>
      <c r="AH110" s="60">
        <f t="shared" si="71"/>
        <v>50</v>
      </c>
      <c r="AI110" s="60">
        <f t="shared" si="71"/>
        <v>175.00000000000003</v>
      </c>
      <c r="AJ110" s="60">
        <f t="shared" si="71"/>
        <v>10175</v>
      </c>
      <c r="AK110" s="60">
        <f t="shared" si="71"/>
        <v>719.94169096209907</v>
      </c>
      <c r="AL110" s="60">
        <f t="shared" si="71"/>
        <v>14.398833819241981</v>
      </c>
      <c r="AM110" s="60">
        <f t="shared" si="71"/>
        <v>-491.70043731778424</v>
      </c>
      <c r="AN110" s="60">
        <f t="shared" si="71"/>
        <v>-491.70043731778424</v>
      </c>
      <c r="AO110" s="60">
        <f t="shared" si="71"/>
        <v>491.70043731778424</v>
      </c>
      <c r="AP110" s="61" t="str">
        <f t="shared" si="50"/>
        <v/>
      </c>
      <c r="AQ110" s="62">
        <f t="shared" si="46"/>
        <v>35</v>
      </c>
      <c r="AR110" s="63">
        <f t="shared" si="51"/>
        <v>2.540697328494085</v>
      </c>
      <c r="AS110" s="63">
        <f t="shared" si="52"/>
        <v>127.03486642470425</v>
      </c>
      <c r="AT110" s="63">
        <f t="shared" si="53"/>
        <v>254.0697328494085</v>
      </c>
      <c r="AU110" s="63">
        <f t="shared" si="47"/>
        <v>-127.03486642470425</v>
      </c>
      <c r="AV110" s="68">
        <f t="shared" si="54"/>
        <v>0.1</v>
      </c>
      <c r="AW110" s="63">
        <f t="shared" si="55"/>
        <v>635.17433212352125</v>
      </c>
      <c r="AX110" s="63">
        <f t="shared" si="56"/>
        <v>-254.0697328494085</v>
      </c>
      <c r="AY110" s="64">
        <f t="shared" si="57"/>
        <v>381.10459927411273</v>
      </c>
      <c r="AZ110" s="65">
        <f t="shared" si="58"/>
        <v>-672.38353067174114</v>
      </c>
      <c r="BA110" s="51">
        <f t="shared" si="59"/>
        <v>889.24406497292978</v>
      </c>
      <c r="BB110" s="55">
        <f t="shared" si="60"/>
        <v>9.9395616737447859E-2</v>
      </c>
      <c r="BC110" s="55">
        <f t="shared" si="61"/>
        <v>0.36175500078363521</v>
      </c>
      <c r="BE110" s="52">
        <f>IF(((AS110-T110)/T110)&gt;=BE$4,AD110,"")</f>
        <v>9.799999999999967</v>
      </c>
      <c r="BF110" s="52" t="str">
        <f t="shared" si="62"/>
        <v/>
      </c>
      <c r="BG110" s="52">
        <f>IF(BB110&lt;=BG$4,AD110,"")</f>
        <v>9.799999999999967</v>
      </c>
      <c r="BH110" s="52" t="str">
        <f>IF(BC110&gt;=BH$4,AD110,"")</f>
        <v/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8946.5118700541461</v>
      </c>
      <c r="AC111" s="71">
        <f t="shared" si="49"/>
        <v>1053.4881299458539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3.5000000000000004</v>
      </c>
      <c r="AG111" s="74">
        <f t="shared" si="71"/>
        <v>200</v>
      </c>
      <c r="AH111" s="60">
        <f t="shared" si="71"/>
        <v>50</v>
      </c>
      <c r="AI111" s="60">
        <f t="shared" si="71"/>
        <v>175.00000000000003</v>
      </c>
      <c r="AJ111" s="60">
        <f t="shared" si="71"/>
        <v>10175</v>
      </c>
      <c r="AK111" s="60">
        <f t="shared" si="71"/>
        <v>719.94169096209907</v>
      </c>
      <c r="AL111" s="60">
        <f t="shared" si="71"/>
        <v>14.398833819241981</v>
      </c>
      <c r="AM111" s="60">
        <f t="shared" si="71"/>
        <v>-491.70043731778424</v>
      </c>
      <c r="AN111" s="60">
        <f t="shared" si="71"/>
        <v>-491.70043731778424</v>
      </c>
      <c r="AO111" s="60">
        <f t="shared" si="71"/>
        <v>491.70043731778424</v>
      </c>
      <c r="AP111" s="61" t="str">
        <f t="shared" si="50"/>
        <v/>
      </c>
      <c r="AQ111" s="62">
        <f t="shared" si="46"/>
        <v>35</v>
      </c>
      <c r="AR111" s="63">
        <f t="shared" si="51"/>
        <v>2.5565808061074256</v>
      </c>
      <c r="AS111" s="63">
        <f t="shared" si="52"/>
        <v>127.82904030537128</v>
      </c>
      <c r="AT111" s="63">
        <f t="shared" si="53"/>
        <v>255.65808061074256</v>
      </c>
      <c r="AU111" s="63">
        <f t="shared" si="47"/>
        <v>-127.82904030537128</v>
      </c>
      <c r="AV111" s="68">
        <f t="shared" si="54"/>
        <v>0.1</v>
      </c>
      <c r="AW111" s="63">
        <f t="shared" si="55"/>
        <v>639.14520152685645</v>
      </c>
      <c r="AX111" s="63">
        <f t="shared" si="56"/>
        <v>-255.65808061074256</v>
      </c>
      <c r="AY111" s="64">
        <f t="shared" si="57"/>
        <v>383.48712091611389</v>
      </c>
      <c r="AZ111" s="65">
        <f t="shared" si="58"/>
        <v>-670.00100902973998</v>
      </c>
      <c r="BA111" s="51">
        <f t="shared" si="59"/>
        <v>894.8032821375989</v>
      </c>
      <c r="BB111" s="55">
        <f t="shared" si="60"/>
        <v>0.10001700049520902</v>
      </c>
      <c r="BC111" s="55">
        <f t="shared" si="61"/>
        <v>0.36401655606297528</v>
      </c>
      <c r="BE111" s="52">
        <f>IF(((AS111-T111)/T111)&gt;=BE$4,AD111,"")</f>
        <v>9.6999999999999673</v>
      </c>
      <c r="BF111" s="52" t="str">
        <f t="shared" si="62"/>
        <v/>
      </c>
      <c r="BG111" s="52">
        <f>IF(BB111&lt;=BG$4,AD111,"")</f>
        <v>9.6999999999999673</v>
      </c>
      <c r="BH111" s="52" t="str">
        <f>IF(BC111&gt;=BH$4,AD111,"")</f>
        <v/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8946.5118700541461</v>
      </c>
      <c r="AC112" s="71">
        <f t="shared" si="49"/>
        <v>1053.4881299458539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3.5000000000000004</v>
      </c>
      <c r="AG112" s="74">
        <f t="shared" si="71"/>
        <v>200</v>
      </c>
      <c r="AH112" s="60">
        <f t="shared" si="71"/>
        <v>50</v>
      </c>
      <c r="AI112" s="60">
        <f t="shared" si="71"/>
        <v>175.00000000000003</v>
      </c>
      <c r="AJ112" s="60">
        <f t="shared" si="71"/>
        <v>10175</v>
      </c>
      <c r="AK112" s="60">
        <f t="shared" si="71"/>
        <v>719.94169096209907</v>
      </c>
      <c r="AL112" s="60">
        <f t="shared" si="71"/>
        <v>14.398833819241981</v>
      </c>
      <c r="AM112" s="60">
        <f t="shared" si="71"/>
        <v>-491.70043731778424</v>
      </c>
      <c r="AN112" s="60">
        <f t="shared" si="71"/>
        <v>-491.70043731778424</v>
      </c>
      <c r="AO112" s="60">
        <f t="shared" si="71"/>
        <v>491.70043731778424</v>
      </c>
      <c r="AP112" s="61" t="str">
        <f t="shared" si="50"/>
        <v/>
      </c>
      <c r="AQ112" s="62">
        <f t="shared" si="46"/>
        <v>35</v>
      </c>
      <c r="AR112" s="63">
        <f t="shared" si="51"/>
        <v>2.5727951895043781</v>
      </c>
      <c r="AS112" s="63">
        <f t="shared" si="52"/>
        <v>128.63975947521891</v>
      </c>
      <c r="AT112" s="63">
        <f t="shared" si="53"/>
        <v>257.27951895043782</v>
      </c>
      <c r="AU112" s="63">
        <f t="shared" si="47"/>
        <v>-128.63975947521891</v>
      </c>
      <c r="AV112" s="68">
        <f t="shared" si="54"/>
        <v>0.1</v>
      </c>
      <c r="AW112" s="63">
        <f t="shared" si="55"/>
        <v>643.19879737609449</v>
      </c>
      <c r="AX112" s="63">
        <f t="shared" si="56"/>
        <v>-257.27951895043782</v>
      </c>
      <c r="AY112" s="64">
        <f t="shared" si="57"/>
        <v>385.91927842565667</v>
      </c>
      <c r="AZ112" s="65">
        <f t="shared" si="58"/>
        <v>-667.5688515201972</v>
      </c>
      <c r="BA112" s="51">
        <f t="shared" si="59"/>
        <v>900.47831632653242</v>
      </c>
      <c r="BB112" s="55">
        <f t="shared" si="60"/>
        <v>0.1006513297479236</v>
      </c>
      <c r="BC112" s="55">
        <f t="shared" si="61"/>
        <v>0.36632522707730153</v>
      </c>
      <c r="BE112" s="52">
        <f>IF(((AS112-T112)/T112)&gt;=BE$4,AD112,"")</f>
        <v>9.5999999999999677</v>
      </c>
      <c r="BF112" s="52" t="str">
        <f t="shared" si="62"/>
        <v/>
      </c>
      <c r="BG112" s="52">
        <f>IF(BB112&lt;=BG$4,AD112,"")</f>
        <v>9.5999999999999677</v>
      </c>
      <c r="BH112" s="52" t="str">
        <f>IF(BC112&gt;=BH$4,AD112,"")</f>
        <v/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8946.5118700541461</v>
      </c>
      <c r="AC113" s="71">
        <f t="shared" si="49"/>
        <v>1053.4881299458539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3.5000000000000004</v>
      </c>
      <c r="AG113" s="74">
        <f t="shared" si="71"/>
        <v>200</v>
      </c>
      <c r="AH113" s="60">
        <f t="shared" si="71"/>
        <v>50</v>
      </c>
      <c r="AI113" s="60">
        <f t="shared" si="71"/>
        <v>175.00000000000003</v>
      </c>
      <c r="AJ113" s="60">
        <f t="shared" si="71"/>
        <v>10175</v>
      </c>
      <c r="AK113" s="60">
        <f t="shared" si="71"/>
        <v>719.94169096209907</v>
      </c>
      <c r="AL113" s="60">
        <f t="shared" si="71"/>
        <v>14.398833819241981</v>
      </c>
      <c r="AM113" s="60">
        <f t="shared" si="71"/>
        <v>-491.70043731778424</v>
      </c>
      <c r="AN113" s="60">
        <f t="shared" si="71"/>
        <v>-491.70043731778424</v>
      </c>
      <c r="AO113" s="60">
        <f t="shared" si="71"/>
        <v>491.70043731778424</v>
      </c>
      <c r="AP113" s="61" t="str">
        <f t="shared" si="50"/>
        <v/>
      </c>
      <c r="AQ113" s="62">
        <f t="shared" si="46"/>
        <v>35</v>
      </c>
      <c r="AR113" s="63">
        <f t="shared" si="51"/>
        <v>2.5893509283412666</v>
      </c>
      <c r="AS113" s="63">
        <f t="shared" si="52"/>
        <v>129.46754641706332</v>
      </c>
      <c r="AT113" s="63">
        <f t="shared" si="53"/>
        <v>258.93509283412664</v>
      </c>
      <c r="AU113" s="63">
        <f t="shared" si="47"/>
        <v>-129.46754641706332</v>
      </c>
      <c r="AV113" s="68">
        <f t="shared" si="54"/>
        <v>0.1</v>
      </c>
      <c r="AW113" s="63">
        <f t="shared" si="55"/>
        <v>647.33773208531659</v>
      </c>
      <c r="AX113" s="63">
        <f t="shared" si="56"/>
        <v>-258.93509283412664</v>
      </c>
      <c r="AY113" s="64">
        <f t="shared" si="57"/>
        <v>388.40263925118995</v>
      </c>
      <c r="AZ113" s="65">
        <f t="shared" si="58"/>
        <v>-665.08549069466392</v>
      </c>
      <c r="BA113" s="51">
        <f t="shared" si="59"/>
        <v>906.27282491944322</v>
      </c>
      <c r="BB113" s="55">
        <f t="shared" si="60"/>
        <v>0.10129901330069528</v>
      </c>
      <c r="BC113" s="55">
        <f t="shared" si="61"/>
        <v>0.36868250169192951</v>
      </c>
      <c r="BE113" s="52">
        <f>IF(((AS113-T113)/T113)&gt;=BE$4,AD113,"")</f>
        <v>9.499999999999968</v>
      </c>
      <c r="BF113" s="52" t="str">
        <f t="shared" si="62"/>
        <v/>
      </c>
      <c r="BG113" s="52">
        <f>IF(BB113&lt;=BG$4,AD113,"")</f>
        <v>9.499999999999968</v>
      </c>
      <c r="BH113" s="52" t="str">
        <f>IF(BC113&gt;=BH$4,AD113,"")</f>
        <v/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8946.5118700541461</v>
      </c>
      <c r="AC114" s="71">
        <f t="shared" si="49"/>
        <v>1053.4881299458539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3.5000000000000004</v>
      </c>
      <c r="AG114" s="74">
        <f t="shared" si="71"/>
        <v>200</v>
      </c>
      <c r="AH114" s="60">
        <f t="shared" si="71"/>
        <v>50</v>
      </c>
      <c r="AI114" s="60">
        <f t="shared" si="71"/>
        <v>175.00000000000003</v>
      </c>
      <c r="AJ114" s="60">
        <f t="shared" si="71"/>
        <v>10175</v>
      </c>
      <c r="AK114" s="60">
        <f t="shared" si="71"/>
        <v>719.94169096209907</v>
      </c>
      <c r="AL114" s="60">
        <f t="shared" si="71"/>
        <v>14.398833819241981</v>
      </c>
      <c r="AM114" s="60">
        <f t="shared" si="71"/>
        <v>-491.70043731778424</v>
      </c>
      <c r="AN114" s="60">
        <f t="shared" si="71"/>
        <v>-491.70043731778424</v>
      </c>
      <c r="AO114" s="60">
        <f t="shared" si="71"/>
        <v>491.70043731778424</v>
      </c>
      <c r="AP114" s="61" t="str">
        <f t="shared" si="50"/>
        <v/>
      </c>
      <c r="AQ114" s="62">
        <f t="shared" si="46"/>
        <v>35</v>
      </c>
      <c r="AR114" s="63">
        <f t="shared" si="51"/>
        <v>2.6062589169406416</v>
      </c>
      <c r="AS114" s="63">
        <f t="shared" si="52"/>
        <v>130.31294584703207</v>
      </c>
      <c r="AT114" s="63">
        <f t="shared" si="53"/>
        <v>260.62589169406414</v>
      </c>
      <c r="AU114" s="63">
        <f t="shared" si="47"/>
        <v>-130.31294584703207</v>
      </c>
      <c r="AV114" s="68">
        <f t="shared" si="54"/>
        <v>0.1</v>
      </c>
      <c r="AW114" s="63">
        <f t="shared" si="55"/>
        <v>651.56472923516037</v>
      </c>
      <c r="AX114" s="63">
        <f t="shared" si="56"/>
        <v>-260.62589169406414</v>
      </c>
      <c r="AY114" s="64">
        <f t="shared" si="57"/>
        <v>390.93883754109623</v>
      </c>
      <c r="AZ114" s="65">
        <f t="shared" si="58"/>
        <v>-662.54929240475758</v>
      </c>
      <c r="BA114" s="51">
        <f t="shared" si="59"/>
        <v>912.19062092922445</v>
      </c>
      <c r="BB114" s="55">
        <f t="shared" si="60"/>
        <v>0.10196047735458978</v>
      </c>
      <c r="BC114" s="55">
        <f t="shared" si="61"/>
        <v>0.37108993108559213</v>
      </c>
      <c r="BE114" s="52">
        <f>IF(((AS114-T114)/T114)&gt;=BE$4,AD114,"")</f>
        <v>9.3999999999999684</v>
      </c>
      <c r="BF114" s="52" t="str">
        <f t="shared" si="62"/>
        <v/>
      </c>
      <c r="BG114" s="52">
        <f>IF(BB114&lt;=BG$4,AD114,"")</f>
        <v>9.3999999999999684</v>
      </c>
      <c r="BH114" s="52" t="str">
        <f>IF(BC114&gt;=BH$4,AD114,"")</f>
        <v/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8946.5118700541461</v>
      </c>
      <c r="AC115" s="71">
        <f t="shared" si="49"/>
        <v>1053.4881299458539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3.5000000000000004</v>
      </c>
      <c r="AG115" s="74">
        <f t="shared" si="71"/>
        <v>200</v>
      </c>
      <c r="AH115" s="60">
        <f t="shared" si="71"/>
        <v>50</v>
      </c>
      <c r="AI115" s="60">
        <f t="shared" si="71"/>
        <v>175.00000000000003</v>
      </c>
      <c r="AJ115" s="60">
        <f t="shared" si="71"/>
        <v>10175</v>
      </c>
      <c r="AK115" s="60">
        <f t="shared" si="71"/>
        <v>719.94169096209907</v>
      </c>
      <c r="AL115" s="60">
        <f t="shared" si="71"/>
        <v>14.398833819241981</v>
      </c>
      <c r="AM115" s="60">
        <f t="shared" si="71"/>
        <v>-491.70043731778424</v>
      </c>
      <c r="AN115" s="60">
        <f t="shared" si="71"/>
        <v>-491.70043731778424</v>
      </c>
      <c r="AO115" s="60">
        <f t="shared" si="71"/>
        <v>491.70043731778424</v>
      </c>
      <c r="AP115" s="61" t="str">
        <f t="shared" si="50"/>
        <v/>
      </c>
      <c r="AQ115" s="62">
        <f t="shared" si="46"/>
        <v>35</v>
      </c>
      <c r="AR115" s="63">
        <f t="shared" si="51"/>
        <v>2.6235305181980682</v>
      </c>
      <c r="AS115" s="63">
        <f t="shared" si="52"/>
        <v>131.1765259099034</v>
      </c>
      <c r="AT115" s="63">
        <f t="shared" si="53"/>
        <v>262.35305181980681</v>
      </c>
      <c r="AU115" s="63">
        <f t="shared" si="47"/>
        <v>-131.1765259099034</v>
      </c>
      <c r="AV115" s="68">
        <f t="shared" si="54"/>
        <v>0.1</v>
      </c>
      <c r="AW115" s="63">
        <f t="shared" si="55"/>
        <v>655.88262954951699</v>
      </c>
      <c r="AX115" s="63">
        <f t="shared" si="56"/>
        <v>-262.35305181980681</v>
      </c>
      <c r="AY115" s="64">
        <f t="shared" si="57"/>
        <v>393.52957772971018</v>
      </c>
      <c r="AZ115" s="65">
        <f t="shared" si="58"/>
        <v>-659.95855221614374</v>
      </c>
      <c r="BA115" s="51">
        <f t="shared" si="59"/>
        <v>918.23568136932386</v>
      </c>
      <c r="BB115" s="55">
        <f t="shared" si="60"/>
        <v>0.10263616644190139</v>
      </c>
      <c r="BC115" s="55">
        <f t="shared" si="61"/>
        <v>0.37354913315438726</v>
      </c>
      <c r="BE115" s="52">
        <f>IF(((AS115-T115)/T115)&gt;=BE$4,AD115,"")</f>
        <v>9.2999999999999687</v>
      </c>
      <c r="BF115" s="52" t="str">
        <f t="shared" si="62"/>
        <v/>
      </c>
      <c r="BG115" s="52">
        <f>IF(BB115&lt;=BG$4,AD115,"")</f>
        <v>9.2999999999999687</v>
      </c>
      <c r="BH115" s="52" t="str">
        <f>IF(BC115&gt;=BH$4,AD115,"")</f>
        <v/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8946.5118700541461</v>
      </c>
      <c r="AC116" s="71">
        <f t="shared" si="49"/>
        <v>1053.4881299458539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3.5000000000000004</v>
      </c>
      <c r="AG116" s="74">
        <f t="shared" si="71"/>
        <v>200</v>
      </c>
      <c r="AH116" s="60">
        <f t="shared" si="71"/>
        <v>50</v>
      </c>
      <c r="AI116" s="60">
        <f t="shared" si="71"/>
        <v>175.00000000000003</v>
      </c>
      <c r="AJ116" s="60">
        <f t="shared" si="71"/>
        <v>10175</v>
      </c>
      <c r="AK116" s="60">
        <f t="shared" si="71"/>
        <v>719.94169096209907</v>
      </c>
      <c r="AL116" s="60">
        <f t="shared" si="71"/>
        <v>14.398833819241981</v>
      </c>
      <c r="AM116" s="60">
        <f t="shared" si="71"/>
        <v>-491.70043731778424</v>
      </c>
      <c r="AN116" s="60">
        <f t="shared" si="71"/>
        <v>-491.70043731778424</v>
      </c>
      <c r="AO116" s="60">
        <f t="shared" si="71"/>
        <v>491.70043731778424</v>
      </c>
      <c r="AP116" s="61" t="str">
        <f t="shared" si="50"/>
        <v/>
      </c>
      <c r="AQ116" s="62">
        <f t="shared" si="46"/>
        <v>35</v>
      </c>
      <c r="AR116" s="63">
        <f t="shared" si="51"/>
        <v>2.6411775890480467</v>
      </c>
      <c r="AS116" s="63">
        <f t="shared" si="52"/>
        <v>132.05887945240232</v>
      </c>
      <c r="AT116" s="63">
        <f t="shared" si="53"/>
        <v>264.11775890480465</v>
      </c>
      <c r="AU116" s="63">
        <f t="shared" si="47"/>
        <v>-132.05887945240232</v>
      </c>
      <c r="AV116" s="68">
        <f t="shared" si="54"/>
        <v>0.1</v>
      </c>
      <c r="AW116" s="63">
        <f t="shared" si="55"/>
        <v>660.29439726201167</v>
      </c>
      <c r="AX116" s="63">
        <f t="shared" si="56"/>
        <v>-264.11775890480465</v>
      </c>
      <c r="AY116" s="64">
        <f t="shared" si="57"/>
        <v>396.17663835720703</v>
      </c>
      <c r="AZ116" s="65">
        <f t="shared" si="58"/>
        <v>-657.31149158864685</v>
      </c>
      <c r="BA116" s="51">
        <f t="shared" si="59"/>
        <v>924.4121561668162</v>
      </c>
      <c r="BB116" s="55">
        <f t="shared" si="60"/>
        <v>0.10332654442241537</v>
      </c>
      <c r="BC116" s="55">
        <f t="shared" si="61"/>
        <v>0.37606179613772139</v>
      </c>
      <c r="BE116" s="52">
        <f>IF(((AS116-T116)/T116)&gt;=BE$4,AD116,"")</f>
        <v>9.1999999999999691</v>
      </c>
      <c r="BF116" s="52" t="str">
        <f t="shared" si="62"/>
        <v/>
      </c>
      <c r="BG116" s="52">
        <f>IF(BB116&lt;=BG$4,AD116,"")</f>
        <v>9.1999999999999691</v>
      </c>
      <c r="BH116" s="52" t="str">
        <f>IF(BC116&gt;=BH$4,AD116,"")</f>
        <v/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8946.5118700541461</v>
      </c>
      <c r="AC117" s="71">
        <f t="shared" si="49"/>
        <v>1053.4881299458539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3.5000000000000004</v>
      </c>
      <c r="AG117" s="74">
        <f t="shared" si="71"/>
        <v>200</v>
      </c>
      <c r="AH117" s="60">
        <f t="shared" si="71"/>
        <v>50</v>
      </c>
      <c r="AI117" s="60">
        <f t="shared" si="71"/>
        <v>175.00000000000003</v>
      </c>
      <c r="AJ117" s="60">
        <f t="shared" si="71"/>
        <v>10175</v>
      </c>
      <c r="AK117" s="60">
        <f t="shared" si="71"/>
        <v>719.94169096209907</v>
      </c>
      <c r="AL117" s="60">
        <f t="shared" si="71"/>
        <v>14.398833819241981</v>
      </c>
      <c r="AM117" s="60">
        <f t="shared" si="71"/>
        <v>-491.70043731778424</v>
      </c>
      <c r="AN117" s="60">
        <f t="shared" si="71"/>
        <v>-491.70043731778424</v>
      </c>
      <c r="AO117" s="60">
        <f t="shared" si="71"/>
        <v>491.70043731778424</v>
      </c>
      <c r="AP117" s="61" t="str">
        <f t="shared" si="50"/>
        <v/>
      </c>
      <c r="AQ117" s="62">
        <f t="shared" si="46"/>
        <v>35</v>
      </c>
      <c r="AR117" s="63">
        <f t="shared" si="51"/>
        <v>2.6592125076090145</v>
      </c>
      <c r="AS117" s="63">
        <f t="shared" si="52"/>
        <v>132.96062538045072</v>
      </c>
      <c r="AT117" s="63">
        <f t="shared" si="53"/>
        <v>265.92125076090144</v>
      </c>
      <c r="AU117" s="63">
        <f t="shared" si="47"/>
        <v>-132.96062538045072</v>
      </c>
      <c r="AV117" s="68">
        <f t="shared" si="54"/>
        <v>0.1</v>
      </c>
      <c r="AW117" s="63">
        <f t="shared" si="55"/>
        <v>664.80312690225355</v>
      </c>
      <c r="AX117" s="63">
        <f t="shared" si="56"/>
        <v>-265.92125076090144</v>
      </c>
      <c r="AY117" s="64">
        <f t="shared" si="57"/>
        <v>398.88187614135211</v>
      </c>
      <c r="AZ117" s="65">
        <f t="shared" si="58"/>
        <v>-654.60625380450176</v>
      </c>
      <c r="BA117" s="51">
        <f t="shared" si="59"/>
        <v>930.72437766315511</v>
      </c>
      <c r="BB117" s="55">
        <f t="shared" si="60"/>
        <v>0.10403209554535831</v>
      </c>
      <c r="BC117" s="55">
        <f t="shared" si="61"/>
        <v>0.37862968248332657</v>
      </c>
      <c r="BE117" s="52">
        <f>IF(((AS117-T117)/T117)&gt;=BE$4,AD117,"")</f>
        <v>9.0999999999999694</v>
      </c>
      <c r="BF117" s="52" t="str">
        <f t="shared" si="62"/>
        <v/>
      </c>
      <c r="BG117" s="52">
        <f>IF(BB117&lt;=BG$4,AD117,"")</f>
        <v>9.0999999999999694</v>
      </c>
      <c r="BH117" s="52" t="str">
        <f>IF(BC117&gt;=BH$4,AD117,"")</f>
        <v/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8946.5118700541461</v>
      </c>
      <c r="AC118" s="71">
        <f t="shared" si="49"/>
        <v>1053.4881299458539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3.5000000000000004</v>
      </c>
      <c r="AG118" s="74">
        <f t="shared" si="71"/>
        <v>200</v>
      </c>
      <c r="AH118" s="60">
        <f t="shared" si="71"/>
        <v>50</v>
      </c>
      <c r="AI118" s="60">
        <f t="shared" si="71"/>
        <v>175.00000000000003</v>
      </c>
      <c r="AJ118" s="60">
        <f t="shared" si="71"/>
        <v>10175</v>
      </c>
      <c r="AK118" s="60">
        <f t="shared" si="71"/>
        <v>719.94169096209907</v>
      </c>
      <c r="AL118" s="60">
        <f t="shared" si="71"/>
        <v>14.398833819241981</v>
      </c>
      <c r="AM118" s="60">
        <f t="shared" si="71"/>
        <v>-491.70043731778424</v>
      </c>
      <c r="AN118" s="60">
        <f t="shared" si="71"/>
        <v>-491.70043731778424</v>
      </c>
      <c r="AO118" s="60">
        <f t="shared" si="71"/>
        <v>491.70043731778424</v>
      </c>
      <c r="AP118" s="61" t="str">
        <f t="shared" si="50"/>
        <v/>
      </c>
      <c r="AQ118" s="62">
        <f t="shared" si="46"/>
        <v>35</v>
      </c>
      <c r="AR118" s="63">
        <f t="shared" si="51"/>
        <v>2.6776482021380037</v>
      </c>
      <c r="AS118" s="63">
        <f t="shared" si="52"/>
        <v>133.88241010690018</v>
      </c>
      <c r="AT118" s="63">
        <f t="shared" si="53"/>
        <v>267.76482021380036</v>
      </c>
      <c r="AU118" s="63">
        <f t="shared" si="47"/>
        <v>-133.88241010690018</v>
      </c>
      <c r="AV118" s="68">
        <f t="shared" si="54"/>
        <v>0.1</v>
      </c>
      <c r="AW118" s="63">
        <f t="shared" si="55"/>
        <v>669.41205053450085</v>
      </c>
      <c r="AX118" s="63">
        <f t="shared" si="56"/>
        <v>-267.76482021380036</v>
      </c>
      <c r="AY118" s="64">
        <f t="shared" si="57"/>
        <v>401.64723032070049</v>
      </c>
      <c r="AZ118" s="65">
        <f t="shared" si="58"/>
        <v>-651.84089962515338</v>
      </c>
      <c r="BA118" s="51">
        <f t="shared" si="59"/>
        <v>937.17687074830133</v>
      </c>
      <c r="BB118" s="55">
        <f t="shared" si="60"/>
        <v>0.10475332558214438</v>
      </c>
      <c r="BC118" s="55">
        <f t="shared" si="61"/>
        <v>0.38125463296994522</v>
      </c>
      <c r="BE118" s="52">
        <f>IF(((AS118-T118)/T118)&gt;=BE$4,AD118,"")</f>
        <v>8.9999999999999698</v>
      </c>
      <c r="BF118" s="52" t="str">
        <f t="shared" si="62"/>
        <v/>
      </c>
      <c r="BG118" s="52">
        <f>IF(BB118&lt;=BG$4,AD118,"")</f>
        <v>8.9999999999999698</v>
      </c>
      <c r="BH118" s="52" t="str">
        <f>IF(BC118&gt;=BH$4,AD118,"")</f>
        <v/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8946.5118700541461</v>
      </c>
      <c r="AC119" s="71">
        <f t="shared" si="49"/>
        <v>1053.4881299458539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3.5000000000000004</v>
      </c>
      <c r="AG119" s="74">
        <f t="shared" si="71"/>
        <v>200</v>
      </c>
      <c r="AH119" s="60">
        <f t="shared" si="71"/>
        <v>50</v>
      </c>
      <c r="AI119" s="60">
        <f t="shared" si="71"/>
        <v>175.00000000000003</v>
      </c>
      <c r="AJ119" s="60">
        <f t="shared" si="71"/>
        <v>10175</v>
      </c>
      <c r="AK119" s="60">
        <f t="shared" si="71"/>
        <v>719.94169096209907</v>
      </c>
      <c r="AL119" s="60">
        <f t="shared" si="71"/>
        <v>14.398833819241981</v>
      </c>
      <c r="AM119" s="60">
        <f t="shared" si="71"/>
        <v>-491.70043731778424</v>
      </c>
      <c r="AN119" s="60">
        <f t="shared" si="71"/>
        <v>-491.70043731778424</v>
      </c>
      <c r="AO119" s="60">
        <f t="shared" si="71"/>
        <v>491.70043731778424</v>
      </c>
      <c r="AP119" s="61" t="str">
        <f t="shared" si="50"/>
        <v/>
      </c>
      <c r="AQ119" s="62">
        <f t="shared" si="46"/>
        <v>35</v>
      </c>
      <c r="AR119" s="63">
        <f t="shared" si="51"/>
        <v>2.6964981819373071</v>
      </c>
      <c r="AS119" s="63">
        <f t="shared" si="52"/>
        <v>134.82490909686535</v>
      </c>
      <c r="AT119" s="63">
        <f t="shared" si="53"/>
        <v>269.64981819373071</v>
      </c>
      <c r="AU119" s="63">
        <f t="shared" si="47"/>
        <v>-134.82490909686535</v>
      </c>
      <c r="AV119" s="68">
        <f t="shared" si="54"/>
        <v>0.1</v>
      </c>
      <c r="AW119" s="63">
        <f t="shared" si="55"/>
        <v>674.12454548432675</v>
      </c>
      <c r="AX119" s="63">
        <f t="shared" si="56"/>
        <v>-269.64981819373071</v>
      </c>
      <c r="AY119" s="64">
        <f t="shared" si="57"/>
        <v>404.47472729059604</v>
      </c>
      <c r="AZ119" s="65">
        <f t="shared" si="58"/>
        <v>-649.01340265525778</v>
      </c>
      <c r="BA119" s="51">
        <f t="shared" si="59"/>
        <v>943.77436367805751</v>
      </c>
      <c r="BB119" s="55">
        <f t="shared" si="60"/>
        <v>0.10549076303548743</v>
      </c>
      <c r="BC119" s="55">
        <f t="shared" si="61"/>
        <v>0.3839385711079486</v>
      </c>
      <c r="BE119" s="52">
        <f>IF(((AS119-T119)/T119)&gt;=BE$4,AD119,"")</f>
        <v>8.8999999999999702</v>
      </c>
      <c r="BF119" s="52" t="str">
        <f t="shared" si="62"/>
        <v/>
      </c>
      <c r="BG119" s="52">
        <f>IF(BB119&lt;=BG$4,AD119,"")</f>
        <v>8.8999999999999702</v>
      </c>
      <c r="BH119" s="52" t="str">
        <f>IF(BC119&gt;=BH$4,AD119,"")</f>
        <v/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8946.5118700541461</v>
      </c>
      <c r="AC120" s="71">
        <f t="shared" si="49"/>
        <v>1053.4881299458539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3.5000000000000004</v>
      </c>
      <c r="AG120" s="74">
        <f t="shared" si="71"/>
        <v>200</v>
      </c>
      <c r="AH120" s="60">
        <f t="shared" si="71"/>
        <v>50</v>
      </c>
      <c r="AI120" s="60">
        <f t="shared" si="71"/>
        <v>175.00000000000003</v>
      </c>
      <c r="AJ120" s="60">
        <f t="shared" si="71"/>
        <v>10175</v>
      </c>
      <c r="AK120" s="60">
        <f t="shared" si="71"/>
        <v>719.94169096209907</v>
      </c>
      <c r="AL120" s="60">
        <f t="shared" si="71"/>
        <v>14.398833819241981</v>
      </c>
      <c r="AM120" s="60">
        <f t="shared" si="71"/>
        <v>-491.70043731778424</v>
      </c>
      <c r="AN120" s="60">
        <f t="shared" si="71"/>
        <v>-491.70043731778424</v>
      </c>
      <c r="AO120" s="60">
        <f t="shared" si="71"/>
        <v>491.70043731778424</v>
      </c>
      <c r="AP120" s="61" t="str">
        <f t="shared" si="50"/>
        <v/>
      </c>
      <c r="AQ120" s="62">
        <f t="shared" si="46"/>
        <v>35</v>
      </c>
      <c r="AR120" s="63">
        <f t="shared" si="51"/>
        <v>2.7157765703684125</v>
      </c>
      <c r="AS120" s="63">
        <f t="shared" si="52"/>
        <v>135.78882851842062</v>
      </c>
      <c r="AT120" s="63">
        <f t="shared" si="53"/>
        <v>271.57765703684123</v>
      </c>
      <c r="AU120" s="63">
        <f t="shared" si="47"/>
        <v>-135.78882851842062</v>
      </c>
      <c r="AV120" s="68">
        <f t="shared" si="54"/>
        <v>0.1</v>
      </c>
      <c r="AW120" s="63">
        <f t="shared" si="55"/>
        <v>678.94414259210305</v>
      </c>
      <c r="AX120" s="63">
        <f t="shared" si="56"/>
        <v>-271.57765703684123</v>
      </c>
      <c r="AY120" s="64">
        <f t="shared" si="57"/>
        <v>407.36648555526182</v>
      </c>
      <c r="AZ120" s="65">
        <f t="shared" si="58"/>
        <v>-646.12164439059211</v>
      </c>
      <c r="BA120" s="51">
        <f t="shared" si="59"/>
        <v>950.52179962894434</v>
      </c>
      <c r="BB120" s="55">
        <f t="shared" si="60"/>
        <v>0.10624496043095191</v>
      </c>
      <c r="BC120" s="55">
        <f t="shared" si="61"/>
        <v>0.38668350783999744</v>
      </c>
      <c r="BE120" s="52">
        <f>IF(((AS120-T120)/T120)&gt;=BE$4,AD120,"")</f>
        <v>8.7999999999999705</v>
      </c>
      <c r="BF120" s="52" t="str">
        <f t="shared" si="62"/>
        <v/>
      </c>
      <c r="BG120" s="52">
        <f>IF(BB120&lt;=BG$4,AD120,"")</f>
        <v>8.7999999999999705</v>
      </c>
      <c r="BH120" s="52" t="str">
        <f>IF(BC120&gt;=BH$4,AD120,"")</f>
        <v/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8946.5118700541461</v>
      </c>
      <c r="AC121" s="71">
        <f t="shared" si="49"/>
        <v>1053.4881299458539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3.5000000000000004</v>
      </c>
      <c r="AG121" s="74">
        <f t="shared" si="71"/>
        <v>200</v>
      </c>
      <c r="AH121" s="60">
        <f t="shared" si="71"/>
        <v>50</v>
      </c>
      <c r="AI121" s="60">
        <f t="shared" si="71"/>
        <v>175.00000000000003</v>
      </c>
      <c r="AJ121" s="60">
        <f t="shared" si="71"/>
        <v>10175</v>
      </c>
      <c r="AK121" s="60">
        <f t="shared" si="71"/>
        <v>719.94169096209907</v>
      </c>
      <c r="AL121" s="60">
        <f t="shared" si="71"/>
        <v>14.398833819241981</v>
      </c>
      <c r="AM121" s="60">
        <f t="shared" si="71"/>
        <v>-491.70043731778424</v>
      </c>
      <c r="AN121" s="60">
        <f t="shared" si="71"/>
        <v>-491.70043731778424</v>
      </c>
      <c r="AO121" s="60">
        <f t="shared" si="71"/>
        <v>491.70043731778424</v>
      </c>
      <c r="AP121" s="61" t="str">
        <f t="shared" si="50"/>
        <v/>
      </c>
      <c r="AQ121" s="62">
        <f t="shared" si="46"/>
        <v>35</v>
      </c>
      <c r="AR121" s="63">
        <f t="shared" si="51"/>
        <v>2.735498140142762</v>
      </c>
      <c r="AS121" s="63">
        <f t="shared" si="52"/>
        <v>136.7749070071381</v>
      </c>
      <c r="AT121" s="63">
        <f t="shared" si="53"/>
        <v>273.54981401427619</v>
      </c>
      <c r="AU121" s="63">
        <f t="shared" si="47"/>
        <v>-136.7749070071381</v>
      </c>
      <c r="AV121" s="68">
        <f t="shared" si="54"/>
        <v>0.1</v>
      </c>
      <c r="AW121" s="63">
        <f t="shared" si="55"/>
        <v>683.87453503569054</v>
      </c>
      <c r="AX121" s="63">
        <f t="shared" si="56"/>
        <v>-273.54981401427619</v>
      </c>
      <c r="AY121" s="64">
        <f t="shared" si="57"/>
        <v>410.32472102141435</v>
      </c>
      <c r="AZ121" s="65">
        <f t="shared" si="58"/>
        <v>-643.16340892443952</v>
      </c>
      <c r="BA121" s="51">
        <f t="shared" si="59"/>
        <v>957.42434904996662</v>
      </c>
      <c r="BB121" s="55">
        <f t="shared" si="60"/>
        <v>0.1070164956975765</v>
      </c>
      <c r="BC121" s="55">
        <f t="shared" si="61"/>
        <v>0.38949154656588664</v>
      </c>
      <c r="BE121" s="52">
        <f>IF(((AS121-T121)/T121)&gt;=BE$4,AD121,"")</f>
        <v>8.6999999999999709</v>
      </c>
      <c r="BF121" s="52" t="str">
        <f t="shared" si="62"/>
        <v/>
      </c>
      <c r="BG121" s="52">
        <f>IF(BB121&lt;=BG$4,AD121,"")</f>
        <v>8.6999999999999709</v>
      </c>
      <c r="BH121" s="52" t="str">
        <f>IF(BC121&gt;=BH$4,AD121,"")</f>
        <v/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8946.5118700541461</v>
      </c>
      <c r="AC122" s="71">
        <f t="shared" si="49"/>
        <v>1053.4881299458539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3.5000000000000004</v>
      </c>
      <c r="AG122" s="74">
        <f t="shared" si="74"/>
        <v>200</v>
      </c>
      <c r="AH122" s="60">
        <f t="shared" si="74"/>
        <v>50</v>
      </c>
      <c r="AI122" s="60">
        <f t="shared" si="74"/>
        <v>175.00000000000003</v>
      </c>
      <c r="AJ122" s="60">
        <f t="shared" si="74"/>
        <v>10175</v>
      </c>
      <c r="AK122" s="60">
        <f t="shared" si="74"/>
        <v>719.94169096209907</v>
      </c>
      <c r="AL122" s="60">
        <f t="shared" si="74"/>
        <v>14.398833819241981</v>
      </c>
      <c r="AM122" s="60">
        <f t="shared" si="74"/>
        <v>-491.70043731778424</v>
      </c>
      <c r="AN122" s="60">
        <f t="shared" si="74"/>
        <v>-491.70043731778424</v>
      </c>
      <c r="AO122" s="60">
        <f t="shared" si="74"/>
        <v>491.70043731778424</v>
      </c>
      <c r="AP122" s="61" t="str">
        <f t="shared" si="50"/>
        <v/>
      </c>
      <c r="AQ122" s="62">
        <f t="shared" si="46"/>
        <v>35</v>
      </c>
      <c r="AR122" s="63">
        <f t="shared" si="51"/>
        <v>2.7556783510746548</v>
      </c>
      <c r="AS122" s="63">
        <f t="shared" si="52"/>
        <v>137.78391755373275</v>
      </c>
      <c r="AT122" s="63">
        <f t="shared" si="53"/>
        <v>275.5678351074655</v>
      </c>
      <c r="AU122" s="63">
        <f t="shared" si="47"/>
        <v>-137.78391755373275</v>
      </c>
      <c r="AV122" s="68">
        <f t="shared" si="54"/>
        <v>0.1</v>
      </c>
      <c r="AW122" s="63">
        <f t="shared" si="55"/>
        <v>688.91958776866375</v>
      </c>
      <c r="AX122" s="63">
        <f t="shared" si="56"/>
        <v>-275.5678351074655</v>
      </c>
      <c r="AY122" s="64">
        <f t="shared" si="57"/>
        <v>413.35175266119825</v>
      </c>
      <c r="AZ122" s="65">
        <f t="shared" si="58"/>
        <v>-640.13637728465562</v>
      </c>
      <c r="BA122" s="51">
        <f t="shared" si="59"/>
        <v>964.48742287612924</v>
      </c>
      <c r="BB122" s="55">
        <f t="shared" si="60"/>
        <v>0.10780597364482029</v>
      </c>
      <c r="BC122" s="55">
        <f t="shared" si="61"/>
        <v>0.3923648885179592</v>
      </c>
      <c r="BE122" s="52">
        <f>IF(((AS122-T122)/T122)&gt;=BE$4,AD122,"")</f>
        <v>8.5999999999999712</v>
      </c>
      <c r="BF122" s="52" t="str">
        <f t="shared" si="62"/>
        <v/>
      </c>
      <c r="BG122" s="52">
        <f>IF(BB122&lt;=BG$4,AD122,"")</f>
        <v>8.5999999999999712</v>
      </c>
      <c r="BH122" s="52" t="str">
        <f>IF(BC122&gt;=BH$4,AD122,"")</f>
        <v/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8946.5118700541461</v>
      </c>
      <c r="AC123" s="71">
        <f t="shared" si="49"/>
        <v>1053.4881299458539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3.5000000000000004</v>
      </c>
      <c r="AG123" s="74">
        <f t="shared" si="74"/>
        <v>200</v>
      </c>
      <c r="AH123" s="60">
        <f t="shared" si="74"/>
        <v>50</v>
      </c>
      <c r="AI123" s="60">
        <f t="shared" si="74"/>
        <v>175.00000000000003</v>
      </c>
      <c r="AJ123" s="60">
        <f t="shared" si="74"/>
        <v>10175</v>
      </c>
      <c r="AK123" s="60">
        <f t="shared" si="74"/>
        <v>719.94169096209907</v>
      </c>
      <c r="AL123" s="60">
        <f t="shared" si="74"/>
        <v>14.398833819241981</v>
      </c>
      <c r="AM123" s="60">
        <f t="shared" si="74"/>
        <v>-491.70043731778424</v>
      </c>
      <c r="AN123" s="60">
        <f t="shared" si="74"/>
        <v>-491.70043731778424</v>
      </c>
      <c r="AO123" s="60">
        <f t="shared" si="74"/>
        <v>491.70043731778424</v>
      </c>
      <c r="AP123" s="61" t="str">
        <f t="shared" si="50"/>
        <v/>
      </c>
      <c r="AQ123" s="62">
        <f t="shared" si="46"/>
        <v>35</v>
      </c>
      <c r="AR123" s="63">
        <f t="shared" si="51"/>
        <v>2.7763333904990626</v>
      </c>
      <c r="AS123" s="63">
        <f t="shared" si="52"/>
        <v>138.81666952495314</v>
      </c>
      <c r="AT123" s="63">
        <f t="shared" si="53"/>
        <v>277.63333904990628</v>
      </c>
      <c r="AU123" s="63">
        <f t="shared" si="47"/>
        <v>-138.81666952495314</v>
      </c>
      <c r="AV123" s="68">
        <f t="shared" si="54"/>
        <v>0.1</v>
      </c>
      <c r="AW123" s="63">
        <f t="shared" si="55"/>
        <v>694.08334762476568</v>
      </c>
      <c r="AX123" s="63">
        <f t="shared" si="56"/>
        <v>-277.63333904990628</v>
      </c>
      <c r="AY123" s="64">
        <f t="shared" si="57"/>
        <v>416.4500085748594</v>
      </c>
      <c r="AZ123" s="65">
        <f t="shared" si="58"/>
        <v>-637.03812137099453</v>
      </c>
      <c r="BA123" s="51">
        <f t="shared" si="59"/>
        <v>971.71668667467202</v>
      </c>
      <c r="BB123" s="55">
        <f t="shared" si="60"/>
        <v>0.10861402754376394</v>
      </c>
      <c r="BC123" s="55">
        <f t="shared" si="61"/>
        <v>0.39530583851596285</v>
      </c>
      <c r="BE123" s="52">
        <f>IF(((AS123-T123)/T123)&gt;=BE$4,AD123,"")</f>
        <v>8.4999999999999716</v>
      </c>
      <c r="BF123" s="52" t="str">
        <f t="shared" si="62"/>
        <v/>
      </c>
      <c r="BG123" s="52">
        <f>IF(BB123&lt;=BG$4,AD123,"")</f>
        <v>8.4999999999999716</v>
      </c>
      <c r="BH123" s="52" t="str">
        <f>IF(BC123&gt;=BH$4,AD123,"")</f>
        <v/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8946.5118700541461</v>
      </c>
      <c r="AC124" s="71">
        <f t="shared" si="49"/>
        <v>1053.4881299458539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3.5000000000000004</v>
      </c>
      <c r="AG124" s="74">
        <f t="shared" si="74"/>
        <v>200</v>
      </c>
      <c r="AH124" s="60">
        <f t="shared" si="74"/>
        <v>50</v>
      </c>
      <c r="AI124" s="60">
        <f t="shared" si="74"/>
        <v>175.00000000000003</v>
      </c>
      <c r="AJ124" s="60">
        <f t="shared" si="74"/>
        <v>10175</v>
      </c>
      <c r="AK124" s="60">
        <f t="shared" si="74"/>
        <v>719.94169096209907</v>
      </c>
      <c r="AL124" s="60">
        <f t="shared" si="74"/>
        <v>14.398833819241981</v>
      </c>
      <c r="AM124" s="60">
        <f t="shared" si="74"/>
        <v>-491.70043731778424</v>
      </c>
      <c r="AN124" s="60">
        <f t="shared" si="74"/>
        <v>-491.70043731778424</v>
      </c>
      <c r="AO124" s="60">
        <f t="shared" si="74"/>
        <v>491.70043731778424</v>
      </c>
      <c r="AP124" s="61" t="str">
        <f t="shared" si="50"/>
        <v/>
      </c>
      <c r="AQ124" s="62">
        <f t="shared" si="46"/>
        <v>35</v>
      </c>
      <c r="AR124" s="63">
        <f t="shared" si="51"/>
        <v>2.7974802165764321</v>
      </c>
      <c r="AS124" s="63">
        <f t="shared" si="52"/>
        <v>139.87401082882161</v>
      </c>
      <c r="AT124" s="63">
        <f t="shared" si="53"/>
        <v>279.74802165764322</v>
      </c>
      <c r="AU124" s="63">
        <f t="shared" si="47"/>
        <v>-139.87401082882161</v>
      </c>
      <c r="AV124" s="68">
        <f t="shared" si="54"/>
        <v>0.1</v>
      </c>
      <c r="AW124" s="63">
        <f t="shared" si="55"/>
        <v>699.37005414410805</v>
      </c>
      <c r="AX124" s="63">
        <f t="shared" si="56"/>
        <v>-279.74802165764322</v>
      </c>
      <c r="AY124" s="64">
        <f t="shared" si="57"/>
        <v>419.62203248646483</v>
      </c>
      <c r="AZ124" s="65">
        <f t="shared" si="58"/>
        <v>-633.86609745938904</v>
      </c>
      <c r="BA124" s="51">
        <f t="shared" si="59"/>
        <v>979.11807580175127</v>
      </c>
      <c r="BB124" s="55">
        <f t="shared" si="60"/>
        <v>0.10944132082125382</v>
      </c>
      <c r="BC124" s="55">
        <f t="shared" si="61"/>
        <v>0.39831681113296658</v>
      </c>
      <c r="BE124" s="52">
        <f>IF(((AS124-T124)/T124)&gt;=BE$4,AD124,"")</f>
        <v>8.3999999999999719</v>
      </c>
      <c r="BF124" s="52" t="str">
        <f t="shared" si="62"/>
        <v/>
      </c>
      <c r="BG124" s="52">
        <f>IF(BB124&lt;=BG$4,AD124,"")</f>
        <v>8.3999999999999719</v>
      </c>
      <c r="BH124" s="52" t="str">
        <f>IF(BC124&gt;=BH$4,AD124,"")</f>
        <v/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8946.5118700541461</v>
      </c>
      <c r="AC125" s="71">
        <f t="shared" si="49"/>
        <v>1053.4881299458539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3.5000000000000004</v>
      </c>
      <c r="AG125" s="74">
        <f t="shared" si="74"/>
        <v>200</v>
      </c>
      <c r="AH125" s="60">
        <f t="shared" si="74"/>
        <v>50</v>
      </c>
      <c r="AI125" s="60">
        <f t="shared" si="74"/>
        <v>175.00000000000003</v>
      </c>
      <c r="AJ125" s="60">
        <f t="shared" si="74"/>
        <v>10175</v>
      </c>
      <c r="AK125" s="60">
        <f t="shared" si="74"/>
        <v>719.94169096209907</v>
      </c>
      <c r="AL125" s="60">
        <f t="shared" si="74"/>
        <v>14.398833819241981</v>
      </c>
      <c r="AM125" s="60">
        <f t="shared" si="74"/>
        <v>-491.70043731778424</v>
      </c>
      <c r="AN125" s="60">
        <f t="shared" si="74"/>
        <v>-491.70043731778424</v>
      </c>
      <c r="AO125" s="60">
        <f t="shared" si="74"/>
        <v>491.70043731778424</v>
      </c>
      <c r="AP125" s="61" t="str">
        <f t="shared" si="50"/>
        <v/>
      </c>
      <c r="AQ125" s="62">
        <f t="shared" si="46"/>
        <v>35</v>
      </c>
      <c r="AR125" s="63">
        <f t="shared" si="51"/>
        <v>2.8191366047279556</v>
      </c>
      <c r="AS125" s="63">
        <f t="shared" si="52"/>
        <v>140.95683023639779</v>
      </c>
      <c r="AT125" s="63">
        <f t="shared" si="53"/>
        <v>281.91366047279558</v>
      </c>
      <c r="AU125" s="63">
        <f t="shared" si="47"/>
        <v>-140.95683023639779</v>
      </c>
      <c r="AV125" s="68">
        <f t="shared" si="54"/>
        <v>0.1</v>
      </c>
      <c r="AW125" s="63">
        <f t="shared" si="55"/>
        <v>704.78415118198893</v>
      </c>
      <c r="AX125" s="63">
        <f t="shared" si="56"/>
        <v>-281.91366047279558</v>
      </c>
      <c r="AY125" s="64">
        <f t="shared" si="57"/>
        <v>422.87049070919335</v>
      </c>
      <c r="AZ125" s="65">
        <f t="shared" si="58"/>
        <v>-630.61763923666058</v>
      </c>
      <c r="BA125" s="51">
        <f t="shared" si="59"/>
        <v>986.69781165478457</v>
      </c>
      <c r="BB125" s="55">
        <f t="shared" si="60"/>
        <v>0.11028854887651458</v>
      </c>
      <c r="BC125" s="55">
        <f t="shared" si="61"/>
        <v>0.40140033730700658</v>
      </c>
      <c r="BE125" s="52">
        <f>IF(((AS125-T125)/T125)&gt;=BE$4,AD125,"")</f>
        <v>8.2999999999999723</v>
      </c>
      <c r="BF125" s="52" t="str">
        <f t="shared" si="62"/>
        <v/>
      </c>
      <c r="BG125" s="52">
        <f>IF(BB125&lt;=BG$4,AD125,"")</f>
        <v>8.2999999999999723</v>
      </c>
      <c r="BH125" s="52" t="str">
        <f>IF(BC125&gt;=BH$4,AD125,"")</f>
        <v/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8946.5118700541461</v>
      </c>
      <c r="AC126" s="71">
        <f t="shared" si="49"/>
        <v>1053.4881299458539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3.5000000000000004</v>
      </c>
      <c r="AG126" s="74">
        <f t="shared" si="74"/>
        <v>200</v>
      </c>
      <c r="AH126" s="60">
        <f t="shared" si="74"/>
        <v>50</v>
      </c>
      <c r="AI126" s="60">
        <f t="shared" si="74"/>
        <v>175.00000000000003</v>
      </c>
      <c r="AJ126" s="60">
        <f t="shared" si="74"/>
        <v>10175</v>
      </c>
      <c r="AK126" s="60">
        <f t="shared" si="74"/>
        <v>719.94169096209907</v>
      </c>
      <c r="AL126" s="60">
        <f t="shared" si="74"/>
        <v>14.398833819241981</v>
      </c>
      <c r="AM126" s="60">
        <f t="shared" si="74"/>
        <v>-491.70043731778424</v>
      </c>
      <c r="AN126" s="60">
        <f t="shared" si="74"/>
        <v>-491.70043731778424</v>
      </c>
      <c r="AO126" s="60">
        <f t="shared" si="74"/>
        <v>491.70043731778424</v>
      </c>
      <c r="AP126" s="61" t="str">
        <f t="shared" si="50"/>
        <v/>
      </c>
      <c r="AQ126" s="62">
        <f t="shared" si="46"/>
        <v>35</v>
      </c>
      <c r="AR126" s="63">
        <f t="shared" si="51"/>
        <v>2.8413211974685404</v>
      </c>
      <c r="AS126" s="63">
        <f t="shared" si="52"/>
        <v>142.06605987342701</v>
      </c>
      <c r="AT126" s="63">
        <f t="shared" si="53"/>
        <v>284.13211974685402</v>
      </c>
      <c r="AU126" s="63">
        <f t="shared" si="47"/>
        <v>-142.06605987342701</v>
      </c>
      <c r="AV126" s="68">
        <f t="shared" si="54"/>
        <v>0.1</v>
      </c>
      <c r="AW126" s="63">
        <f t="shared" si="55"/>
        <v>710.33029936713501</v>
      </c>
      <c r="AX126" s="63">
        <f t="shared" si="56"/>
        <v>-284.13211974685402</v>
      </c>
      <c r="AY126" s="64">
        <f t="shared" si="57"/>
        <v>426.198179620281</v>
      </c>
      <c r="AZ126" s="65">
        <f t="shared" si="58"/>
        <v>-627.28995032557282</v>
      </c>
      <c r="BA126" s="51">
        <f t="shared" si="59"/>
        <v>994.46241911398909</v>
      </c>
      <c r="BB126" s="55">
        <f t="shared" si="60"/>
        <v>0.1111564410306841</v>
      </c>
      <c r="BC126" s="55">
        <f t="shared" si="61"/>
        <v>0.40455907143651093</v>
      </c>
      <c r="BE126" s="52">
        <f>IF(((AS126-T126)/T126)&gt;=BE$4,AD126,"")</f>
        <v>8.1999999999999726</v>
      </c>
      <c r="BF126" s="52" t="str">
        <f t="shared" si="62"/>
        <v/>
      </c>
      <c r="BG126" s="52">
        <f>IF(BB126&lt;=BG$4,AD126,"")</f>
        <v>8.1999999999999726</v>
      </c>
      <c r="BH126" s="52" t="str">
        <f>IF(BC126&gt;=BH$4,AD126,"")</f>
        <v/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8946.5118700541461</v>
      </c>
      <c r="AC127" s="71">
        <f t="shared" si="49"/>
        <v>1053.4881299458539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3.5000000000000004</v>
      </c>
      <c r="AG127" s="74">
        <f t="shared" si="74"/>
        <v>200</v>
      </c>
      <c r="AH127" s="60">
        <f t="shared" si="74"/>
        <v>50</v>
      </c>
      <c r="AI127" s="60">
        <f t="shared" si="74"/>
        <v>175.00000000000003</v>
      </c>
      <c r="AJ127" s="60">
        <f t="shared" si="74"/>
        <v>10175</v>
      </c>
      <c r="AK127" s="60">
        <f t="shared" si="74"/>
        <v>719.94169096209907</v>
      </c>
      <c r="AL127" s="60">
        <f t="shared" si="74"/>
        <v>14.398833819241981</v>
      </c>
      <c r="AM127" s="60">
        <f t="shared" si="74"/>
        <v>-491.70043731778424</v>
      </c>
      <c r="AN127" s="60">
        <f t="shared" si="74"/>
        <v>-491.70043731778424</v>
      </c>
      <c r="AO127" s="60">
        <f t="shared" si="74"/>
        <v>491.70043731778424</v>
      </c>
      <c r="AP127" s="61" t="str">
        <f t="shared" si="50"/>
        <v/>
      </c>
      <c r="AQ127" s="62">
        <f t="shared" si="46"/>
        <v>35</v>
      </c>
      <c r="AR127" s="63">
        <f t="shared" si="51"/>
        <v>2.8640535579311148</v>
      </c>
      <c r="AS127" s="63">
        <f t="shared" si="52"/>
        <v>143.20267789655574</v>
      </c>
      <c r="AT127" s="63">
        <f t="shared" si="53"/>
        <v>286.40535579311148</v>
      </c>
      <c r="AU127" s="63">
        <f t="shared" si="47"/>
        <v>-143.20267789655574</v>
      </c>
      <c r="AV127" s="68">
        <f t="shared" si="54"/>
        <v>0.1</v>
      </c>
      <c r="AW127" s="63">
        <f t="shared" si="55"/>
        <v>716.01338948277873</v>
      </c>
      <c r="AX127" s="63">
        <f t="shared" si="56"/>
        <v>-286.40535579311148</v>
      </c>
      <c r="AY127" s="64">
        <f t="shared" si="57"/>
        <v>429.60803368966725</v>
      </c>
      <c r="AZ127" s="65">
        <f t="shared" si="58"/>
        <v>-623.88009625618656</v>
      </c>
      <c r="BA127" s="51">
        <f t="shared" si="59"/>
        <v>1002.4187452758902</v>
      </c>
      <c r="BB127" s="55">
        <f t="shared" si="60"/>
        <v>0.11204576262075906</v>
      </c>
      <c r="BC127" s="55">
        <f t="shared" si="61"/>
        <v>0.4077957990013118</v>
      </c>
      <c r="BE127" s="52">
        <f>IF(((AS127-T127)/T127)&gt;=BE$4,AD127,"")</f>
        <v>8.099999999999973</v>
      </c>
      <c r="BF127" s="52" t="str">
        <f t="shared" si="62"/>
        <v/>
      </c>
      <c r="BG127" s="52">
        <f>IF(BB127&lt;=BG$4,AD127,"")</f>
        <v>8.099999999999973</v>
      </c>
      <c r="BH127" s="52" t="str">
        <f>IF(BC127&gt;=BH$4,AD127,"")</f>
        <v/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8946.5118700541461</v>
      </c>
      <c r="AC128" s="71">
        <f t="shared" si="49"/>
        <v>1053.4881299458539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3.5000000000000004</v>
      </c>
      <c r="AG128" s="74">
        <f t="shared" si="74"/>
        <v>200</v>
      </c>
      <c r="AH128" s="60">
        <f t="shared" si="74"/>
        <v>50</v>
      </c>
      <c r="AI128" s="60">
        <f t="shared" si="74"/>
        <v>175.00000000000003</v>
      </c>
      <c r="AJ128" s="60">
        <f t="shared" si="74"/>
        <v>10175</v>
      </c>
      <c r="AK128" s="60">
        <f t="shared" si="74"/>
        <v>719.94169096209907</v>
      </c>
      <c r="AL128" s="60">
        <f t="shared" si="74"/>
        <v>14.398833819241981</v>
      </c>
      <c r="AM128" s="60">
        <f t="shared" si="74"/>
        <v>-491.70043731778424</v>
      </c>
      <c r="AN128" s="60">
        <f t="shared" si="74"/>
        <v>-491.70043731778424</v>
      </c>
      <c r="AO128" s="60">
        <f t="shared" si="74"/>
        <v>491.70043731778424</v>
      </c>
      <c r="AP128" s="61" t="str">
        <f t="shared" si="50"/>
        <v/>
      </c>
      <c r="AQ128" s="62">
        <f t="shared" si="46"/>
        <v>35</v>
      </c>
      <c r="AR128" s="63">
        <f t="shared" si="51"/>
        <v>2.8873542274052539</v>
      </c>
      <c r="AS128" s="63">
        <f t="shared" si="52"/>
        <v>144.3677113702627</v>
      </c>
      <c r="AT128" s="63">
        <f t="shared" si="53"/>
        <v>288.73542274052539</v>
      </c>
      <c r="AU128" s="63">
        <f t="shared" si="47"/>
        <v>-144.3677113702627</v>
      </c>
      <c r="AV128" s="68">
        <f t="shared" si="54"/>
        <v>0.1</v>
      </c>
      <c r="AW128" s="63">
        <f t="shared" si="55"/>
        <v>721.83855685131346</v>
      </c>
      <c r="AX128" s="63">
        <f t="shared" si="56"/>
        <v>-288.73542274052539</v>
      </c>
      <c r="AY128" s="64">
        <f t="shared" si="57"/>
        <v>433.10313411078806</v>
      </c>
      <c r="AZ128" s="65">
        <f t="shared" si="58"/>
        <v>-620.38499583506587</v>
      </c>
      <c r="BA128" s="51">
        <f t="shared" si="59"/>
        <v>1010.5739795918389</v>
      </c>
      <c r="BB128" s="55">
        <f t="shared" si="60"/>
        <v>0.11295731725058591</v>
      </c>
      <c r="BC128" s="55">
        <f t="shared" si="61"/>
        <v>0.41111344475523259</v>
      </c>
      <c r="BE128" s="52">
        <f>IF(((AS128-T128)/T128)&gt;=BE$4,AD128,"")</f>
        <v>7.9999999999999734</v>
      </c>
      <c r="BF128" s="52" t="str">
        <f t="shared" si="62"/>
        <v/>
      </c>
      <c r="BG128" s="52">
        <f>IF(BB128&lt;=BG$4,AD128,"")</f>
        <v>7.9999999999999734</v>
      </c>
      <c r="BH128" s="52" t="str">
        <f>IF(BC128&gt;=BH$4,AD128,"")</f>
        <v/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8946.5118700541461</v>
      </c>
      <c r="AC129" s="71">
        <f t="shared" si="49"/>
        <v>1053.4881299458539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3.5000000000000004</v>
      </c>
      <c r="AG129" s="74">
        <f t="shared" si="74"/>
        <v>200</v>
      </c>
      <c r="AH129" s="60">
        <f t="shared" si="74"/>
        <v>50</v>
      </c>
      <c r="AI129" s="60">
        <f t="shared" si="74"/>
        <v>175.00000000000003</v>
      </c>
      <c r="AJ129" s="60">
        <f t="shared" si="74"/>
        <v>10175</v>
      </c>
      <c r="AK129" s="60">
        <f t="shared" si="74"/>
        <v>719.94169096209907</v>
      </c>
      <c r="AL129" s="60">
        <f t="shared" si="74"/>
        <v>14.398833819241981</v>
      </c>
      <c r="AM129" s="60">
        <f t="shared" si="74"/>
        <v>-491.70043731778424</v>
      </c>
      <c r="AN129" s="60">
        <f t="shared" si="74"/>
        <v>-491.70043731778424</v>
      </c>
      <c r="AO129" s="60">
        <f t="shared" si="74"/>
        <v>491.70043731778424</v>
      </c>
      <c r="AP129" s="61" t="str">
        <f t="shared" si="50"/>
        <v/>
      </c>
      <c r="AQ129" s="62">
        <f t="shared" si="46"/>
        <v>35</v>
      </c>
      <c r="AR129" s="63">
        <f t="shared" si="51"/>
        <v>2.9112447872458267</v>
      </c>
      <c r="AS129" s="63">
        <f t="shared" si="52"/>
        <v>145.56223936229134</v>
      </c>
      <c r="AT129" s="63">
        <f t="shared" si="53"/>
        <v>291.12447872458267</v>
      </c>
      <c r="AU129" s="63">
        <f t="shared" si="47"/>
        <v>-145.56223936229134</v>
      </c>
      <c r="AV129" s="68">
        <f t="shared" si="54"/>
        <v>0.1</v>
      </c>
      <c r="AW129" s="63">
        <f t="shared" si="55"/>
        <v>727.81119681145674</v>
      </c>
      <c r="AX129" s="63">
        <f t="shared" si="56"/>
        <v>-291.12447872458267</v>
      </c>
      <c r="AY129" s="64">
        <f t="shared" si="57"/>
        <v>436.68671808687407</v>
      </c>
      <c r="AZ129" s="65">
        <f t="shared" si="58"/>
        <v>-616.8014118589798</v>
      </c>
      <c r="BA129" s="51">
        <f t="shared" si="59"/>
        <v>1018.9356755360393</v>
      </c>
      <c r="BB129" s="55">
        <f t="shared" si="60"/>
        <v>0.11389194921281343</v>
      </c>
      <c r="BC129" s="55">
        <f t="shared" si="61"/>
        <v>0.41451508154089828</v>
      </c>
      <c r="BE129" s="52">
        <f>IF(((AS129-T129)/T129)&gt;=BE$4,AD129,"")</f>
        <v>7.8999999999999737</v>
      </c>
      <c r="BF129" s="52" t="str">
        <f t="shared" si="62"/>
        <v/>
      </c>
      <c r="BG129" s="52">
        <f>IF(BB129&lt;=BG$4,AD129,"")</f>
        <v>7.8999999999999737</v>
      </c>
      <c r="BH129" s="52" t="str">
        <f>IF(BC129&gt;=BH$4,AD129,"")</f>
        <v/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8946.5118700541461</v>
      </c>
      <c r="AC130" s="71">
        <f t="shared" si="49"/>
        <v>1053.4881299458539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3.5000000000000004</v>
      </c>
      <c r="AG130" s="74">
        <f t="shared" si="74"/>
        <v>200</v>
      </c>
      <c r="AH130" s="60">
        <f t="shared" si="74"/>
        <v>50</v>
      </c>
      <c r="AI130" s="60">
        <f t="shared" si="74"/>
        <v>175.00000000000003</v>
      </c>
      <c r="AJ130" s="60">
        <f t="shared" si="74"/>
        <v>10175</v>
      </c>
      <c r="AK130" s="60">
        <f t="shared" si="74"/>
        <v>719.94169096209907</v>
      </c>
      <c r="AL130" s="60">
        <f t="shared" si="74"/>
        <v>14.398833819241981</v>
      </c>
      <c r="AM130" s="60">
        <f t="shared" si="74"/>
        <v>-491.70043731778424</v>
      </c>
      <c r="AN130" s="60">
        <f t="shared" si="74"/>
        <v>-491.70043731778424</v>
      </c>
      <c r="AO130" s="60">
        <f t="shared" si="74"/>
        <v>491.70043731778424</v>
      </c>
      <c r="AP130" s="61" t="str">
        <f t="shared" si="50"/>
        <v/>
      </c>
      <c r="AQ130" s="62">
        <f t="shared" si="46"/>
        <v>35</v>
      </c>
      <c r="AR130" s="63">
        <f t="shared" si="51"/>
        <v>2.9357479255438501</v>
      </c>
      <c r="AS130" s="63">
        <f t="shared" si="52"/>
        <v>146.7873962771925</v>
      </c>
      <c r="AT130" s="63">
        <f t="shared" si="53"/>
        <v>293.574792554385</v>
      </c>
      <c r="AU130" s="63">
        <f t="shared" si="47"/>
        <v>-146.7873962771925</v>
      </c>
      <c r="AV130" s="68">
        <f t="shared" si="54"/>
        <v>0.1</v>
      </c>
      <c r="AW130" s="63">
        <f t="shared" si="55"/>
        <v>733.93698138596255</v>
      </c>
      <c r="AX130" s="63">
        <f t="shared" si="56"/>
        <v>-293.574792554385</v>
      </c>
      <c r="AY130" s="64">
        <f t="shared" si="57"/>
        <v>440.36218883157755</v>
      </c>
      <c r="AZ130" s="65">
        <f t="shared" si="58"/>
        <v>-613.12594111427632</v>
      </c>
      <c r="BA130" s="51">
        <f t="shared" si="59"/>
        <v>1027.5117739403474</v>
      </c>
      <c r="BB130" s="55">
        <f t="shared" si="60"/>
        <v>0.11485054609714934</v>
      </c>
      <c r="BC130" s="55">
        <f t="shared" si="61"/>
        <v>0.41800393978260664</v>
      </c>
      <c r="BE130" s="52">
        <f>IF(((AS130-T130)/T130)&gt;=BE$4,AD130,"")</f>
        <v>7.7999999999999741</v>
      </c>
      <c r="BF130" s="52" t="str">
        <f t="shared" si="62"/>
        <v/>
      </c>
      <c r="BG130" s="52">
        <f>IF(BB130&lt;=BG$4,AD130,"")</f>
        <v>7.7999999999999741</v>
      </c>
      <c r="BH130" s="52" t="str">
        <f>IF(BC130&gt;=BH$4,AD130,"")</f>
        <v/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8946.5118700541461</v>
      </c>
      <c r="AC131" s="71">
        <f t="shared" si="49"/>
        <v>1053.4881299458539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3.5000000000000004</v>
      </c>
      <c r="AG131" s="74">
        <f t="shared" si="74"/>
        <v>200</v>
      </c>
      <c r="AH131" s="60">
        <f t="shared" si="74"/>
        <v>50</v>
      </c>
      <c r="AI131" s="60">
        <f t="shared" si="74"/>
        <v>175.00000000000003</v>
      </c>
      <c r="AJ131" s="60">
        <f t="shared" si="74"/>
        <v>10175</v>
      </c>
      <c r="AK131" s="60">
        <f t="shared" si="74"/>
        <v>719.94169096209907</v>
      </c>
      <c r="AL131" s="60">
        <f t="shared" si="74"/>
        <v>14.398833819241981</v>
      </c>
      <c r="AM131" s="60">
        <f t="shared" si="74"/>
        <v>-491.70043731778424</v>
      </c>
      <c r="AN131" s="60">
        <f t="shared" si="74"/>
        <v>-491.70043731778424</v>
      </c>
      <c r="AO131" s="60">
        <f t="shared" si="74"/>
        <v>491.70043731778424</v>
      </c>
      <c r="AP131" s="61" t="str">
        <f t="shared" si="50"/>
        <v/>
      </c>
      <c r="AQ131" s="62">
        <f t="shared" si="46"/>
        <v>35</v>
      </c>
      <c r="AR131" s="63">
        <f t="shared" si="51"/>
        <v>2.9608875089924718</v>
      </c>
      <c r="AS131" s="63">
        <f t="shared" si="52"/>
        <v>148.0443754496236</v>
      </c>
      <c r="AT131" s="63">
        <f t="shared" si="53"/>
        <v>296.0887508992472</v>
      </c>
      <c r="AU131" s="63">
        <f t="shared" si="47"/>
        <v>-148.0443754496236</v>
      </c>
      <c r="AV131" s="68">
        <f t="shared" si="54"/>
        <v>0.1</v>
      </c>
      <c r="AW131" s="63">
        <f t="shared" si="55"/>
        <v>740.22187724811806</v>
      </c>
      <c r="AX131" s="63">
        <f t="shared" si="56"/>
        <v>-296.0887508992472</v>
      </c>
      <c r="AY131" s="64">
        <f t="shared" si="57"/>
        <v>444.13312634887086</v>
      </c>
      <c r="AZ131" s="65">
        <f t="shared" si="58"/>
        <v>-609.35500359698301</v>
      </c>
      <c r="BA131" s="51">
        <f t="shared" si="59"/>
        <v>1036.3106281473652</v>
      </c>
      <c r="BB131" s="55">
        <f t="shared" si="60"/>
        <v>0.11583404160185765</v>
      </c>
      <c r="BC131" s="55">
        <f t="shared" si="61"/>
        <v>0.4215834177189049</v>
      </c>
      <c r="BE131" s="52">
        <f>IF(((AS131-T131)/T131)&gt;=BE$4,AD131,"")</f>
        <v>7.6999999999999744</v>
      </c>
      <c r="BF131" s="52" t="str">
        <f t="shared" si="62"/>
        <v/>
      </c>
      <c r="BG131" s="52">
        <f>IF(BB131&lt;=BG$4,AD131,"")</f>
        <v>7.6999999999999744</v>
      </c>
      <c r="BH131" s="52" t="str">
        <f>IF(BC131&gt;=BH$4,AD131,"")</f>
        <v/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8946.5118700541461</v>
      </c>
      <c r="AC132" s="71">
        <f t="shared" si="49"/>
        <v>1053.4881299458539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3.5000000000000004</v>
      </c>
      <c r="AG132" s="74">
        <f t="shared" si="74"/>
        <v>200</v>
      </c>
      <c r="AH132" s="60">
        <f t="shared" si="74"/>
        <v>50</v>
      </c>
      <c r="AI132" s="60">
        <f t="shared" si="74"/>
        <v>175.00000000000003</v>
      </c>
      <c r="AJ132" s="60">
        <f t="shared" si="74"/>
        <v>10175</v>
      </c>
      <c r="AK132" s="60">
        <f t="shared" si="74"/>
        <v>719.94169096209907</v>
      </c>
      <c r="AL132" s="60">
        <f t="shared" si="74"/>
        <v>14.398833819241981</v>
      </c>
      <c r="AM132" s="60">
        <f t="shared" si="74"/>
        <v>-491.70043731778424</v>
      </c>
      <c r="AN132" s="60">
        <f t="shared" si="74"/>
        <v>-491.70043731778424</v>
      </c>
      <c r="AO132" s="60">
        <f t="shared" si="74"/>
        <v>491.70043731778424</v>
      </c>
      <c r="AP132" s="61" t="str">
        <f t="shared" si="50"/>
        <v/>
      </c>
      <c r="AQ132" s="62">
        <f t="shared" si="46"/>
        <v>35</v>
      </c>
      <c r="AR132" s="63">
        <f t="shared" si="51"/>
        <v>2.9866886604265828</v>
      </c>
      <c r="AS132" s="63">
        <f t="shared" si="52"/>
        <v>149.33443302132915</v>
      </c>
      <c r="AT132" s="63">
        <f t="shared" si="53"/>
        <v>298.66886604265829</v>
      </c>
      <c r="AU132" s="63">
        <f t="shared" si="47"/>
        <v>-149.33443302132915</v>
      </c>
      <c r="AV132" s="68">
        <f t="shared" si="54"/>
        <v>0.1</v>
      </c>
      <c r="AW132" s="63">
        <f t="shared" si="55"/>
        <v>746.67216510664571</v>
      </c>
      <c r="AX132" s="63">
        <f t="shared" si="56"/>
        <v>-298.66886604265829</v>
      </c>
      <c r="AY132" s="64">
        <f t="shared" si="57"/>
        <v>448.00329906398741</v>
      </c>
      <c r="AZ132" s="65">
        <f t="shared" si="58"/>
        <v>-605.4848308818664</v>
      </c>
      <c r="BA132" s="51">
        <f t="shared" si="59"/>
        <v>1045.3410311493039</v>
      </c>
      <c r="BB132" s="55">
        <f t="shared" si="60"/>
        <v>0.11684341856721611</v>
      </c>
      <c r="BC132" s="55">
        <f t="shared" si="61"/>
        <v>0.42525709244300025</v>
      </c>
      <c r="BE132" s="52">
        <f>IF(((AS132-T132)/T132)&gt;=BE$4,AD132,"")</f>
        <v>7.5999999999999748</v>
      </c>
      <c r="BF132" s="52" t="str">
        <f t="shared" si="62"/>
        <v/>
      </c>
      <c r="BG132" s="52">
        <f>IF(BB132&lt;=BG$4,AD132,"")</f>
        <v>7.5999999999999748</v>
      </c>
      <c r="BH132" s="52" t="str">
        <f>IF(BC132&gt;=BH$4,AD132,"")</f>
        <v/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8946.5118700541461</v>
      </c>
      <c r="AC133" s="71">
        <f t="shared" si="49"/>
        <v>1053.4881299458539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3.5000000000000004</v>
      </c>
      <c r="AG133" s="74">
        <f t="shared" si="74"/>
        <v>200</v>
      </c>
      <c r="AH133" s="60">
        <f t="shared" si="74"/>
        <v>50</v>
      </c>
      <c r="AI133" s="60">
        <f t="shared" si="74"/>
        <v>175.00000000000003</v>
      </c>
      <c r="AJ133" s="60">
        <f t="shared" si="74"/>
        <v>10175</v>
      </c>
      <c r="AK133" s="60">
        <f t="shared" si="74"/>
        <v>719.94169096209907</v>
      </c>
      <c r="AL133" s="60">
        <f t="shared" si="74"/>
        <v>14.398833819241981</v>
      </c>
      <c r="AM133" s="60">
        <f t="shared" si="74"/>
        <v>-491.70043731778424</v>
      </c>
      <c r="AN133" s="60">
        <f t="shared" si="74"/>
        <v>-491.70043731778424</v>
      </c>
      <c r="AO133" s="60">
        <f t="shared" si="74"/>
        <v>491.70043731778424</v>
      </c>
      <c r="AP133" s="61" t="str">
        <f t="shared" si="50"/>
        <v/>
      </c>
      <c r="AQ133" s="62">
        <f t="shared" si="46"/>
        <v>35</v>
      </c>
      <c r="AR133" s="63">
        <f t="shared" si="51"/>
        <v>3.0131778425656042</v>
      </c>
      <c r="AS133" s="63">
        <f t="shared" si="52"/>
        <v>150.6588921282802</v>
      </c>
      <c r="AT133" s="63">
        <f t="shared" si="53"/>
        <v>301.3177842565604</v>
      </c>
      <c r="AU133" s="63">
        <f t="shared" si="47"/>
        <v>-150.6588921282802</v>
      </c>
      <c r="AV133" s="68">
        <f t="shared" si="54"/>
        <v>0.1</v>
      </c>
      <c r="AW133" s="63">
        <f t="shared" si="55"/>
        <v>753.29446064140097</v>
      </c>
      <c r="AX133" s="63">
        <f t="shared" si="56"/>
        <v>-301.3177842565604</v>
      </c>
      <c r="AY133" s="64">
        <f t="shared" si="57"/>
        <v>451.97667638484057</v>
      </c>
      <c r="AZ133" s="65">
        <f t="shared" si="58"/>
        <v>-601.51145356101324</v>
      </c>
      <c r="BA133" s="51">
        <f t="shared" si="59"/>
        <v>1054.6122448979613</v>
      </c>
      <c r="BB133" s="55">
        <f t="shared" si="60"/>
        <v>0.11787971225165084</v>
      </c>
      <c r="BC133" s="55">
        <f t="shared" si="61"/>
        <v>0.42902873182640494</v>
      </c>
      <c r="BE133" s="52">
        <f>IF(((AS133-T133)/T133)&gt;=BE$4,AD133,"")</f>
        <v>7.4999999999999751</v>
      </c>
      <c r="BF133" s="52" t="str">
        <f t="shared" si="62"/>
        <v/>
      </c>
      <c r="BG133" s="52">
        <f>IF(BB133&lt;=BG$4,AD133,"")</f>
        <v>7.4999999999999751</v>
      </c>
      <c r="BH133" s="52" t="str">
        <f>IF(BC133&gt;=BH$4,AD133,"")</f>
        <v/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8946.5118700541461</v>
      </c>
      <c r="AC134" s="71">
        <f t="shared" si="49"/>
        <v>1053.4881299458539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3.5000000000000004</v>
      </c>
      <c r="AG134" s="74">
        <f t="shared" si="74"/>
        <v>200</v>
      </c>
      <c r="AH134" s="60">
        <f t="shared" si="74"/>
        <v>50</v>
      </c>
      <c r="AI134" s="60">
        <f t="shared" si="74"/>
        <v>175.00000000000003</v>
      </c>
      <c r="AJ134" s="60">
        <f t="shared" si="74"/>
        <v>10175</v>
      </c>
      <c r="AK134" s="60">
        <f t="shared" si="74"/>
        <v>719.94169096209907</v>
      </c>
      <c r="AL134" s="60">
        <f t="shared" si="74"/>
        <v>14.398833819241981</v>
      </c>
      <c r="AM134" s="60">
        <f t="shared" si="74"/>
        <v>-491.70043731778424</v>
      </c>
      <c r="AN134" s="60">
        <f t="shared" si="74"/>
        <v>-491.70043731778424</v>
      </c>
      <c r="AO134" s="60">
        <f t="shared" si="74"/>
        <v>491.70043731778424</v>
      </c>
      <c r="AP134" s="61" t="str">
        <f t="shared" si="50"/>
        <v/>
      </c>
      <c r="AQ134" s="62">
        <f t="shared" si="46"/>
        <v>35</v>
      </c>
      <c r="AR134" s="63">
        <f t="shared" si="51"/>
        <v>3.0403829485462204</v>
      </c>
      <c r="AS134" s="63">
        <f t="shared" si="52"/>
        <v>152.01914742731103</v>
      </c>
      <c r="AT134" s="63">
        <f t="shared" si="53"/>
        <v>304.03829485462205</v>
      </c>
      <c r="AU134" s="63">
        <f t="shared" si="47"/>
        <v>-152.01914742731103</v>
      </c>
      <c r="AV134" s="68">
        <f t="shared" si="54"/>
        <v>0.1</v>
      </c>
      <c r="AW134" s="63">
        <f t="shared" si="55"/>
        <v>760.09573713655516</v>
      </c>
      <c r="AX134" s="63">
        <f t="shared" si="56"/>
        <v>-304.03829485462205</v>
      </c>
      <c r="AY134" s="64">
        <f t="shared" si="57"/>
        <v>456.05744228193311</v>
      </c>
      <c r="AZ134" s="65">
        <f t="shared" si="58"/>
        <v>-597.43068766392071</v>
      </c>
      <c r="BA134" s="51">
        <f t="shared" si="59"/>
        <v>1064.1340319911772</v>
      </c>
      <c r="BB134" s="55">
        <f t="shared" si="60"/>
        <v>0.11894401387350273</v>
      </c>
      <c r="BC134" s="55">
        <f t="shared" si="61"/>
        <v>0.4329023074093612</v>
      </c>
      <c r="BE134" s="52">
        <f>IF(((AS134-T134)/T134)&gt;=BE$4,AD134,"")</f>
        <v>7.3999999999999755</v>
      </c>
      <c r="BF134" s="52" t="str">
        <f t="shared" si="62"/>
        <v/>
      </c>
      <c r="BG134" s="52">
        <f>IF(BB134&lt;=BG$4,AD134,"")</f>
        <v>7.3999999999999755</v>
      </c>
      <c r="BH134" s="52" t="str">
        <f>IF(BC134&gt;=BH$4,AD134,"")</f>
        <v/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8946.5118700541461</v>
      </c>
      <c r="AC135" s="71">
        <f t="shared" si="49"/>
        <v>1053.4881299458539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3.5000000000000004</v>
      </c>
      <c r="AG135" s="74">
        <f t="shared" si="74"/>
        <v>200</v>
      </c>
      <c r="AH135" s="60">
        <f t="shared" si="74"/>
        <v>50</v>
      </c>
      <c r="AI135" s="60">
        <f t="shared" si="74"/>
        <v>175.00000000000003</v>
      </c>
      <c r="AJ135" s="60">
        <f t="shared" si="74"/>
        <v>10175</v>
      </c>
      <c r="AK135" s="60">
        <f t="shared" si="74"/>
        <v>719.94169096209907</v>
      </c>
      <c r="AL135" s="60">
        <f t="shared" si="74"/>
        <v>14.398833819241981</v>
      </c>
      <c r="AM135" s="60">
        <f t="shared" si="74"/>
        <v>-491.70043731778424</v>
      </c>
      <c r="AN135" s="60">
        <f t="shared" si="74"/>
        <v>-491.70043731778424</v>
      </c>
      <c r="AO135" s="60">
        <f t="shared" si="74"/>
        <v>491.70043731778424</v>
      </c>
      <c r="AP135" s="61" t="str">
        <f t="shared" si="50"/>
        <v/>
      </c>
      <c r="AQ135" s="62">
        <f t="shared" si="46"/>
        <v>35</v>
      </c>
      <c r="AR135" s="63">
        <f t="shared" si="51"/>
        <v>3.0683333998961686</v>
      </c>
      <c r="AS135" s="63">
        <f t="shared" si="52"/>
        <v>153.41666999480844</v>
      </c>
      <c r="AT135" s="63">
        <f t="shared" si="53"/>
        <v>306.83333998961689</v>
      </c>
      <c r="AU135" s="63">
        <f t="shared" si="47"/>
        <v>-153.41666999480844</v>
      </c>
      <c r="AV135" s="68">
        <f t="shared" si="54"/>
        <v>0.1</v>
      </c>
      <c r="AW135" s="63">
        <f t="shared" si="55"/>
        <v>767.08334997404222</v>
      </c>
      <c r="AX135" s="63">
        <f t="shared" si="56"/>
        <v>-306.83333998961689</v>
      </c>
      <c r="AY135" s="64">
        <f t="shared" si="57"/>
        <v>460.25000998442533</v>
      </c>
      <c r="AZ135" s="65">
        <f t="shared" si="58"/>
        <v>-593.23811996142854</v>
      </c>
      <c r="BA135" s="51">
        <f t="shared" si="59"/>
        <v>1073.9166899636591</v>
      </c>
      <c r="BB135" s="55">
        <f t="shared" si="60"/>
        <v>0.12003747444389849</v>
      </c>
      <c r="BC135" s="55">
        <f t="shared" si="61"/>
        <v>0.43688200835075458</v>
      </c>
      <c r="BE135" s="52">
        <f>IF(((AS135-T135)/T135)&gt;=BE$4,AD135,"")</f>
        <v>7.2999999999999758</v>
      </c>
      <c r="BF135" s="52" t="str">
        <f t="shared" si="62"/>
        <v/>
      </c>
      <c r="BG135" s="52">
        <f>IF(BB135&lt;=BG$4,AD135,"")</f>
        <v>7.2999999999999758</v>
      </c>
      <c r="BH135" s="52" t="str">
        <f>IF(BC135&gt;=BH$4,AD135,"")</f>
        <v/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8946.5118700541461</v>
      </c>
      <c r="AC136" s="71">
        <f t="shared" si="49"/>
        <v>1053.4881299458539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3.5000000000000004</v>
      </c>
      <c r="AG136" s="74">
        <f t="shared" si="74"/>
        <v>200</v>
      </c>
      <c r="AH136" s="60">
        <f t="shared" si="74"/>
        <v>50</v>
      </c>
      <c r="AI136" s="60">
        <f t="shared" si="74"/>
        <v>175.00000000000003</v>
      </c>
      <c r="AJ136" s="60">
        <f t="shared" si="74"/>
        <v>10175</v>
      </c>
      <c r="AK136" s="60">
        <f t="shared" si="74"/>
        <v>719.94169096209907</v>
      </c>
      <c r="AL136" s="60">
        <f t="shared" si="74"/>
        <v>14.398833819241981</v>
      </c>
      <c r="AM136" s="60">
        <f t="shared" si="74"/>
        <v>-491.70043731778424</v>
      </c>
      <c r="AN136" s="60">
        <f t="shared" si="74"/>
        <v>-491.70043731778424</v>
      </c>
      <c r="AO136" s="60">
        <f t="shared" si="74"/>
        <v>491.70043731778424</v>
      </c>
      <c r="AP136" s="61" t="str">
        <f t="shared" si="50"/>
        <v/>
      </c>
      <c r="AQ136" s="62">
        <f t="shared" ref="AQ136:AQ199" si="76">AE136*AH136</f>
        <v>35</v>
      </c>
      <c r="AR136" s="63">
        <f t="shared" si="51"/>
        <v>3.0970602526725042</v>
      </c>
      <c r="AS136" s="63">
        <f t="shared" si="52"/>
        <v>154.85301263362521</v>
      </c>
      <c r="AT136" s="63">
        <f t="shared" si="53"/>
        <v>309.70602526725042</v>
      </c>
      <c r="AU136" s="63">
        <f t="shared" ref="AU136:AU199" si="77">-AS136</f>
        <v>-154.85301263362521</v>
      </c>
      <c r="AV136" s="68">
        <f t="shared" si="54"/>
        <v>0.1</v>
      </c>
      <c r="AW136" s="63">
        <f t="shared" si="55"/>
        <v>774.26506316812606</v>
      </c>
      <c r="AX136" s="63">
        <f t="shared" si="56"/>
        <v>-309.70602526725042</v>
      </c>
      <c r="AY136" s="64">
        <f t="shared" si="57"/>
        <v>464.55903790087564</v>
      </c>
      <c r="AZ136" s="65">
        <f t="shared" si="58"/>
        <v>-588.92909204497823</v>
      </c>
      <c r="BA136" s="51">
        <f t="shared" si="59"/>
        <v>1083.9710884353765</v>
      </c>
      <c r="BB136" s="55">
        <f t="shared" si="60"/>
        <v>0.12116130891902746</v>
      </c>
      <c r="BC136" s="55">
        <f t="shared" si="61"/>
        <v>0.44097225654051991</v>
      </c>
      <c r="BE136" s="52">
        <f>IF(((AS136-T136)/T136)&gt;=BE$4,AD136,"")</f>
        <v>7.1999999999999762</v>
      </c>
      <c r="BF136" s="52" t="str">
        <f t="shared" si="62"/>
        <v/>
      </c>
      <c r="BG136" s="52">
        <f>IF(BB136&lt;=BG$4,AD136,"")</f>
        <v>7.1999999999999762</v>
      </c>
      <c r="BH136" s="52" t="str">
        <f>IF(BC136&gt;=BH$4,AD136,"")</f>
        <v/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8946.5118700541461</v>
      </c>
      <c r="AC137" s="71">
        <f t="shared" ref="AC137:AC200" si="79">AA137-AB137</f>
        <v>1053.4881299458539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3.5000000000000004</v>
      </c>
      <c r="AG137" s="74">
        <f t="shared" si="74"/>
        <v>200</v>
      </c>
      <c r="AH137" s="60">
        <f t="shared" si="74"/>
        <v>50</v>
      </c>
      <c r="AI137" s="60">
        <f t="shared" si="74"/>
        <v>175.00000000000003</v>
      </c>
      <c r="AJ137" s="60">
        <f t="shared" si="74"/>
        <v>10175</v>
      </c>
      <c r="AK137" s="60">
        <f t="shared" si="74"/>
        <v>719.94169096209907</v>
      </c>
      <c r="AL137" s="60">
        <f t="shared" si="74"/>
        <v>14.398833819241981</v>
      </c>
      <c r="AM137" s="60">
        <f t="shared" si="74"/>
        <v>-491.70043731778424</v>
      </c>
      <c r="AN137" s="60">
        <f t="shared" si="74"/>
        <v>-491.70043731778424</v>
      </c>
      <c r="AO137" s="60">
        <f t="shared" si="74"/>
        <v>491.70043731778424</v>
      </c>
      <c r="AP137" s="61" t="str">
        <f t="shared" ref="AP137:AP200" si="80">IF(AB137+AY137&gt;AJ137,"VINTO","")</f>
        <v/>
      </c>
      <c r="AQ137" s="62">
        <f t="shared" si="76"/>
        <v>35</v>
      </c>
      <c r="AR137" s="63">
        <f t="shared" ref="AR137:AR200" si="81">IF(AL137=0,1,(1+(AL137+AE137)/(AD137*(U137-1))))</f>
        <v>3.1265963125692999</v>
      </c>
      <c r="AS137" s="63">
        <f t="shared" ref="AS137:AS200" si="82">IF(AR137&lt;=0,AH137,AR137*AH137)</f>
        <v>156.32981562846498</v>
      </c>
      <c r="AT137" s="63">
        <f t="shared" ref="AT137:AT200" si="83">(U137*AS137)</f>
        <v>312.65963125692997</v>
      </c>
      <c r="AU137" s="63">
        <f t="shared" si="77"/>
        <v>-156.32981562846498</v>
      </c>
      <c r="AV137" s="68">
        <f t="shared" ref="AV137:AV200" si="84">IFERROR(AE137/X137,0)</f>
        <v>0.1</v>
      </c>
      <c r="AW137" s="63">
        <f t="shared" ref="AW137:AW200" si="85">(AT137+AU137)*V137</f>
        <v>781.64907814232492</v>
      </c>
      <c r="AX137" s="63">
        <f t="shared" ref="AX137:AX200" si="86">AU137*W137</f>
        <v>-312.65963125692997</v>
      </c>
      <c r="AY137" s="64">
        <f t="shared" ref="AY137:AY200" si="87">SUM(AW137:AX137)</f>
        <v>468.98944688539495</v>
      </c>
      <c r="AZ137" s="65">
        <f t="shared" ref="AZ137:AZ200" si="88">AB137-AA137+AY137</f>
        <v>-584.49868306045892</v>
      </c>
      <c r="BA137" s="51">
        <f t="shared" ref="BA137:BA200" si="89">AS137*X137</f>
        <v>1094.3087093992549</v>
      </c>
      <c r="BB137" s="55">
        <f t="shared" ref="BB137:BB200" si="90">BA137/AB137</f>
        <v>0.12231680070331499</v>
      </c>
      <c r="BC137" s="55">
        <f t="shared" ref="BC137:BC200" si="91">IFERROR(AY137/AC137,0)</f>
        <v>0.44517772298915187</v>
      </c>
      <c r="BE137" s="52">
        <f>IF(((AS137-T137)/T137)&gt;=BE$4,AD137,"")</f>
        <v>7.0999999999999766</v>
      </c>
      <c r="BF137" s="52" t="str">
        <f t="shared" ref="BF137:BF200" si="92">IF(AP137="","",AD137)</f>
        <v/>
      </c>
      <c r="BG137" s="52">
        <f>IF(BB137&lt;=BG$4,AD137,"")</f>
        <v>7.0999999999999766</v>
      </c>
      <c r="BH137" s="52" t="str">
        <f>IF(BC137&gt;=BH$4,AD137,"")</f>
        <v/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8946.5118700541461</v>
      </c>
      <c r="AC138" s="71">
        <f t="shared" si="79"/>
        <v>1053.4881299458539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3.5000000000000004</v>
      </c>
      <c r="AG138" s="74">
        <f t="shared" si="95"/>
        <v>200</v>
      </c>
      <c r="AH138" s="60">
        <f t="shared" si="95"/>
        <v>50</v>
      </c>
      <c r="AI138" s="60">
        <f t="shared" si="95"/>
        <v>175.00000000000003</v>
      </c>
      <c r="AJ138" s="60">
        <f t="shared" si="95"/>
        <v>10175</v>
      </c>
      <c r="AK138" s="60">
        <f t="shared" si="95"/>
        <v>719.94169096209907</v>
      </c>
      <c r="AL138" s="60">
        <f t="shared" si="95"/>
        <v>14.398833819241981</v>
      </c>
      <c r="AM138" s="60">
        <f t="shared" si="95"/>
        <v>-491.70043731778424</v>
      </c>
      <c r="AN138" s="60">
        <f t="shared" si="95"/>
        <v>-491.70043731778424</v>
      </c>
      <c r="AO138" s="60">
        <f t="shared" si="95"/>
        <v>491.70043731778424</v>
      </c>
      <c r="AP138" s="61" t="str">
        <f t="shared" si="80"/>
        <v/>
      </c>
      <c r="AQ138" s="62">
        <f t="shared" si="76"/>
        <v>35</v>
      </c>
      <c r="AR138" s="63">
        <f t="shared" si="81"/>
        <v>3.1569762598917186</v>
      </c>
      <c r="AS138" s="63">
        <f t="shared" si="82"/>
        <v>157.84881299458593</v>
      </c>
      <c r="AT138" s="63">
        <f t="shared" si="83"/>
        <v>315.69762598917185</v>
      </c>
      <c r="AU138" s="63">
        <f t="shared" si="77"/>
        <v>-157.84881299458593</v>
      </c>
      <c r="AV138" s="68">
        <f t="shared" si="84"/>
        <v>0.1</v>
      </c>
      <c r="AW138" s="63">
        <f t="shared" si="85"/>
        <v>789.24406497292966</v>
      </c>
      <c r="AX138" s="63">
        <f t="shared" si="86"/>
        <v>-315.69762598917185</v>
      </c>
      <c r="AY138" s="64">
        <f t="shared" si="87"/>
        <v>473.54643898375781</v>
      </c>
      <c r="AZ138" s="65">
        <f t="shared" si="88"/>
        <v>-579.94169096209612</v>
      </c>
      <c r="BA138" s="51">
        <f t="shared" si="89"/>
        <v>1104.9416909621016</v>
      </c>
      <c r="BB138" s="55">
        <f t="shared" si="90"/>
        <v>0.1235053065385822</v>
      </c>
      <c r="BC138" s="55">
        <f t="shared" si="91"/>
        <v>0.44950334562203059</v>
      </c>
      <c r="BE138" s="52">
        <f>IF(((AS138-T138)/T138)&gt;=BE$4,AD138,"")</f>
        <v>6.9999999999999769</v>
      </c>
      <c r="BF138" s="52" t="str">
        <f t="shared" si="92"/>
        <v/>
      </c>
      <c r="BG138" s="52">
        <f>IF(BB138&lt;=BG$4,AD138,"")</f>
        <v>6.9999999999999769</v>
      </c>
      <c r="BH138" s="52" t="str">
        <f>IF(BC138&gt;=BH$4,AD138,"")</f>
        <v/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8946.5118700541461</v>
      </c>
      <c r="AC139" s="71">
        <f t="shared" si="79"/>
        <v>1053.4881299458539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3.5000000000000004</v>
      </c>
      <c r="AG139" s="74">
        <f t="shared" si="95"/>
        <v>200</v>
      </c>
      <c r="AH139" s="60">
        <f t="shared" si="95"/>
        <v>50</v>
      </c>
      <c r="AI139" s="60">
        <f t="shared" si="95"/>
        <v>175.00000000000003</v>
      </c>
      <c r="AJ139" s="60">
        <f t="shared" si="95"/>
        <v>10175</v>
      </c>
      <c r="AK139" s="60">
        <f t="shared" si="95"/>
        <v>719.94169096209907</v>
      </c>
      <c r="AL139" s="60">
        <f t="shared" si="95"/>
        <v>14.398833819241981</v>
      </c>
      <c r="AM139" s="60">
        <f t="shared" si="95"/>
        <v>-491.70043731778424</v>
      </c>
      <c r="AN139" s="60">
        <f t="shared" si="95"/>
        <v>-491.70043731778424</v>
      </c>
      <c r="AO139" s="60">
        <f t="shared" si="95"/>
        <v>491.70043731778424</v>
      </c>
      <c r="AP139" s="61" t="str">
        <f t="shared" si="80"/>
        <v/>
      </c>
      <c r="AQ139" s="62">
        <f t="shared" si="76"/>
        <v>35</v>
      </c>
      <c r="AR139" s="63">
        <f t="shared" si="81"/>
        <v>3.1882367853973954</v>
      </c>
      <c r="AS139" s="63">
        <f t="shared" si="82"/>
        <v>159.41183926986977</v>
      </c>
      <c r="AT139" s="63">
        <f t="shared" si="83"/>
        <v>318.82367853973955</v>
      </c>
      <c r="AU139" s="63">
        <f t="shared" si="77"/>
        <v>-159.41183926986977</v>
      </c>
      <c r="AV139" s="68">
        <f t="shared" si="84"/>
        <v>0.1</v>
      </c>
      <c r="AW139" s="63">
        <f t="shared" si="85"/>
        <v>797.05919634934889</v>
      </c>
      <c r="AX139" s="63">
        <f t="shared" si="86"/>
        <v>-318.82367853973955</v>
      </c>
      <c r="AY139" s="64">
        <f t="shared" si="87"/>
        <v>478.23551780960935</v>
      </c>
      <c r="AZ139" s="65">
        <f t="shared" si="88"/>
        <v>-575.25261213624458</v>
      </c>
      <c r="BA139" s="51">
        <f t="shared" si="89"/>
        <v>1115.8828748890885</v>
      </c>
      <c r="BB139" s="55">
        <f t="shared" si="90"/>
        <v>0.12472826181834988</v>
      </c>
      <c r="BC139" s="55">
        <f t="shared" si="91"/>
        <v>0.45395434862107958</v>
      </c>
      <c r="BE139" s="52">
        <f>IF(((AS139-T139)/T139)&gt;=BE$4,AD139,"")</f>
        <v>6.8999999999999773</v>
      </c>
      <c r="BF139" s="52" t="str">
        <f t="shared" si="92"/>
        <v/>
      </c>
      <c r="BG139" s="52">
        <f>IF(BB139&lt;=BG$4,AD139,"")</f>
        <v>6.8999999999999773</v>
      </c>
      <c r="BH139" s="52" t="str">
        <f>IF(BC139&gt;=BH$4,AD139,"")</f>
        <v/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8946.5118700541461</v>
      </c>
      <c r="AC140" s="71">
        <f t="shared" si="79"/>
        <v>1053.4881299458539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3.5000000000000004</v>
      </c>
      <c r="AG140" s="74">
        <f t="shared" si="95"/>
        <v>200</v>
      </c>
      <c r="AH140" s="60">
        <f t="shared" si="95"/>
        <v>50</v>
      </c>
      <c r="AI140" s="60">
        <f t="shared" si="95"/>
        <v>175.00000000000003</v>
      </c>
      <c r="AJ140" s="60">
        <f t="shared" si="95"/>
        <v>10175</v>
      </c>
      <c r="AK140" s="60">
        <f t="shared" si="95"/>
        <v>719.94169096209907</v>
      </c>
      <c r="AL140" s="60">
        <f t="shared" si="95"/>
        <v>14.398833819241981</v>
      </c>
      <c r="AM140" s="60">
        <f t="shared" si="95"/>
        <v>-491.70043731778424</v>
      </c>
      <c r="AN140" s="60">
        <f t="shared" si="95"/>
        <v>-491.70043731778424</v>
      </c>
      <c r="AO140" s="60">
        <f t="shared" si="95"/>
        <v>491.70043731778424</v>
      </c>
      <c r="AP140" s="61" t="str">
        <f t="shared" si="80"/>
        <v/>
      </c>
      <c r="AQ140" s="62">
        <f t="shared" si="76"/>
        <v>35</v>
      </c>
      <c r="AR140" s="63">
        <f t="shared" si="81"/>
        <v>3.220416738123828</v>
      </c>
      <c r="AS140" s="63">
        <f t="shared" si="82"/>
        <v>161.02083690619139</v>
      </c>
      <c r="AT140" s="63">
        <f t="shared" si="83"/>
        <v>322.04167381238278</v>
      </c>
      <c r="AU140" s="63">
        <f t="shared" si="77"/>
        <v>-161.02083690619139</v>
      </c>
      <c r="AV140" s="68">
        <f t="shared" si="84"/>
        <v>0.1</v>
      </c>
      <c r="AW140" s="63">
        <f t="shared" si="85"/>
        <v>805.1041845309569</v>
      </c>
      <c r="AX140" s="63">
        <f t="shared" si="86"/>
        <v>-322.04167381238278</v>
      </c>
      <c r="AY140" s="64">
        <f t="shared" si="87"/>
        <v>483.06251071857412</v>
      </c>
      <c r="AZ140" s="65">
        <f t="shared" si="88"/>
        <v>-570.42561922727975</v>
      </c>
      <c r="BA140" s="51">
        <f t="shared" si="89"/>
        <v>1127.1458583433398</v>
      </c>
      <c r="BB140" s="55">
        <f t="shared" si="90"/>
        <v>0.12598718637105191</v>
      </c>
      <c r="BC140" s="55">
        <f t="shared" si="91"/>
        <v>0.45853626347304177</v>
      </c>
      <c r="BE140" s="52">
        <f>IF(((AS140-T140)/T140)&gt;=BE$4,AD140,"")</f>
        <v>6.7999999999999776</v>
      </c>
      <c r="BF140" s="52" t="str">
        <f t="shared" si="92"/>
        <v/>
      </c>
      <c r="BG140" s="52">
        <f>IF(BB140&lt;=BG$4,AD140,"")</f>
        <v>6.7999999999999776</v>
      </c>
      <c r="BH140" s="52" t="str">
        <f>IF(BC140&gt;=BH$4,AD140,"")</f>
        <v/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8946.5118700541461</v>
      </c>
      <c r="AC141" s="71">
        <f t="shared" si="79"/>
        <v>1053.4881299458539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3.5000000000000004</v>
      </c>
      <c r="AG141" s="74">
        <f t="shared" si="95"/>
        <v>200</v>
      </c>
      <c r="AH141" s="60">
        <f t="shared" si="95"/>
        <v>50</v>
      </c>
      <c r="AI141" s="60">
        <f t="shared" si="95"/>
        <v>175.00000000000003</v>
      </c>
      <c r="AJ141" s="60">
        <f t="shared" si="95"/>
        <v>10175</v>
      </c>
      <c r="AK141" s="60">
        <f t="shared" si="95"/>
        <v>719.94169096209907</v>
      </c>
      <c r="AL141" s="60">
        <f t="shared" si="95"/>
        <v>14.398833819241981</v>
      </c>
      <c r="AM141" s="60">
        <f t="shared" si="95"/>
        <v>-491.70043731778424</v>
      </c>
      <c r="AN141" s="60">
        <f t="shared" si="95"/>
        <v>-491.70043731778424</v>
      </c>
      <c r="AO141" s="60">
        <f t="shared" si="95"/>
        <v>491.70043731778424</v>
      </c>
      <c r="AP141" s="61" t="str">
        <f t="shared" si="80"/>
        <v/>
      </c>
      <c r="AQ141" s="62">
        <f t="shared" si="76"/>
        <v>35</v>
      </c>
      <c r="AR141" s="63">
        <f t="shared" si="81"/>
        <v>3.2535572864540341</v>
      </c>
      <c r="AS141" s="63">
        <f t="shared" si="82"/>
        <v>162.67786432270171</v>
      </c>
      <c r="AT141" s="63">
        <f t="shared" si="83"/>
        <v>325.35572864540342</v>
      </c>
      <c r="AU141" s="63">
        <f t="shared" si="77"/>
        <v>-162.67786432270171</v>
      </c>
      <c r="AV141" s="68">
        <f t="shared" si="84"/>
        <v>0.1</v>
      </c>
      <c r="AW141" s="63">
        <f t="shared" si="85"/>
        <v>813.38932161350851</v>
      </c>
      <c r="AX141" s="63">
        <f t="shared" si="86"/>
        <v>-325.35572864540342</v>
      </c>
      <c r="AY141" s="64">
        <f t="shared" si="87"/>
        <v>488.0335929681051</v>
      </c>
      <c r="AZ141" s="65">
        <f t="shared" si="88"/>
        <v>-565.45453697774883</v>
      </c>
      <c r="BA141" s="51">
        <f t="shared" si="89"/>
        <v>1138.745050258912</v>
      </c>
      <c r="BB141" s="55">
        <f t="shared" si="90"/>
        <v>0.12728369076114801</v>
      </c>
      <c r="BC141" s="55">
        <f t="shared" si="91"/>
        <v>0.46325495190267457</v>
      </c>
      <c r="BE141" s="52">
        <f>IF(((AS141-T141)/T141)&gt;=BE$4,AD141,"")</f>
        <v>6.699999999999978</v>
      </c>
      <c r="BF141" s="52" t="str">
        <f t="shared" si="92"/>
        <v/>
      </c>
      <c r="BG141" s="52">
        <f>IF(BB141&lt;=BG$4,AD141,"")</f>
        <v>6.699999999999978</v>
      </c>
      <c r="BH141" s="52" t="str">
        <f>IF(BC141&gt;=BH$4,AD141,"")</f>
        <v/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8946.5118700541461</v>
      </c>
      <c r="AC142" s="71">
        <f t="shared" si="79"/>
        <v>1053.4881299458539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3.5000000000000004</v>
      </c>
      <c r="AG142" s="74">
        <f t="shared" si="95"/>
        <v>200</v>
      </c>
      <c r="AH142" s="60">
        <f t="shared" si="95"/>
        <v>50</v>
      </c>
      <c r="AI142" s="60">
        <f t="shared" si="95"/>
        <v>175.00000000000003</v>
      </c>
      <c r="AJ142" s="60">
        <f t="shared" si="95"/>
        <v>10175</v>
      </c>
      <c r="AK142" s="60">
        <f t="shared" si="95"/>
        <v>719.94169096209907</v>
      </c>
      <c r="AL142" s="60">
        <f t="shared" si="95"/>
        <v>14.398833819241981</v>
      </c>
      <c r="AM142" s="60">
        <f t="shared" si="95"/>
        <v>-491.70043731778424</v>
      </c>
      <c r="AN142" s="60">
        <f t="shared" si="95"/>
        <v>-491.70043731778424</v>
      </c>
      <c r="AO142" s="60">
        <f t="shared" si="95"/>
        <v>491.70043731778424</v>
      </c>
      <c r="AP142" s="61" t="str">
        <f t="shared" si="80"/>
        <v/>
      </c>
      <c r="AQ142" s="62">
        <f t="shared" si="76"/>
        <v>35</v>
      </c>
      <c r="AR142" s="63">
        <f t="shared" si="81"/>
        <v>3.2877020938245498</v>
      </c>
      <c r="AS142" s="63">
        <f t="shared" si="82"/>
        <v>164.3851046912275</v>
      </c>
      <c r="AT142" s="63">
        <f t="shared" si="83"/>
        <v>328.77020938245499</v>
      </c>
      <c r="AU142" s="63">
        <f t="shared" si="77"/>
        <v>-164.3851046912275</v>
      </c>
      <c r="AV142" s="68">
        <f t="shared" si="84"/>
        <v>0.1</v>
      </c>
      <c r="AW142" s="63">
        <f t="shared" si="85"/>
        <v>821.92552345613751</v>
      </c>
      <c r="AX142" s="63">
        <f t="shared" si="86"/>
        <v>-328.77020938245499</v>
      </c>
      <c r="AY142" s="64">
        <f t="shared" si="87"/>
        <v>493.15531407368252</v>
      </c>
      <c r="AZ142" s="65">
        <f t="shared" si="88"/>
        <v>-560.3328158721713</v>
      </c>
      <c r="BA142" s="51">
        <f t="shared" si="89"/>
        <v>1150.6957328385924</v>
      </c>
      <c r="BB142" s="55">
        <f t="shared" si="90"/>
        <v>0.12861948316306523</v>
      </c>
      <c r="BC142" s="55">
        <f t="shared" si="91"/>
        <v>0.46811663089078109</v>
      </c>
      <c r="BE142" s="52">
        <f>IF(((AS142-T142)/T142)&gt;=BE$4,AD142,"")</f>
        <v>6.5999999999999783</v>
      </c>
      <c r="BF142" s="52" t="str">
        <f t="shared" si="92"/>
        <v/>
      </c>
      <c r="BG142" s="52">
        <f>IF(BB142&lt;=BG$4,AD142,"")</f>
        <v>6.5999999999999783</v>
      </c>
      <c r="BH142" s="52" t="str">
        <f>IF(BC142&gt;=BH$4,AD142,"")</f>
        <v/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8946.5118700541461</v>
      </c>
      <c r="AC143" s="71">
        <f t="shared" si="79"/>
        <v>1053.4881299458539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3.5000000000000004</v>
      </c>
      <c r="AG143" s="74">
        <f t="shared" si="95"/>
        <v>200</v>
      </c>
      <c r="AH143" s="60">
        <f t="shared" si="95"/>
        <v>50</v>
      </c>
      <c r="AI143" s="60">
        <f t="shared" si="95"/>
        <v>175.00000000000003</v>
      </c>
      <c r="AJ143" s="60">
        <f t="shared" si="95"/>
        <v>10175</v>
      </c>
      <c r="AK143" s="60">
        <f t="shared" si="95"/>
        <v>719.94169096209907</v>
      </c>
      <c r="AL143" s="60">
        <f t="shared" si="95"/>
        <v>14.398833819241981</v>
      </c>
      <c r="AM143" s="60">
        <f t="shared" si="95"/>
        <v>-491.70043731778424</v>
      </c>
      <c r="AN143" s="60">
        <f t="shared" si="95"/>
        <v>-491.70043731778424</v>
      </c>
      <c r="AO143" s="60">
        <f t="shared" si="95"/>
        <v>491.70043731778424</v>
      </c>
      <c r="AP143" s="61" t="str">
        <f t="shared" si="80"/>
        <v/>
      </c>
      <c r="AQ143" s="62">
        <f t="shared" si="76"/>
        <v>35</v>
      </c>
      <c r="AR143" s="63">
        <f t="shared" si="81"/>
        <v>3.32289751065262</v>
      </c>
      <c r="AS143" s="63">
        <f t="shared" si="82"/>
        <v>166.144875532631</v>
      </c>
      <c r="AT143" s="63">
        <f t="shared" si="83"/>
        <v>332.28975106526201</v>
      </c>
      <c r="AU143" s="63">
        <f t="shared" si="77"/>
        <v>-166.144875532631</v>
      </c>
      <c r="AV143" s="68">
        <f t="shared" si="84"/>
        <v>0.1</v>
      </c>
      <c r="AW143" s="63">
        <f t="shared" si="85"/>
        <v>830.724377663155</v>
      </c>
      <c r="AX143" s="63">
        <f t="shared" si="86"/>
        <v>-332.28975106526201</v>
      </c>
      <c r="AY143" s="64">
        <f t="shared" si="87"/>
        <v>498.43462659789299</v>
      </c>
      <c r="AZ143" s="65">
        <f t="shared" si="88"/>
        <v>-555.05350334796094</v>
      </c>
      <c r="BA143" s="51">
        <f t="shared" si="89"/>
        <v>1163.0141287284171</v>
      </c>
      <c r="BB143" s="55">
        <f t="shared" si="90"/>
        <v>0.12999637686965682</v>
      </c>
      <c r="BC143" s="55">
        <f t="shared" si="91"/>
        <v>0.47312790000159854</v>
      </c>
      <c r="BE143" s="52">
        <f>IF(((AS143-T143)/T143)&gt;=BE$4,AD143,"")</f>
        <v>6.4999999999999787</v>
      </c>
      <c r="BF143" s="52" t="str">
        <f t="shared" si="92"/>
        <v/>
      </c>
      <c r="BG143" s="52">
        <f>IF(BB143&lt;=BG$4,AD143,"")</f>
        <v>6.4999999999999787</v>
      </c>
      <c r="BH143" s="52" t="str">
        <f>IF(BC143&gt;=BH$4,AD143,"")</f>
        <v/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8946.5118700541461</v>
      </c>
      <c r="AC144" s="71">
        <f t="shared" si="79"/>
        <v>1053.4881299458539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3.5000000000000004</v>
      </c>
      <c r="AG144" s="74">
        <f t="shared" si="95"/>
        <v>200</v>
      </c>
      <c r="AH144" s="60">
        <f t="shared" si="95"/>
        <v>50</v>
      </c>
      <c r="AI144" s="60">
        <f t="shared" si="95"/>
        <v>175.00000000000003</v>
      </c>
      <c r="AJ144" s="60">
        <f t="shared" si="95"/>
        <v>10175</v>
      </c>
      <c r="AK144" s="60">
        <f t="shared" si="95"/>
        <v>719.94169096209907</v>
      </c>
      <c r="AL144" s="60">
        <f t="shared" si="95"/>
        <v>14.398833819241981</v>
      </c>
      <c r="AM144" s="60">
        <f t="shared" si="95"/>
        <v>-491.70043731778424</v>
      </c>
      <c r="AN144" s="60">
        <f t="shared" si="95"/>
        <v>-491.70043731778424</v>
      </c>
      <c r="AO144" s="60">
        <f t="shared" si="95"/>
        <v>491.70043731778424</v>
      </c>
      <c r="AP144" s="61" t="str">
        <f t="shared" si="80"/>
        <v/>
      </c>
      <c r="AQ144" s="62">
        <f t="shared" si="76"/>
        <v>35</v>
      </c>
      <c r="AR144" s="63">
        <f t="shared" si="81"/>
        <v>3.359192784256567</v>
      </c>
      <c r="AS144" s="63">
        <f t="shared" si="82"/>
        <v>167.95963921282834</v>
      </c>
      <c r="AT144" s="63">
        <f t="shared" si="83"/>
        <v>335.91927842565667</v>
      </c>
      <c r="AU144" s="63">
        <f t="shared" si="77"/>
        <v>-167.95963921282834</v>
      </c>
      <c r="AV144" s="68">
        <f t="shared" si="84"/>
        <v>0.1</v>
      </c>
      <c r="AW144" s="63">
        <f t="shared" si="85"/>
        <v>839.79819606414162</v>
      </c>
      <c r="AX144" s="63">
        <f t="shared" si="86"/>
        <v>-335.91927842565667</v>
      </c>
      <c r="AY144" s="64">
        <f t="shared" si="87"/>
        <v>503.87891763848495</v>
      </c>
      <c r="AZ144" s="65">
        <f t="shared" si="88"/>
        <v>-549.60921230736892</v>
      </c>
      <c r="BA144" s="51">
        <f t="shared" si="89"/>
        <v>1175.7174744897984</v>
      </c>
      <c r="BB144" s="55">
        <f t="shared" si="90"/>
        <v>0.13141629850457939</v>
      </c>
      <c r="BC144" s="55">
        <f t="shared" si="91"/>
        <v>0.47829577127212891</v>
      </c>
      <c r="BE144" s="52">
        <f>IF(((AS144-T144)/T144)&gt;=BE$4,AD144,"")</f>
        <v>6.399999999999979</v>
      </c>
      <c r="BF144" s="52" t="str">
        <f t="shared" si="92"/>
        <v/>
      </c>
      <c r="BG144" s="52">
        <f>IF(BB144&lt;=BG$4,AD144,"")</f>
        <v>6.399999999999979</v>
      </c>
      <c r="BH144" s="52" t="str">
        <f>IF(BC144&gt;=BH$4,AD144,"")</f>
        <v/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8946.5118700541461</v>
      </c>
      <c r="AC145" s="71">
        <f t="shared" si="79"/>
        <v>1053.4881299458539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3.5000000000000004</v>
      </c>
      <c r="AG145" s="74">
        <f t="shared" si="95"/>
        <v>200</v>
      </c>
      <c r="AH145" s="60">
        <f t="shared" si="95"/>
        <v>50</v>
      </c>
      <c r="AI145" s="60">
        <f t="shared" si="95"/>
        <v>175.00000000000003</v>
      </c>
      <c r="AJ145" s="60">
        <f t="shared" si="95"/>
        <v>10175</v>
      </c>
      <c r="AK145" s="60">
        <f t="shared" si="95"/>
        <v>719.94169096209907</v>
      </c>
      <c r="AL145" s="60">
        <f t="shared" si="95"/>
        <v>14.398833819241981</v>
      </c>
      <c r="AM145" s="60">
        <f t="shared" si="95"/>
        <v>-491.70043731778424</v>
      </c>
      <c r="AN145" s="60">
        <f t="shared" si="95"/>
        <v>-491.70043731778424</v>
      </c>
      <c r="AO145" s="60">
        <f t="shared" si="95"/>
        <v>491.70043731778424</v>
      </c>
      <c r="AP145" s="61" t="str">
        <f t="shared" si="80"/>
        <v/>
      </c>
      <c r="AQ145" s="62">
        <f t="shared" si="76"/>
        <v>35</v>
      </c>
      <c r="AR145" s="63">
        <f t="shared" si="81"/>
        <v>3.3966402887685763</v>
      </c>
      <c r="AS145" s="63">
        <f t="shared" si="82"/>
        <v>169.83201443842881</v>
      </c>
      <c r="AT145" s="63">
        <f t="shared" si="83"/>
        <v>339.66402887685763</v>
      </c>
      <c r="AU145" s="63">
        <f t="shared" si="77"/>
        <v>-169.83201443842881</v>
      </c>
      <c r="AV145" s="68">
        <f t="shared" si="84"/>
        <v>0.1</v>
      </c>
      <c r="AW145" s="63">
        <f t="shared" si="85"/>
        <v>849.16007219214407</v>
      </c>
      <c r="AX145" s="63">
        <f t="shared" si="86"/>
        <v>-339.66402887685763</v>
      </c>
      <c r="AY145" s="64">
        <f t="shared" si="87"/>
        <v>509.49604331528644</v>
      </c>
      <c r="AZ145" s="65">
        <f t="shared" si="88"/>
        <v>-543.99208663056743</v>
      </c>
      <c r="BA145" s="51">
        <f t="shared" si="89"/>
        <v>1188.8241010690017</v>
      </c>
      <c r="BB145" s="55">
        <f t="shared" si="90"/>
        <v>0.1328812970168011</v>
      </c>
      <c r="BC145" s="55">
        <f t="shared" si="91"/>
        <v>0.4836277019480732</v>
      </c>
      <c r="BE145" s="52">
        <f>IF(((AS145-T145)/T145)&gt;=BE$4,AD145,"")</f>
        <v>6.2999999999999794</v>
      </c>
      <c r="BF145" s="52" t="str">
        <f t="shared" si="92"/>
        <v/>
      </c>
      <c r="BG145" s="52">
        <f>IF(BB145&lt;=BG$4,AD145,"")</f>
        <v>6.2999999999999794</v>
      </c>
      <c r="BH145" s="52" t="str">
        <f>IF(BC145&gt;=BH$4,AD145,"")</f>
        <v/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8946.5118700541461</v>
      </c>
      <c r="AC146" s="71">
        <f t="shared" si="79"/>
        <v>1053.4881299458539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3.5000000000000004</v>
      </c>
      <c r="AG146" s="74">
        <f t="shared" si="95"/>
        <v>200</v>
      </c>
      <c r="AH146" s="60">
        <f t="shared" si="95"/>
        <v>50</v>
      </c>
      <c r="AI146" s="60">
        <f t="shared" si="95"/>
        <v>175.00000000000003</v>
      </c>
      <c r="AJ146" s="60">
        <f t="shared" si="95"/>
        <v>10175</v>
      </c>
      <c r="AK146" s="60">
        <f t="shared" si="95"/>
        <v>719.94169096209907</v>
      </c>
      <c r="AL146" s="60">
        <f t="shared" si="95"/>
        <v>14.398833819241981</v>
      </c>
      <c r="AM146" s="60">
        <f t="shared" si="95"/>
        <v>-491.70043731778424</v>
      </c>
      <c r="AN146" s="60">
        <f t="shared" si="95"/>
        <v>-491.70043731778424</v>
      </c>
      <c r="AO146" s="60">
        <f t="shared" si="95"/>
        <v>491.70043731778424</v>
      </c>
      <c r="AP146" s="61" t="str">
        <f t="shared" si="80"/>
        <v/>
      </c>
      <c r="AQ146" s="62">
        <f t="shared" si="76"/>
        <v>35</v>
      </c>
      <c r="AR146" s="63">
        <f t="shared" si="81"/>
        <v>3.4352957772971013</v>
      </c>
      <c r="AS146" s="63">
        <f t="shared" si="82"/>
        <v>171.76478886485506</v>
      </c>
      <c r="AT146" s="63">
        <f t="shared" si="83"/>
        <v>343.52957772971013</v>
      </c>
      <c r="AU146" s="63">
        <f t="shared" si="77"/>
        <v>-171.76478886485506</v>
      </c>
      <c r="AV146" s="68">
        <f t="shared" si="84"/>
        <v>0.1</v>
      </c>
      <c r="AW146" s="63">
        <f t="shared" si="85"/>
        <v>858.82394432427532</v>
      </c>
      <c r="AX146" s="63">
        <f t="shared" si="86"/>
        <v>-343.52957772971013</v>
      </c>
      <c r="AY146" s="64">
        <f t="shared" si="87"/>
        <v>515.29436659456519</v>
      </c>
      <c r="AZ146" s="65">
        <f t="shared" si="88"/>
        <v>-538.19376335128868</v>
      </c>
      <c r="BA146" s="51">
        <f t="shared" si="89"/>
        <v>1202.3535220539854</v>
      </c>
      <c r="BB146" s="55">
        <f t="shared" si="90"/>
        <v>0.13439355354554608</v>
      </c>
      <c r="BC146" s="55">
        <f t="shared" si="91"/>
        <v>0.48913163038775748</v>
      </c>
      <c r="BE146" s="52">
        <f>IF(((AS146-T146)/T146)&gt;=BE$4,AD146,"")</f>
        <v>6.1999999999999797</v>
      </c>
      <c r="BF146" s="52" t="str">
        <f t="shared" si="92"/>
        <v/>
      </c>
      <c r="BG146" s="52">
        <f>IF(BB146&lt;=BG$4,AD146,"")</f>
        <v>6.1999999999999797</v>
      </c>
      <c r="BH146" s="52" t="str">
        <f>IF(BC146&gt;=BH$4,AD146,"")</f>
        <v/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8946.5118700541461</v>
      </c>
      <c r="AC147" s="71">
        <f t="shared" si="79"/>
        <v>1053.4881299458539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3.5000000000000004</v>
      </c>
      <c r="AG147" s="74">
        <f t="shared" si="95"/>
        <v>200</v>
      </c>
      <c r="AH147" s="60">
        <f t="shared" si="95"/>
        <v>50</v>
      </c>
      <c r="AI147" s="60">
        <f t="shared" si="95"/>
        <v>175.00000000000003</v>
      </c>
      <c r="AJ147" s="60">
        <f t="shared" si="95"/>
        <v>10175</v>
      </c>
      <c r="AK147" s="60">
        <f t="shared" si="95"/>
        <v>719.94169096209907</v>
      </c>
      <c r="AL147" s="60">
        <f t="shared" si="95"/>
        <v>14.398833819241981</v>
      </c>
      <c r="AM147" s="60">
        <f t="shared" si="95"/>
        <v>-491.70043731778424</v>
      </c>
      <c r="AN147" s="60">
        <f t="shared" si="95"/>
        <v>-491.70043731778424</v>
      </c>
      <c r="AO147" s="60">
        <f t="shared" si="95"/>
        <v>491.70043731778424</v>
      </c>
      <c r="AP147" s="61" t="str">
        <f t="shared" si="80"/>
        <v/>
      </c>
      <c r="AQ147" s="62">
        <f t="shared" si="76"/>
        <v>35</v>
      </c>
      <c r="AR147" s="63">
        <f t="shared" si="81"/>
        <v>3.4752186588921359</v>
      </c>
      <c r="AS147" s="63">
        <f t="shared" si="82"/>
        <v>173.76093294460679</v>
      </c>
      <c r="AT147" s="63">
        <f t="shared" si="83"/>
        <v>347.52186588921359</v>
      </c>
      <c r="AU147" s="63">
        <f t="shared" si="77"/>
        <v>-173.76093294460679</v>
      </c>
      <c r="AV147" s="68">
        <f t="shared" si="84"/>
        <v>0.1</v>
      </c>
      <c r="AW147" s="63">
        <f t="shared" si="85"/>
        <v>868.80466472303397</v>
      </c>
      <c r="AX147" s="63">
        <f t="shared" si="86"/>
        <v>-347.52186588921359</v>
      </c>
      <c r="AY147" s="64">
        <f t="shared" si="87"/>
        <v>521.28279883382038</v>
      </c>
      <c r="AZ147" s="65">
        <f t="shared" si="88"/>
        <v>-532.20533111203349</v>
      </c>
      <c r="BA147" s="51">
        <f t="shared" si="89"/>
        <v>1216.3265306122476</v>
      </c>
      <c r="BB147" s="55">
        <f t="shared" si="90"/>
        <v>0.13595539225556139</v>
      </c>
      <c r="BC147" s="55">
        <f t="shared" si="91"/>
        <v>0.49481601549759535</v>
      </c>
      <c r="BE147" s="52">
        <f>IF(((AS147-T147)/T147)&gt;=BE$4,AD147,"")</f>
        <v>6.0999999999999801</v>
      </c>
      <c r="BF147" s="52" t="str">
        <f t="shared" si="92"/>
        <v/>
      </c>
      <c r="BG147" s="52">
        <f>IF(BB147&lt;=BG$4,AD147,"")</f>
        <v>6.0999999999999801</v>
      </c>
      <c r="BH147" s="52" t="str">
        <f>IF(BC147&gt;=BH$4,AD147,"")</f>
        <v/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8946.5118700541461</v>
      </c>
      <c r="AC148" s="71">
        <f t="shared" si="79"/>
        <v>1053.4881299458539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3.5000000000000004</v>
      </c>
      <c r="AG148" s="74">
        <f t="shared" si="95"/>
        <v>200</v>
      </c>
      <c r="AH148" s="60">
        <f t="shared" si="95"/>
        <v>50</v>
      </c>
      <c r="AI148" s="60">
        <f t="shared" si="95"/>
        <v>175.00000000000003</v>
      </c>
      <c r="AJ148" s="60">
        <f t="shared" si="95"/>
        <v>10175</v>
      </c>
      <c r="AK148" s="60">
        <f t="shared" si="95"/>
        <v>719.94169096209907</v>
      </c>
      <c r="AL148" s="60">
        <f t="shared" si="95"/>
        <v>14.398833819241981</v>
      </c>
      <c r="AM148" s="60">
        <f t="shared" si="95"/>
        <v>-491.70043731778424</v>
      </c>
      <c r="AN148" s="60">
        <f t="shared" si="95"/>
        <v>-491.70043731778424</v>
      </c>
      <c r="AO148" s="60">
        <f t="shared" si="95"/>
        <v>491.70043731778424</v>
      </c>
      <c r="AP148" s="61" t="str">
        <f t="shared" si="80"/>
        <v/>
      </c>
      <c r="AQ148" s="62">
        <f t="shared" si="76"/>
        <v>35</v>
      </c>
      <c r="AR148" s="63">
        <f t="shared" si="81"/>
        <v>3.5164723032070047</v>
      </c>
      <c r="AS148" s="63">
        <f t="shared" si="82"/>
        <v>175.82361516035024</v>
      </c>
      <c r="AT148" s="63">
        <f t="shared" si="83"/>
        <v>351.64723032070049</v>
      </c>
      <c r="AU148" s="63">
        <f t="shared" si="77"/>
        <v>-175.82361516035024</v>
      </c>
      <c r="AV148" s="68">
        <f t="shared" si="84"/>
        <v>0.1</v>
      </c>
      <c r="AW148" s="63">
        <f t="shared" si="85"/>
        <v>879.11807580175127</v>
      </c>
      <c r="AX148" s="63">
        <f t="shared" si="86"/>
        <v>-351.64723032070049</v>
      </c>
      <c r="AY148" s="64">
        <f t="shared" si="87"/>
        <v>527.47084548105079</v>
      </c>
      <c r="AZ148" s="65">
        <f t="shared" si="88"/>
        <v>-526.01728446480308</v>
      </c>
      <c r="BA148" s="51">
        <f t="shared" si="89"/>
        <v>1230.7653061224516</v>
      </c>
      <c r="BB148" s="55">
        <f t="shared" si="90"/>
        <v>0.13756929225591055</v>
      </c>
      <c r="BC148" s="55">
        <f t="shared" si="91"/>
        <v>0.50068988011109461</v>
      </c>
      <c r="BE148" s="52">
        <f>IF(((AS148-T148)/T148)&gt;=BE$4,AD148,"")</f>
        <v>5.9999999999999805</v>
      </c>
      <c r="BF148" s="52" t="str">
        <f t="shared" si="92"/>
        <v/>
      </c>
      <c r="BG148" s="52">
        <f>IF(BB148&lt;=BG$4,AD148,"")</f>
        <v>5.9999999999999805</v>
      </c>
      <c r="BH148" s="52" t="str">
        <f>IF(BC148&gt;=BH$4,AD148,"")</f>
        <v/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8946.5118700541461</v>
      </c>
      <c r="AC149" s="71">
        <f t="shared" si="79"/>
        <v>1053.4881299458539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3.5000000000000004</v>
      </c>
      <c r="AG149" s="74">
        <f t="shared" si="95"/>
        <v>200</v>
      </c>
      <c r="AH149" s="60">
        <f t="shared" si="95"/>
        <v>50</v>
      </c>
      <c r="AI149" s="60">
        <f t="shared" si="95"/>
        <v>175.00000000000003</v>
      </c>
      <c r="AJ149" s="60">
        <f t="shared" si="95"/>
        <v>10175</v>
      </c>
      <c r="AK149" s="60">
        <f t="shared" si="95"/>
        <v>719.94169096209907</v>
      </c>
      <c r="AL149" s="60">
        <f t="shared" si="95"/>
        <v>14.398833819241981</v>
      </c>
      <c r="AM149" s="60">
        <f t="shared" si="95"/>
        <v>-491.70043731778424</v>
      </c>
      <c r="AN149" s="60">
        <f t="shared" si="95"/>
        <v>-491.70043731778424</v>
      </c>
      <c r="AO149" s="60">
        <f t="shared" si="95"/>
        <v>491.70043731778424</v>
      </c>
      <c r="AP149" s="61" t="str">
        <f t="shared" si="80"/>
        <v/>
      </c>
      <c r="AQ149" s="62">
        <f t="shared" si="76"/>
        <v>35</v>
      </c>
      <c r="AR149" s="63">
        <f t="shared" si="81"/>
        <v>3.5591243761427167</v>
      </c>
      <c r="AS149" s="63">
        <f t="shared" si="82"/>
        <v>177.95621880713583</v>
      </c>
      <c r="AT149" s="63">
        <f t="shared" si="83"/>
        <v>355.91243761427165</v>
      </c>
      <c r="AU149" s="63">
        <f t="shared" si="77"/>
        <v>-177.95621880713583</v>
      </c>
      <c r="AV149" s="68">
        <f t="shared" si="84"/>
        <v>0.1</v>
      </c>
      <c r="AW149" s="63">
        <f t="shared" si="85"/>
        <v>889.78109403567919</v>
      </c>
      <c r="AX149" s="63">
        <f t="shared" si="86"/>
        <v>-355.91243761427165</v>
      </c>
      <c r="AY149" s="64">
        <f t="shared" si="87"/>
        <v>533.86865642140754</v>
      </c>
      <c r="AZ149" s="65">
        <f t="shared" si="88"/>
        <v>-519.61947352444633</v>
      </c>
      <c r="BA149" s="51">
        <f t="shared" si="89"/>
        <v>1245.6935316499507</v>
      </c>
      <c r="BB149" s="55">
        <f t="shared" si="90"/>
        <v>0.1392379007308478</v>
      </c>
      <c r="BC149" s="55">
        <f t="shared" si="91"/>
        <v>0.50676285877928851</v>
      </c>
      <c r="BE149" s="52">
        <f>IF(((AS149-T149)/T149)&gt;=BE$4,AD149,"")</f>
        <v>5.8999999999999808</v>
      </c>
      <c r="BF149" s="52" t="str">
        <f t="shared" si="92"/>
        <v/>
      </c>
      <c r="BG149" s="52">
        <f>IF(BB149&lt;=BG$4,AD149,"")</f>
        <v>5.8999999999999808</v>
      </c>
      <c r="BH149" s="52" t="str">
        <f>IF(BC149&gt;=BH$4,AD149,"")</f>
        <v/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8946.5118700541461</v>
      </c>
      <c r="AC150" s="71">
        <f t="shared" si="79"/>
        <v>1053.4881299458539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3.5000000000000004</v>
      </c>
      <c r="AG150" s="74">
        <f t="shared" si="95"/>
        <v>200</v>
      </c>
      <c r="AH150" s="60">
        <f t="shared" si="95"/>
        <v>50</v>
      </c>
      <c r="AI150" s="60">
        <f t="shared" si="95"/>
        <v>175.00000000000003</v>
      </c>
      <c r="AJ150" s="60">
        <f t="shared" si="95"/>
        <v>10175</v>
      </c>
      <c r="AK150" s="60">
        <f t="shared" si="95"/>
        <v>719.94169096209907</v>
      </c>
      <c r="AL150" s="60">
        <f t="shared" si="95"/>
        <v>14.398833819241981</v>
      </c>
      <c r="AM150" s="60">
        <f t="shared" si="95"/>
        <v>-491.70043731778424</v>
      </c>
      <c r="AN150" s="60">
        <f t="shared" si="95"/>
        <v>-491.70043731778424</v>
      </c>
      <c r="AO150" s="60">
        <f t="shared" si="95"/>
        <v>491.70043731778424</v>
      </c>
      <c r="AP150" s="61" t="str">
        <f t="shared" si="80"/>
        <v/>
      </c>
      <c r="AQ150" s="62">
        <f t="shared" si="76"/>
        <v>35</v>
      </c>
      <c r="AR150" s="63">
        <f t="shared" si="81"/>
        <v>3.6032472102141431</v>
      </c>
      <c r="AS150" s="63">
        <f t="shared" si="82"/>
        <v>180.16236051070715</v>
      </c>
      <c r="AT150" s="63">
        <f t="shared" si="83"/>
        <v>360.32472102141429</v>
      </c>
      <c r="AU150" s="63">
        <f t="shared" si="77"/>
        <v>-180.16236051070715</v>
      </c>
      <c r="AV150" s="68">
        <f t="shared" si="84"/>
        <v>0.1</v>
      </c>
      <c r="AW150" s="63">
        <f t="shared" si="85"/>
        <v>900.8118025535357</v>
      </c>
      <c r="AX150" s="63">
        <f t="shared" si="86"/>
        <v>-360.32472102141429</v>
      </c>
      <c r="AY150" s="64">
        <f t="shared" si="87"/>
        <v>540.48708153212146</v>
      </c>
      <c r="AZ150" s="65">
        <f t="shared" si="88"/>
        <v>-513.00104841373241</v>
      </c>
      <c r="BA150" s="51">
        <f t="shared" si="89"/>
        <v>1261.1365235749499</v>
      </c>
      <c r="BB150" s="55">
        <f t="shared" si="90"/>
        <v>0.14096404742905877</v>
      </c>
      <c r="BC150" s="55">
        <f t="shared" si="91"/>
        <v>0.51304525050500649</v>
      </c>
      <c r="BE150" s="52">
        <f>IF(((AS150-T150)/T150)&gt;=BE$4,AD150,"")</f>
        <v>5.7999999999999812</v>
      </c>
      <c r="BF150" s="52" t="str">
        <f t="shared" si="92"/>
        <v/>
      </c>
      <c r="BG150" s="52">
        <f>IF(BB150&lt;=BG$4,AD150,"")</f>
        <v>5.7999999999999812</v>
      </c>
      <c r="BH150" s="52" t="str">
        <f>IF(BC150&gt;=BH$4,AD150,"")</f>
        <v/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8946.5118700541461</v>
      </c>
      <c r="AC151" s="71">
        <f t="shared" si="79"/>
        <v>1053.4881299458539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3.5000000000000004</v>
      </c>
      <c r="AG151" s="74">
        <f t="shared" si="95"/>
        <v>200</v>
      </c>
      <c r="AH151" s="60">
        <f t="shared" si="95"/>
        <v>50</v>
      </c>
      <c r="AI151" s="60">
        <f t="shared" si="95"/>
        <v>175.00000000000003</v>
      </c>
      <c r="AJ151" s="60">
        <f t="shared" si="95"/>
        <v>10175</v>
      </c>
      <c r="AK151" s="60">
        <f t="shared" si="95"/>
        <v>719.94169096209907</v>
      </c>
      <c r="AL151" s="60">
        <f t="shared" si="95"/>
        <v>14.398833819241981</v>
      </c>
      <c r="AM151" s="60">
        <f t="shared" si="95"/>
        <v>-491.70043731778424</v>
      </c>
      <c r="AN151" s="60">
        <f t="shared" si="95"/>
        <v>-491.70043731778424</v>
      </c>
      <c r="AO151" s="60">
        <f t="shared" si="95"/>
        <v>491.70043731778424</v>
      </c>
      <c r="AP151" s="61" t="str">
        <f t="shared" si="80"/>
        <v/>
      </c>
      <c r="AQ151" s="62">
        <f t="shared" si="76"/>
        <v>35</v>
      </c>
      <c r="AR151" s="63">
        <f t="shared" si="81"/>
        <v>3.6489182139021104</v>
      </c>
      <c r="AS151" s="63">
        <f t="shared" si="82"/>
        <v>182.44591069510551</v>
      </c>
      <c r="AT151" s="63">
        <f t="shared" si="83"/>
        <v>364.89182139021102</v>
      </c>
      <c r="AU151" s="63">
        <f t="shared" si="77"/>
        <v>-182.44591069510551</v>
      </c>
      <c r="AV151" s="68">
        <f t="shared" si="84"/>
        <v>0.1</v>
      </c>
      <c r="AW151" s="63">
        <f t="shared" si="85"/>
        <v>912.22955347552761</v>
      </c>
      <c r="AX151" s="63">
        <f t="shared" si="86"/>
        <v>-364.89182139021102</v>
      </c>
      <c r="AY151" s="64">
        <f t="shared" si="87"/>
        <v>547.33773208531659</v>
      </c>
      <c r="AZ151" s="65">
        <f t="shared" si="88"/>
        <v>-506.15039786053728</v>
      </c>
      <c r="BA151" s="51">
        <f t="shared" si="89"/>
        <v>1277.1213748657385</v>
      </c>
      <c r="BB151" s="55">
        <f t="shared" si="90"/>
        <v>0.14275076067808415</v>
      </c>
      <c r="BC151" s="55">
        <f t="shared" si="91"/>
        <v>0.51954807702811812</v>
      </c>
      <c r="BE151" s="52">
        <f>IF(((AS151-T151)/T151)&gt;=BE$4,AD151,"")</f>
        <v>5.6999999999999815</v>
      </c>
      <c r="BF151" s="52" t="str">
        <f t="shared" si="92"/>
        <v/>
      </c>
      <c r="BG151" s="52">
        <f>IF(BB151&lt;=BG$4,AD151,"")</f>
        <v>5.6999999999999815</v>
      </c>
      <c r="BH151" s="52" t="str">
        <f>IF(BC151&gt;=BH$4,AD151,"")</f>
        <v/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8946.5118700541461</v>
      </c>
      <c r="AC152" s="71">
        <f t="shared" si="79"/>
        <v>1053.4881299458539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3.5000000000000004</v>
      </c>
      <c r="AG152" s="74">
        <f t="shared" si="95"/>
        <v>200</v>
      </c>
      <c r="AH152" s="60">
        <f t="shared" si="95"/>
        <v>50</v>
      </c>
      <c r="AI152" s="60">
        <f t="shared" si="95"/>
        <v>175.00000000000003</v>
      </c>
      <c r="AJ152" s="60">
        <f t="shared" si="95"/>
        <v>10175</v>
      </c>
      <c r="AK152" s="60">
        <f t="shared" si="95"/>
        <v>719.94169096209907</v>
      </c>
      <c r="AL152" s="60">
        <f t="shared" si="95"/>
        <v>14.398833819241981</v>
      </c>
      <c r="AM152" s="60">
        <f t="shared" si="95"/>
        <v>-491.70043731778424</v>
      </c>
      <c r="AN152" s="60">
        <f t="shared" si="95"/>
        <v>-491.70043731778424</v>
      </c>
      <c r="AO152" s="60">
        <f t="shared" si="95"/>
        <v>491.70043731778424</v>
      </c>
      <c r="AP152" s="61" t="str">
        <f t="shared" si="80"/>
        <v/>
      </c>
      <c r="AQ152" s="62">
        <f t="shared" si="76"/>
        <v>35</v>
      </c>
      <c r="AR152" s="63">
        <f t="shared" si="81"/>
        <v>3.6962203248646479</v>
      </c>
      <c r="AS152" s="63">
        <f t="shared" si="82"/>
        <v>184.81101624323239</v>
      </c>
      <c r="AT152" s="63">
        <f t="shared" si="83"/>
        <v>369.62203248646478</v>
      </c>
      <c r="AU152" s="63">
        <f t="shared" si="77"/>
        <v>-184.81101624323239</v>
      </c>
      <c r="AV152" s="68">
        <f t="shared" si="84"/>
        <v>0.1</v>
      </c>
      <c r="AW152" s="63">
        <f t="shared" si="85"/>
        <v>924.05508121616197</v>
      </c>
      <c r="AX152" s="63">
        <f t="shared" si="86"/>
        <v>-369.62203248646478</v>
      </c>
      <c r="AY152" s="64">
        <f t="shared" si="87"/>
        <v>554.43304872969725</v>
      </c>
      <c r="AZ152" s="65">
        <f t="shared" si="88"/>
        <v>-499.05508121615662</v>
      </c>
      <c r="BA152" s="51">
        <f t="shared" si="89"/>
        <v>1293.6771137026267</v>
      </c>
      <c r="BB152" s="55">
        <f t="shared" si="90"/>
        <v>0.14460128511457473</v>
      </c>
      <c r="BC152" s="55">
        <f t="shared" si="91"/>
        <v>0.52628314735562653</v>
      </c>
      <c r="BE152" s="52">
        <f>IF(((AS152-T152)/T152)&gt;=BE$4,AD152,"")</f>
        <v>5.5999999999999819</v>
      </c>
      <c r="BF152" s="52" t="str">
        <f t="shared" si="92"/>
        <v/>
      </c>
      <c r="BG152" s="52">
        <f>IF(BB152&lt;=BG$4,AD152,"")</f>
        <v>5.5999999999999819</v>
      </c>
      <c r="BH152" s="52" t="str">
        <f>IF(BC152&gt;=BH$4,AD152,"")</f>
        <v/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8946.5118700541461</v>
      </c>
      <c r="AC153" s="71">
        <f t="shared" si="79"/>
        <v>1053.4881299458539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3.5000000000000004</v>
      </c>
      <c r="AG153" s="74">
        <f t="shared" si="95"/>
        <v>200</v>
      </c>
      <c r="AH153" s="60">
        <f t="shared" si="95"/>
        <v>50</v>
      </c>
      <c r="AI153" s="60">
        <f t="shared" si="95"/>
        <v>175.00000000000003</v>
      </c>
      <c r="AJ153" s="60">
        <f t="shared" si="95"/>
        <v>10175</v>
      </c>
      <c r="AK153" s="60">
        <f t="shared" si="95"/>
        <v>719.94169096209907</v>
      </c>
      <c r="AL153" s="60">
        <f t="shared" si="95"/>
        <v>14.398833819241981</v>
      </c>
      <c r="AM153" s="60">
        <f t="shared" si="95"/>
        <v>-491.70043731778424</v>
      </c>
      <c r="AN153" s="60">
        <f t="shared" si="95"/>
        <v>-491.70043731778424</v>
      </c>
      <c r="AO153" s="60">
        <f t="shared" si="95"/>
        <v>491.70043731778424</v>
      </c>
      <c r="AP153" s="61" t="str">
        <f t="shared" si="80"/>
        <v/>
      </c>
      <c r="AQ153" s="62">
        <f t="shared" si="76"/>
        <v>35</v>
      </c>
      <c r="AR153" s="63">
        <f t="shared" si="81"/>
        <v>3.7452425125894599</v>
      </c>
      <c r="AS153" s="63">
        <f t="shared" si="82"/>
        <v>187.26212562947299</v>
      </c>
      <c r="AT153" s="63">
        <f t="shared" si="83"/>
        <v>374.52425125894598</v>
      </c>
      <c r="AU153" s="63">
        <f t="shared" si="77"/>
        <v>-187.26212562947299</v>
      </c>
      <c r="AV153" s="68">
        <f t="shared" si="84"/>
        <v>0.1</v>
      </c>
      <c r="AW153" s="63">
        <f t="shared" si="85"/>
        <v>936.31062814736492</v>
      </c>
      <c r="AX153" s="63">
        <f t="shared" si="86"/>
        <v>-374.52425125894598</v>
      </c>
      <c r="AY153" s="64">
        <f t="shared" si="87"/>
        <v>561.786376888419</v>
      </c>
      <c r="AZ153" s="65">
        <f t="shared" si="88"/>
        <v>-491.70175305743487</v>
      </c>
      <c r="BA153" s="51">
        <f t="shared" si="89"/>
        <v>1310.8348794063108</v>
      </c>
      <c r="BB153" s="55">
        <f t="shared" si="90"/>
        <v>0.14651910134875587</v>
      </c>
      <c r="BC153" s="55">
        <f t="shared" si="91"/>
        <v>0.53326312933140796</v>
      </c>
      <c r="BE153" s="52">
        <f>IF(((AS153-T153)/T153)&gt;=BE$4,AD153,"")</f>
        <v>5.4999999999999822</v>
      </c>
      <c r="BF153" s="52" t="str">
        <f t="shared" si="92"/>
        <v/>
      </c>
      <c r="BG153" s="52">
        <f>IF(BB153&lt;=BG$4,AD153,"")</f>
        <v>5.4999999999999822</v>
      </c>
      <c r="BH153" s="52" t="str">
        <f>IF(BC153&gt;=BH$4,AD153,"")</f>
        <v/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8946.5118700541461</v>
      </c>
      <c r="AC154" s="71">
        <f t="shared" si="79"/>
        <v>1053.4881299458539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3.5000000000000004</v>
      </c>
      <c r="AG154" s="74">
        <f t="shared" si="98"/>
        <v>200</v>
      </c>
      <c r="AH154" s="60">
        <f t="shared" si="98"/>
        <v>50</v>
      </c>
      <c r="AI154" s="60">
        <f t="shared" si="98"/>
        <v>175.00000000000003</v>
      </c>
      <c r="AJ154" s="60">
        <f t="shared" si="98"/>
        <v>10175</v>
      </c>
      <c r="AK154" s="60">
        <f t="shared" si="98"/>
        <v>719.94169096209907</v>
      </c>
      <c r="AL154" s="60">
        <f t="shared" si="98"/>
        <v>14.398833819241981</v>
      </c>
      <c r="AM154" s="60">
        <f t="shared" si="98"/>
        <v>-491.70043731778424</v>
      </c>
      <c r="AN154" s="60">
        <f t="shared" si="98"/>
        <v>-491.70043731778424</v>
      </c>
      <c r="AO154" s="60">
        <f t="shared" si="98"/>
        <v>491.70043731778424</v>
      </c>
      <c r="AP154" s="61" t="str">
        <f t="shared" si="80"/>
        <v/>
      </c>
      <c r="AQ154" s="62">
        <f t="shared" si="76"/>
        <v>35</v>
      </c>
      <c r="AR154" s="63">
        <f t="shared" si="81"/>
        <v>3.7960803368966718</v>
      </c>
      <c r="AS154" s="63">
        <f t="shared" si="82"/>
        <v>189.8040168448336</v>
      </c>
      <c r="AT154" s="63">
        <f t="shared" si="83"/>
        <v>379.6080336896672</v>
      </c>
      <c r="AU154" s="63">
        <f t="shared" si="77"/>
        <v>-189.8040168448336</v>
      </c>
      <c r="AV154" s="68">
        <f t="shared" si="84"/>
        <v>0.1</v>
      </c>
      <c r="AW154" s="63">
        <f t="shared" si="85"/>
        <v>949.02008422416793</v>
      </c>
      <c r="AX154" s="63">
        <f t="shared" si="86"/>
        <v>-379.6080336896672</v>
      </c>
      <c r="AY154" s="64">
        <f t="shared" si="87"/>
        <v>569.41205053450074</v>
      </c>
      <c r="AZ154" s="65">
        <f t="shared" si="88"/>
        <v>-484.07607941135313</v>
      </c>
      <c r="BA154" s="51">
        <f t="shared" si="89"/>
        <v>1328.6281179138352</v>
      </c>
      <c r="BB154" s="55">
        <f t="shared" si="90"/>
        <v>0.14850794781383261</v>
      </c>
      <c r="BC154" s="55">
        <f t="shared" si="91"/>
        <v>0.54050162915814415</v>
      </c>
      <c r="BE154" s="52">
        <f>IF(((AS154-T154)/T154)&gt;=BE$4,AD154,"")</f>
        <v>5.3999999999999826</v>
      </c>
      <c r="BF154" s="52" t="str">
        <f t="shared" si="92"/>
        <v/>
      </c>
      <c r="BG154" s="52">
        <f>IF(BB154&lt;=BG$4,AD154,"")</f>
        <v>5.3999999999999826</v>
      </c>
      <c r="BH154" s="52" t="str">
        <f>IF(BC154&gt;=BH$4,AD154,"")</f>
        <v/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8946.5118700541461</v>
      </c>
      <c r="AC155" s="71">
        <f t="shared" si="79"/>
        <v>1053.4881299458539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3.5000000000000004</v>
      </c>
      <c r="AG155" s="74">
        <f t="shared" si="98"/>
        <v>200</v>
      </c>
      <c r="AH155" s="60">
        <f t="shared" si="98"/>
        <v>50</v>
      </c>
      <c r="AI155" s="60">
        <f t="shared" si="98"/>
        <v>175.00000000000003</v>
      </c>
      <c r="AJ155" s="60">
        <f t="shared" si="98"/>
        <v>10175</v>
      </c>
      <c r="AK155" s="60">
        <f t="shared" si="98"/>
        <v>719.94169096209907</v>
      </c>
      <c r="AL155" s="60">
        <f t="shared" si="98"/>
        <v>14.398833819241981</v>
      </c>
      <c r="AM155" s="60">
        <f t="shared" si="98"/>
        <v>-491.70043731778424</v>
      </c>
      <c r="AN155" s="60">
        <f t="shared" si="98"/>
        <v>-491.70043731778424</v>
      </c>
      <c r="AO155" s="60">
        <f t="shared" si="98"/>
        <v>491.70043731778424</v>
      </c>
      <c r="AP155" s="61" t="str">
        <f t="shared" si="80"/>
        <v/>
      </c>
      <c r="AQ155" s="62">
        <f t="shared" si="76"/>
        <v>35</v>
      </c>
      <c r="AR155" s="63">
        <f t="shared" si="81"/>
        <v>3.8488365696683071</v>
      </c>
      <c r="AS155" s="63">
        <f t="shared" si="82"/>
        <v>192.44182848341535</v>
      </c>
      <c r="AT155" s="63">
        <f t="shared" si="83"/>
        <v>384.8836569668307</v>
      </c>
      <c r="AU155" s="63">
        <f t="shared" si="77"/>
        <v>-192.44182848341535</v>
      </c>
      <c r="AV155" s="68">
        <f t="shared" si="84"/>
        <v>0.1</v>
      </c>
      <c r="AW155" s="63">
        <f t="shared" si="85"/>
        <v>962.20914241707669</v>
      </c>
      <c r="AX155" s="63">
        <f t="shared" si="86"/>
        <v>-384.8836569668307</v>
      </c>
      <c r="AY155" s="64">
        <f t="shared" si="87"/>
        <v>577.32548545024599</v>
      </c>
      <c r="AZ155" s="65">
        <f t="shared" si="88"/>
        <v>-476.16264449560788</v>
      </c>
      <c r="BA155" s="51">
        <f t="shared" si="89"/>
        <v>1347.0927993839075</v>
      </c>
      <c r="BB155" s="55">
        <f t="shared" si="90"/>
        <v>0.15057184508891225</v>
      </c>
      <c r="BC155" s="55">
        <f t="shared" si="91"/>
        <v>0.54801327992173843</v>
      </c>
      <c r="BE155" s="52">
        <f>IF(((AS155-T155)/T155)&gt;=BE$4,AD155,"")</f>
        <v>5.2999999999999829</v>
      </c>
      <c r="BF155" s="52" t="str">
        <f t="shared" si="92"/>
        <v/>
      </c>
      <c r="BG155" s="52">
        <f>IF(BB155&lt;=BG$4,AD155,"")</f>
        <v>5.2999999999999829</v>
      </c>
      <c r="BH155" s="52" t="str">
        <f>IF(BC155&gt;=BH$4,AD155,"")</f>
        <v/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8946.5118700541461</v>
      </c>
      <c r="AC156" s="71">
        <f t="shared" si="79"/>
        <v>1053.4881299458539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3.5000000000000004</v>
      </c>
      <c r="AG156" s="74">
        <f t="shared" si="98"/>
        <v>200</v>
      </c>
      <c r="AH156" s="60">
        <f t="shared" si="98"/>
        <v>50</v>
      </c>
      <c r="AI156" s="60">
        <f t="shared" si="98"/>
        <v>175.00000000000003</v>
      </c>
      <c r="AJ156" s="60">
        <f t="shared" si="98"/>
        <v>10175</v>
      </c>
      <c r="AK156" s="60">
        <f t="shared" si="98"/>
        <v>719.94169096209907</v>
      </c>
      <c r="AL156" s="60">
        <f t="shared" si="98"/>
        <v>14.398833819241981</v>
      </c>
      <c r="AM156" s="60">
        <f t="shared" si="98"/>
        <v>-491.70043731778424</v>
      </c>
      <c r="AN156" s="60">
        <f t="shared" si="98"/>
        <v>-491.70043731778424</v>
      </c>
      <c r="AO156" s="60">
        <f t="shared" si="98"/>
        <v>491.70043731778424</v>
      </c>
      <c r="AP156" s="61" t="str">
        <f t="shared" si="80"/>
        <v/>
      </c>
      <c r="AQ156" s="62">
        <f t="shared" si="76"/>
        <v>35</v>
      </c>
      <c r="AR156" s="63">
        <f t="shared" si="81"/>
        <v>3.9036218883157745</v>
      </c>
      <c r="AS156" s="63">
        <f t="shared" si="82"/>
        <v>195.18109441578872</v>
      </c>
      <c r="AT156" s="63">
        <f t="shared" si="83"/>
        <v>390.36218883157744</v>
      </c>
      <c r="AU156" s="63">
        <f t="shared" si="77"/>
        <v>-195.18109441578872</v>
      </c>
      <c r="AV156" s="68">
        <f t="shared" si="84"/>
        <v>0.1</v>
      </c>
      <c r="AW156" s="63">
        <f t="shared" si="85"/>
        <v>975.9054720789436</v>
      </c>
      <c r="AX156" s="63">
        <f t="shared" si="86"/>
        <v>-390.36218883157744</v>
      </c>
      <c r="AY156" s="64">
        <f t="shared" si="87"/>
        <v>585.54328324736616</v>
      </c>
      <c r="AZ156" s="65">
        <f t="shared" si="88"/>
        <v>-467.94484669848771</v>
      </c>
      <c r="BA156" s="51">
        <f t="shared" si="89"/>
        <v>1366.267660910521</v>
      </c>
      <c r="BB156" s="55">
        <f t="shared" si="90"/>
        <v>0.15271512302841803</v>
      </c>
      <c r="BC156" s="55">
        <f t="shared" si="91"/>
        <v>0.55581384033008641</v>
      </c>
      <c r="BE156" s="52">
        <f>IF(((AS156-T156)/T156)&gt;=BE$4,AD156,"")</f>
        <v>5.1999999999999833</v>
      </c>
      <c r="BF156" s="52" t="str">
        <f t="shared" si="92"/>
        <v/>
      </c>
      <c r="BG156" s="52">
        <f>IF(BB156&lt;=BG$4,AD156,"")</f>
        <v>5.1999999999999833</v>
      </c>
      <c r="BH156" s="52" t="str">
        <f>IF(BC156&gt;=BH$4,AD156,"")</f>
        <v/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8946.5118700541461</v>
      </c>
      <c r="AC157" s="71">
        <f t="shared" si="79"/>
        <v>1053.4881299458539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3.5000000000000004</v>
      </c>
      <c r="AG157" s="74">
        <f t="shared" si="98"/>
        <v>200</v>
      </c>
      <c r="AH157" s="60">
        <f t="shared" si="98"/>
        <v>50</v>
      </c>
      <c r="AI157" s="60">
        <f t="shared" si="98"/>
        <v>175.00000000000003</v>
      </c>
      <c r="AJ157" s="60">
        <f t="shared" si="98"/>
        <v>10175</v>
      </c>
      <c r="AK157" s="60">
        <f t="shared" si="98"/>
        <v>719.94169096209907</v>
      </c>
      <c r="AL157" s="60">
        <f t="shared" si="98"/>
        <v>14.398833819241981</v>
      </c>
      <c r="AM157" s="60">
        <f t="shared" si="98"/>
        <v>-491.70043731778424</v>
      </c>
      <c r="AN157" s="60">
        <f t="shared" si="98"/>
        <v>-491.70043731778424</v>
      </c>
      <c r="AO157" s="60">
        <f t="shared" si="98"/>
        <v>491.70043731778424</v>
      </c>
      <c r="AP157" s="61" t="str">
        <f t="shared" si="80"/>
        <v/>
      </c>
      <c r="AQ157" s="62">
        <f t="shared" si="76"/>
        <v>35</v>
      </c>
      <c r="AR157" s="63">
        <f t="shared" si="81"/>
        <v>3.9605556508317701</v>
      </c>
      <c r="AS157" s="63">
        <f t="shared" si="82"/>
        <v>198.02778254158849</v>
      </c>
      <c r="AT157" s="63">
        <f t="shared" si="83"/>
        <v>396.05556508317699</v>
      </c>
      <c r="AU157" s="63">
        <f t="shared" si="77"/>
        <v>-198.02778254158849</v>
      </c>
      <c r="AV157" s="68">
        <f t="shared" si="84"/>
        <v>0.1</v>
      </c>
      <c r="AW157" s="63">
        <f t="shared" si="85"/>
        <v>990.1389127079425</v>
      </c>
      <c r="AX157" s="63">
        <f t="shared" si="86"/>
        <v>-396.05556508317699</v>
      </c>
      <c r="AY157" s="64">
        <f t="shared" si="87"/>
        <v>594.08334762476557</v>
      </c>
      <c r="AZ157" s="65">
        <f t="shared" si="88"/>
        <v>-459.40478232108831</v>
      </c>
      <c r="BA157" s="51">
        <f t="shared" si="89"/>
        <v>1386.1944777911194</v>
      </c>
      <c r="BB157" s="55">
        <f t="shared" si="90"/>
        <v>0.15494245108319851</v>
      </c>
      <c r="BC157" s="55">
        <f t="shared" si="91"/>
        <v>0.56392030506817359</v>
      </c>
      <c r="BE157" s="52">
        <f>IF(((AS157-T157)/T157)&gt;=BE$4,AD157,"")</f>
        <v>5.0999999999999837</v>
      </c>
      <c r="BF157" s="52" t="str">
        <f t="shared" si="92"/>
        <v/>
      </c>
      <c r="BG157" s="52">
        <f>IF(BB157&lt;=BG$4,AD157,"")</f>
        <v>5.0999999999999837</v>
      </c>
      <c r="BH157" s="52" t="str">
        <f>IF(BC157&gt;=BH$4,AD157,"")</f>
        <v/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8946.5118700541461</v>
      </c>
      <c r="AC158" s="71">
        <f t="shared" si="79"/>
        <v>1053.4881299458539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3.5000000000000004</v>
      </c>
      <c r="AG158" s="74">
        <f t="shared" si="98"/>
        <v>200</v>
      </c>
      <c r="AH158" s="60">
        <f t="shared" si="98"/>
        <v>50</v>
      </c>
      <c r="AI158" s="60">
        <f t="shared" si="98"/>
        <v>175.00000000000003</v>
      </c>
      <c r="AJ158" s="60">
        <f t="shared" si="98"/>
        <v>10175</v>
      </c>
      <c r="AK158" s="60">
        <f t="shared" si="98"/>
        <v>719.94169096209907</v>
      </c>
      <c r="AL158" s="60">
        <f t="shared" si="98"/>
        <v>14.398833819241981</v>
      </c>
      <c r="AM158" s="60">
        <f t="shared" si="98"/>
        <v>-491.70043731778424</v>
      </c>
      <c r="AN158" s="60">
        <f t="shared" si="98"/>
        <v>-491.70043731778424</v>
      </c>
      <c r="AO158" s="60">
        <f t="shared" si="98"/>
        <v>491.70043731778424</v>
      </c>
      <c r="AP158" s="61" t="str">
        <f t="shared" si="80"/>
        <v/>
      </c>
      <c r="AQ158" s="62">
        <f t="shared" si="76"/>
        <v>35</v>
      </c>
      <c r="AR158" s="63">
        <f t="shared" si="81"/>
        <v>4.0197667638484056</v>
      </c>
      <c r="AS158" s="63">
        <f t="shared" si="82"/>
        <v>200.98833819242029</v>
      </c>
      <c r="AT158" s="63">
        <f t="shared" si="83"/>
        <v>401.97667638484057</v>
      </c>
      <c r="AU158" s="63">
        <f t="shared" si="77"/>
        <v>-200.98833819242029</v>
      </c>
      <c r="AV158" s="68">
        <f t="shared" si="84"/>
        <v>0.1</v>
      </c>
      <c r="AW158" s="63">
        <f t="shared" si="85"/>
        <v>1004.9416909621015</v>
      </c>
      <c r="AX158" s="63">
        <f t="shared" si="86"/>
        <v>-401.97667638484057</v>
      </c>
      <c r="AY158" s="64">
        <f t="shared" si="87"/>
        <v>602.96501457726094</v>
      </c>
      <c r="AZ158" s="65">
        <f t="shared" si="88"/>
        <v>-450.52311536859293</v>
      </c>
      <c r="BA158" s="51">
        <f t="shared" si="89"/>
        <v>1406.918367346942</v>
      </c>
      <c r="BB158" s="55">
        <f t="shared" si="90"/>
        <v>0.15725887226017027</v>
      </c>
      <c r="BC158" s="55">
        <f t="shared" si="91"/>
        <v>0.57235102839578411</v>
      </c>
      <c r="BE158" s="52">
        <f>IF(((AS158-T158)/T158)&gt;=BE$4,AD158,"")</f>
        <v>4.999999999999984</v>
      </c>
      <c r="BF158" s="52" t="str">
        <f t="shared" si="92"/>
        <v/>
      </c>
      <c r="BG158" s="52">
        <f>IF(BB158&lt;=BG$4,AD158,"")</f>
        <v>4.999999999999984</v>
      </c>
      <c r="BH158" s="52" t="str">
        <f>IF(BC158&gt;=BH$4,AD158,"")</f>
        <v/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8946.5118700541461</v>
      </c>
      <c r="AC159" s="71">
        <f t="shared" si="79"/>
        <v>1053.4881299458539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3.5000000000000004</v>
      </c>
      <c r="AG159" s="74">
        <f t="shared" si="98"/>
        <v>200</v>
      </c>
      <c r="AH159" s="60">
        <f t="shared" si="98"/>
        <v>50</v>
      </c>
      <c r="AI159" s="60">
        <f t="shared" si="98"/>
        <v>175.00000000000003</v>
      </c>
      <c r="AJ159" s="60">
        <f t="shared" si="98"/>
        <v>10175</v>
      </c>
      <c r="AK159" s="60">
        <f t="shared" si="98"/>
        <v>719.94169096209907</v>
      </c>
      <c r="AL159" s="60">
        <f t="shared" si="98"/>
        <v>14.398833819241981</v>
      </c>
      <c r="AM159" s="60">
        <f t="shared" si="98"/>
        <v>-491.70043731778424</v>
      </c>
      <c r="AN159" s="60">
        <f t="shared" si="98"/>
        <v>-491.70043731778424</v>
      </c>
      <c r="AO159" s="60">
        <f t="shared" si="98"/>
        <v>491.70043731778424</v>
      </c>
      <c r="AP159" s="61" t="str">
        <f t="shared" si="80"/>
        <v/>
      </c>
      <c r="AQ159" s="62">
        <f t="shared" si="76"/>
        <v>35</v>
      </c>
      <c r="AR159" s="63">
        <f t="shared" si="81"/>
        <v>4.0813946569881692</v>
      </c>
      <c r="AS159" s="63">
        <f t="shared" si="82"/>
        <v>204.06973284940847</v>
      </c>
      <c r="AT159" s="63">
        <f t="shared" si="83"/>
        <v>408.13946569881693</v>
      </c>
      <c r="AU159" s="63">
        <f t="shared" si="77"/>
        <v>-204.06973284940847</v>
      </c>
      <c r="AV159" s="68">
        <f t="shared" si="84"/>
        <v>0.1</v>
      </c>
      <c r="AW159" s="63">
        <f t="shared" si="85"/>
        <v>1020.3486642470423</v>
      </c>
      <c r="AX159" s="63">
        <f t="shared" si="86"/>
        <v>-408.13946569881693</v>
      </c>
      <c r="AY159" s="64">
        <f t="shared" si="87"/>
        <v>612.20919854822534</v>
      </c>
      <c r="AZ159" s="65">
        <f t="shared" si="88"/>
        <v>-441.27893139762853</v>
      </c>
      <c r="BA159" s="51">
        <f t="shared" si="89"/>
        <v>1428.4881299458593</v>
      </c>
      <c r="BB159" s="55">
        <f t="shared" si="90"/>
        <v>0.15966984124028372</v>
      </c>
      <c r="BC159" s="55">
        <f t="shared" si="91"/>
        <v>0.58112586287962353</v>
      </c>
      <c r="BE159" s="52">
        <f>IF(((AS159-T159)/T159)&gt;=BE$4,AD159,"")</f>
        <v>4.8999999999999844</v>
      </c>
      <c r="BF159" s="52" t="str">
        <f t="shared" si="92"/>
        <v/>
      </c>
      <c r="BG159" s="52">
        <f>IF(BB159&lt;=BG$4,AD159,"")</f>
        <v>4.8999999999999844</v>
      </c>
      <c r="BH159" s="52" t="str">
        <f>IF(BC159&gt;=BH$4,AD159,"")</f>
        <v/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8946.5118700541461</v>
      </c>
      <c r="AC160" s="71">
        <f t="shared" si="79"/>
        <v>1053.4881299458539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3.5000000000000004</v>
      </c>
      <c r="AG160" s="74">
        <f t="shared" si="98"/>
        <v>200</v>
      </c>
      <c r="AH160" s="60">
        <f t="shared" si="98"/>
        <v>50</v>
      </c>
      <c r="AI160" s="60">
        <f t="shared" si="98"/>
        <v>175.00000000000003</v>
      </c>
      <c r="AJ160" s="60">
        <f t="shared" si="98"/>
        <v>10175</v>
      </c>
      <c r="AK160" s="60">
        <f t="shared" si="98"/>
        <v>719.94169096209907</v>
      </c>
      <c r="AL160" s="60">
        <f t="shared" si="98"/>
        <v>14.398833819241981</v>
      </c>
      <c r="AM160" s="60">
        <f t="shared" si="98"/>
        <v>-491.70043731778424</v>
      </c>
      <c r="AN160" s="60">
        <f t="shared" si="98"/>
        <v>-491.70043731778424</v>
      </c>
      <c r="AO160" s="60">
        <f t="shared" si="98"/>
        <v>491.70043731778424</v>
      </c>
      <c r="AP160" s="61" t="str">
        <f t="shared" si="80"/>
        <v/>
      </c>
      <c r="AQ160" s="62">
        <f t="shared" si="76"/>
        <v>35</v>
      </c>
      <c r="AR160" s="63">
        <f t="shared" si="81"/>
        <v>4.1455903790087554</v>
      </c>
      <c r="AS160" s="63">
        <f t="shared" si="82"/>
        <v>207.27951895043776</v>
      </c>
      <c r="AT160" s="63">
        <f t="shared" si="83"/>
        <v>414.55903790087552</v>
      </c>
      <c r="AU160" s="63">
        <f t="shared" si="77"/>
        <v>-207.27951895043776</v>
      </c>
      <c r="AV160" s="68">
        <f t="shared" si="84"/>
        <v>0.1</v>
      </c>
      <c r="AW160" s="63">
        <f t="shared" si="85"/>
        <v>1036.3975947521888</v>
      </c>
      <c r="AX160" s="63">
        <f t="shared" si="86"/>
        <v>-414.55903790087552</v>
      </c>
      <c r="AY160" s="64">
        <f t="shared" si="87"/>
        <v>621.83855685131323</v>
      </c>
      <c r="AZ160" s="65">
        <f t="shared" si="88"/>
        <v>-431.64957309454064</v>
      </c>
      <c r="BA160" s="51">
        <f t="shared" si="89"/>
        <v>1450.9566326530644</v>
      </c>
      <c r="BB160" s="55">
        <f t="shared" si="90"/>
        <v>0.16218126726123519</v>
      </c>
      <c r="BC160" s="55">
        <f t="shared" si="91"/>
        <v>0.59026631546695629</v>
      </c>
      <c r="BE160" s="52">
        <f>IF(((AS160-T160)/T160)&gt;=BE$4,AD160,"")</f>
        <v>4.7999999999999847</v>
      </c>
      <c r="BF160" s="52" t="str">
        <f t="shared" si="92"/>
        <v/>
      </c>
      <c r="BG160" s="52">
        <f>IF(BB160&lt;=BG$4,AD160,"")</f>
        <v>4.7999999999999847</v>
      </c>
      <c r="BH160" s="52" t="str">
        <f>IF(BC160&gt;=BH$4,AD160,"")</f>
        <v/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8946.5118700541461</v>
      </c>
      <c r="AC161" s="71">
        <f t="shared" si="79"/>
        <v>1053.4881299458539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3.5000000000000004</v>
      </c>
      <c r="AG161" s="74">
        <f t="shared" si="98"/>
        <v>200</v>
      </c>
      <c r="AH161" s="60">
        <f t="shared" si="98"/>
        <v>50</v>
      </c>
      <c r="AI161" s="60">
        <f t="shared" si="98"/>
        <v>175.00000000000003</v>
      </c>
      <c r="AJ161" s="60">
        <f t="shared" si="98"/>
        <v>10175</v>
      </c>
      <c r="AK161" s="60">
        <f t="shared" si="98"/>
        <v>719.94169096209907</v>
      </c>
      <c r="AL161" s="60">
        <f t="shared" si="98"/>
        <v>14.398833819241981</v>
      </c>
      <c r="AM161" s="60">
        <f t="shared" si="98"/>
        <v>-491.70043731778424</v>
      </c>
      <c r="AN161" s="60">
        <f t="shared" si="98"/>
        <v>-491.70043731778424</v>
      </c>
      <c r="AO161" s="60">
        <f t="shared" si="98"/>
        <v>491.70043731778424</v>
      </c>
      <c r="AP161" s="61" t="str">
        <f t="shared" si="80"/>
        <v/>
      </c>
      <c r="AQ161" s="62">
        <f t="shared" si="76"/>
        <v>35</v>
      </c>
      <c r="AR161" s="63">
        <f t="shared" si="81"/>
        <v>4.2125178338812823</v>
      </c>
      <c r="AS161" s="63">
        <f t="shared" si="82"/>
        <v>210.62589169406411</v>
      </c>
      <c r="AT161" s="63">
        <f t="shared" si="83"/>
        <v>421.25178338812822</v>
      </c>
      <c r="AU161" s="63">
        <f t="shared" si="77"/>
        <v>-210.62589169406411</v>
      </c>
      <c r="AV161" s="68">
        <f t="shared" si="84"/>
        <v>0.1</v>
      </c>
      <c r="AW161" s="63">
        <f t="shared" si="85"/>
        <v>1053.1294584703205</v>
      </c>
      <c r="AX161" s="63">
        <f t="shared" si="86"/>
        <v>-421.25178338812822</v>
      </c>
      <c r="AY161" s="64">
        <f t="shared" si="87"/>
        <v>631.87767508219235</v>
      </c>
      <c r="AZ161" s="65">
        <f t="shared" si="88"/>
        <v>-421.61045486366152</v>
      </c>
      <c r="BA161" s="51">
        <f t="shared" si="89"/>
        <v>1474.3812418584487</v>
      </c>
      <c r="BB161" s="55">
        <f t="shared" si="90"/>
        <v>0.16479956247456759</v>
      </c>
      <c r="BC161" s="55">
        <f t="shared" si="91"/>
        <v>0.59979572348353749</v>
      </c>
      <c r="BE161" s="52">
        <f>IF(((AS161-T161)/T161)&gt;=BE$4,AD161,"")</f>
        <v>4.6999999999999851</v>
      </c>
      <c r="BF161" s="52" t="str">
        <f t="shared" si="92"/>
        <v/>
      </c>
      <c r="BG161" s="52">
        <f>IF(BB161&lt;=BG$4,AD161,"")</f>
        <v>4.6999999999999851</v>
      </c>
      <c r="BH161" s="52" t="str">
        <f>IF(BC161&gt;=BH$4,AD161,"")</f>
        <v/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8946.5118700541461</v>
      </c>
      <c r="AC162" s="71">
        <f t="shared" si="79"/>
        <v>1053.4881299458539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3.5000000000000004</v>
      </c>
      <c r="AG162" s="74">
        <f t="shared" si="98"/>
        <v>200</v>
      </c>
      <c r="AH162" s="60">
        <f t="shared" si="98"/>
        <v>50</v>
      </c>
      <c r="AI162" s="60">
        <f t="shared" si="98"/>
        <v>175.00000000000003</v>
      </c>
      <c r="AJ162" s="60">
        <f t="shared" si="98"/>
        <v>10175</v>
      </c>
      <c r="AK162" s="60">
        <f t="shared" si="98"/>
        <v>719.94169096209907</v>
      </c>
      <c r="AL162" s="60">
        <f t="shared" si="98"/>
        <v>14.398833819241981</v>
      </c>
      <c r="AM162" s="60">
        <f t="shared" si="98"/>
        <v>-491.70043731778424</v>
      </c>
      <c r="AN162" s="60">
        <f t="shared" si="98"/>
        <v>-491.70043731778424</v>
      </c>
      <c r="AO162" s="60">
        <f t="shared" si="98"/>
        <v>491.70043731778424</v>
      </c>
      <c r="AP162" s="61" t="str">
        <f t="shared" si="80"/>
        <v/>
      </c>
      <c r="AQ162" s="62">
        <f t="shared" si="76"/>
        <v>35</v>
      </c>
      <c r="AR162" s="63">
        <f t="shared" si="81"/>
        <v>4.2823551780960933</v>
      </c>
      <c r="AS162" s="63">
        <f t="shared" si="82"/>
        <v>214.11775890480467</v>
      </c>
      <c r="AT162" s="63">
        <f t="shared" si="83"/>
        <v>428.23551780960935</v>
      </c>
      <c r="AU162" s="63">
        <f t="shared" si="77"/>
        <v>-214.11775890480467</v>
      </c>
      <c r="AV162" s="68">
        <f t="shared" si="84"/>
        <v>0.1</v>
      </c>
      <c r="AW162" s="63">
        <f t="shared" si="85"/>
        <v>1070.5887945240233</v>
      </c>
      <c r="AX162" s="63">
        <f t="shared" si="86"/>
        <v>-428.23551780960935</v>
      </c>
      <c r="AY162" s="64">
        <f t="shared" si="87"/>
        <v>642.35327671441405</v>
      </c>
      <c r="AZ162" s="65">
        <f t="shared" si="88"/>
        <v>-411.13485323143982</v>
      </c>
      <c r="BA162" s="51">
        <f t="shared" si="89"/>
        <v>1498.8243123336326</v>
      </c>
      <c r="BB162" s="55">
        <f t="shared" si="90"/>
        <v>0.16753169661021883</v>
      </c>
      <c r="BC162" s="55">
        <f t="shared" si="91"/>
        <v>0.60973945358779613</v>
      </c>
      <c r="BE162" s="52">
        <f>IF(((AS162-T162)/T162)&gt;=BE$4,AD162,"")</f>
        <v>4.5999999999999854</v>
      </c>
      <c r="BF162" s="52" t="str">
        <f t="shared" si="92"/>
        <v/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8946.5118700541461</v>
      </c>
      <c r="AC163" s="71">
        <f t="shared" si="79"/>
        <v>1053.4881299458539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3.5000000000000004</v>
      </c>
      <c r="AG163" s="74">
        <f t="shared" si="98"/>
        <v>200</v>
      </c>
      <c r="AH163" s="60">
        <f t="shared" si="98"/>
        <v>50</v>
      </c>
      <c r="AI163" s="60">
        <f t="shared" si="98"/>
        <v>175.00000000000003</v>
      </c>
      <c r="AJ163" s="60">
        <f t="shared" si="98"/>
        <v>10175</v>
      </c>
      <c r="AK163" s="60">
        <f t="shared" si="98"/>
        <v>719.94169096209907</v>
      </c>
      <c r="AL163" s="60">
        <f t="shared" si="98"/>
        <v>14.398833819241981</v>
      </c>
      <c r="AM163" s="60">
        <f t="shared" si="98"/>
        <v>-491.70043731778424</v>
      </c>
      <c r="AN163" s="60">
        <f t="shared" si="98"/>
        <v>-491.70043731778424</v>
      </c>
      <c r="AO163" s="60">
        <f t="shared" si="98"/>
        <v>491.70043731778424</v>
      </c>
      <c r="AP163" s="61" t="str">
        <f t="shared" si="80"/>
        <v/>
      </c>
      <c r="AQ163" s="62">
        <f t="shared" si="76"/>
        <v>35</v>
      </c>
      <c r="AR163" s="63">
        <f t="shared" si="81"/>
        <v>4.3552964042760056</v>
      </c>
      <c r="AS163" s="63">
        <f t="shared" si="82"/>
        <v>217.76482021380028</v>
      </c>
      <c r="AT163" s="63">
        <f t="shared" si="83"/>
        <v>435.52964042760055</v>
      </c>
      <c r="AU163" s="63">
        <f t="shared" si="77"/>
        <v>-217.76482021380028</v>
      </c>
      <c r="AV163" s="68">
        <f t="shared" si="84"/>
        <v>0.1</v>
      </c>
      <c r="AW163" s="63">
        <f t="shared" si="85"/>
        <v>1088.8241010690015</v>
      </c>
      <c r="AX163" s="63">
        <f t="shared" si="86"/>
        <v>-435.52964042760055</v>
      </c>
      <c r="AY163" s="64">
        <f t="shared" si="87"/>
        <v>653.29446064140097</v>
      </c>
      <c r="AZ163" s="65">
        <f t="shared" si="88"/>
        <v>-400.1936693044529</v>
      </c>
      <c r="BA163" s="51">
        <f t="shared" si="89"/>
        <v>1524.353741496602</v>
      </c>
      <c r="BB163" s="55">
        <f t="shared" si="90"/>
        <v>0.17038525892967671</v>
      </c>
      <c r="BC163" s="55">
        <f t="shared" si="91"/>
        <v>0.62012512725224378</v>
      </c>
      <c r="BE163" s="52">
        <f>IF(((AS163-T163)/T163)&gt;=BE$4,AD163,"")</f>
        <v>4.4999999999999858</v>
      </c>
      <c r="BF163" s="52" t="str">
        <f t="shared" si="92"/>
        <v/>
      </c>
      <c r="BG163" s="52">
        <f>IF(BB163&lt;=BG$4,AD163,"")</f>
        <v>4.4999999999999858</v>
      </c>
      <c r="BH163" s="52">
        <f>IF(BC163&gt;=BH$4,AD163,"")</f>
        <v>4.4999999999999858</v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8946.5118700541461</v>
      </c>
      <c r="AC164" s="71">
        <f t="shared" si="79"/>
        <v>1053.4881299458539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3.5000000000000004</v>
      </c>
      <c r="AG164" s="74">
        <f t="shared" si="98"/>
        <v>200</v>
      </c>
      <c r="AH164" s="60">
        <f t="shared" si="98"/>
        <v>50</v>
      </c>
      <c r="AI164" s="60">
        <f t="shared" si="98"/>
        <v>175.00000000000003</v>
      </c>
      <c r="AJ164" s="60">
        <f t="shared" si="98"/>
        <v>10175</v>
      </c>
      <c r="AK164" s="60">
        <f t="shared" si="98"/>
        <v>719.94169096209907</v>
      </c>
      <c r="AL164" s="60">
        <f t="shared" si="98"/>
        <v>14.398833819241981</v>
      </c>
      <c r="AM164" s="60">
        <f t="shared" si="98"/>
        <v>-491.70043731778424</v>
      </c>
      <c r="AN164" s="60">
        <f t="shared" si="98"/>
        <v>-491.70043731778424</v>
      </c>
      <c r="AO164" s="60">
        <f t="shared" si="98"/>
        <v>491.70043731778424</v>
      </c>
      <c r="AP164" s="61" t="str">
        <f t="shared" si="80"/>
        <v/>
      </c>
      <c r="AQ164" s="62">
        <f t="shared" si="76"/>
        <v>35</v>
      </c>
      <c r="AR164" s="63">
        <f t="shared" si="81"/>
        <v>4.431553140736824</v>
      </c>
      <c r="AS164" s="63">
        <f t="shared" si="82"/>
        <v>221.5776570368412</v>
      </c>
      <c r="AT164" s="63">
        <f t="shared" si="83"/>
        <v>443.1553140736824</v>
      </c>
      <c r="AU164" s="63">
        <f t="shared" si="77"/>
        <v>-221.5776570368412</v>
      </c>
      <c r="AV164" s="68">
        <f t="shared" si="84"/>
        <v>0.1</v>
      </c>
      <c r="AW164" s="63">
        <f t="shared" si="85"/>
        <v>1107.8882851842061</v>
      </c>
      <c r="AX164" s="63">
        <f t="shared" si="86"/>
        <v>-443.1553140736824</v>
      </c>
      <c r="AY164" s="64">
        <f t="shared" si="87"/>
        <v>664.73297111052375</v>
      </c>
      <c r="AZ164" s="65">
        <f t="shared" si="88"/>
        <v>-388.75515883533012</v>
      </c>
      <c r="BA164" s="51">
        <f t="shared" si="89"/>
        <v>1551.0435992578884</v>
      </c>
      <c r="BB164" s="55">
        <f t="shared" si="90"/>
        <v>0.17336852862729182</v>
      </c>
      <c r="BC164" s="55">
        <f t="shared" si="91"/>
        <v>0.63098287699234834</v>
      </c>
      <c r="BE164" s="52">
        <f>IF(((AS164-T164)/T164)&gt;=BE$4,AD164,"")</f>
        <v>4.3999999999999861</v>
      </c>
      <c r="BF164" s="52" t="str">
        <f t="shared" si="92"/>
        <v/>
      </c>
      <c r="BG164" s="52">
        <f>IF(BB164&lt;=BG$4,AD164,"")</f>
        <v>4.3999999999999861</v>
      </c>
      <c r="BH164" s="52">
        <f>IF(BC164&gt;=BH$4,AD164,"")</f>
        <v>4.3999999999999861</v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8946.5118700541461</v>
      </c>
      <c r="AC165" s="71">
        <f t="shared" si="79"/>
        <v>1053.4881299458539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3.5000000000000004</v>
      </c>
      <c r="AG165" s="74">
        <f t="shared" si="98"/>
        <v>200</v>
      </c>
      <c r="AH165" s="60">
        <f t="shared" si="98"/>
        <v>50</v>
      </c>
      <c r="AI165" s="60">
        <f t="shared" si="98"/>
        <v>175.00000000000003</v>
      </c>
      <c r="AJ165" s="60">
        <f t="shared" si="98"/>
        <v>10175</v>
      </c>
      <c r="AK165" s="60">
        <f t="shared" si="98"/>
        <v>719.94169096209907</v>
      </c>
      <c r="AL165" s="60">
        <f t="shared" si="98"/>
        <v>14.398833819241981</v>
      </c>
      <c r="AM165" s="60">
        <f t="shared" si="98"/>
        <v>-491.70043731778424</v>
      </c>
      <c r="AN165" s="60">
        <f t="shared" si="98"/>
        <v>-491.70043731778424</v>
      </c>
      <c r="AO165" s="60">
        <f t="shared" si="98"/>
        <v>491.70043731778424</v>
      </c>
      <c r="AP165" s="61" t="str">
        <f t="shared" si="80"/>
        <v/>
      </c>
      <c r="AQ165" s="62">
        <f t="shared" si="76"/>
        <v>35</v>
      </c>
      <c r="AR165" s="63">
        <f t="shared" si="81"/>
        <v>4.5113567021493086</v>
      </c>
      <c r="AS165" s="63">
        <f t="shared" si="82"/>
        <v>225.56783510746544</v>
      </c>
      <c r="AT165" s="63">
        <f t="shared" si="83"/>
        <v>451.13567021493088</v>
      </c>
      <c r="AU165" s="63">
        <f t="shared" si="77"/>
        <v>-225.56783510746544</v>
      </c>
      <c r="AV165" s="68">
        <f t="shared" si="84"/>
        <v>0.1</v>
      </c>
      <c r="AW165" s="63">
        <f t="shared" si="85"/>
        <v>1127.8391755373273</v>
      </c>
      <c r="AX165" s="63">
        <f t="shared" si="86"/>
        <v>-451.13567021493088</v>
      </c>
      <c r="AY165" s="64">
        <f t="shared" si="87"/>
        <v>676.70350532239638</v>
      </c>
      <c r="AZ165" s="65">
        <f t="shared" si="88"/>
        <v>-376.78462462345749</v>
      </c>
      <c r="BA165" s="51">
        <f t="shared" si="89"/>
        <v>1578.974845752258</v>
      </c>
      <c r="BB165" s="55">
        <f t="shared" si="90"/>
        <v>0.17649055505502859</v>
      </c>
      <c r="BC165" s="55">
        <f t="shared" si="91"/>
        <v>0.64234563834827163</v>
      </c>
      <c r="BE165" s="52">
        <f>IF(((AS165-T165)/T165)&gt;=BE$4,AD165,"")</f>
        <v>4.2999999999999865</v>
      </c>
      <c r="BF165" s="52" t="str">
        <f t="shared" si="92"/>
        <v/>
      </c>
      <c r="BG165" s="52">
        <f>IF(BB165&lt;=BG$4,AD165,"")</f>
        <v>4.2999999999999865</v>
      </c>
      <c r="BH165" s="52">
        <f>IF(BC165&gt;=BH$4,AD165,"")</f>
        <v>4.2999999999999865</v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8946.5118700541461</v>
      </c>
      <c r="AC166" s="71">
        <f t="shared" si="79"/>
        <v>1053.4881299458539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3.5000000000000004</v>
      </c>
      <c r="AG166" s="74">
        <f t="shared" si="98"/>
        <v>200</v>
      </c>
      <c r="AH166" s="60">
        <f t="shared" si="98"/>
        <v>50</v>
      </c>
      <c r="AI166" s="60">
        <f t="shared" si="98"/>
        <v>175.00000000000003</v>
      </c>
      <c r="AJ166" s="60">
        <f t="shared" si="98"/>
        <v>10175</v>
      </c>
      <c r="AK166" s="60">
        <f t="shared" si="98"/>
        <v>719.94169096209907</v>
      </c>
      <c r="AL166" s="60">
        <f t="shared" si="98"/>
        <v>14.398833819241981</v>
      </c>
      <c r="AM166" s="60">
        <f t="shared" si="98"/>
        <v>-491.70043731778424</v>
      </c>
      <c r="AN166" s="60">
        <f t="shared" si="98"/>
        <v>-491.70043731778424</v>
      </c>
      <c r="AO166" s="60">
        <f t="shared" si="98"/>
        <v>491.70043731778424</v>
      </c>
      <c r="AP166" s="61" t="str">
        <f t="shared" si="80"/>
        <v/>
      </c>
      <c r="AQ166" s="62">
        <f t="shared" si="76"/>
        <v>35</v>
      </c>
      <c r="AR166" s="63">
        <f t="shared" si="81"/>
        <v>4.5949604331528633</v>
      </c>
      <c r="AS166" s="63">
        <f t="shared" si="82"/>
        <v>229.74802165764316</v>
      </c>
      <c r="AT166" s="63">
        <f t="shared" si="83"/>
        <v>459.49604331528633</v>
      </c>
      <c r="AU166" s="63">
        <f t="shared" si="77"/>
        <v>-229.74802165764316</v>
      </c>
      <c r="AV166" s="68">
        <f t="shared" si="84"/>
        <v>0.1</v>
      </c>
      <c r="AW166" s="63">
        <f t="shared" si="85"/>
        <v>1148.7401082882159</v>
      </c>
      <c r="AX166" s="63">
        <f t="shared" si="86"/>
        <v>-459.49604331528633</v>
      </c>
      <c r="AY166" s="64">
        <f t="shared" si="87"/>
        <v>689.24406497292955</v>
      </c>
      <c r="AZ166" s="65">
        <f t="shared" si="88"/>
        <v>-364.24406497292432</v>
      </c>
      <c r="BA166" s="51">
        <f t="shared" si="89"/>
        <v>1608.2361516035021</v>
      </c>
      <c r="BB166" s="55">
        <f t="shared" si="90"/>
        <v>0.17976124940789562</v>
      </c>
      <c r="BC166" s="55">
        <f t="shared" si="91"/>
        <v>0.65424948357828638</v>
      </c>
      <c r="BE166" s="52">
        <f>IF(((AS166-T166)/T166)&gt;=BE$4,AD166,"")</f>
        <v>4.1999999999999869</v>
      </c>
      <c r="BF166" s="52" t="str">
        <f t="shared" si="92"/>
        <v/>
      </c>
      <c r="BG166" s="52">
        <f>IF(BB166&lt;=BG$4,AD166,"")</f>
        <v>4.1999999999999869</v>
      </c>
      <c r="BH166" s="52">
        <f>IF(BC166&gt;=BH$4,AD166,"")</f>
        <v>4.1999999999999869</v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8946.5118700541461</v>
      </c>
      <c r="AC167" s="71">
        <f t="shared" si="79"/>
        <v>1053.4881299458539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3.5000000000000004</v>
      </c>
      <c r="AG167" s="74">
        <f t="shared" si="98"/>
        <v>200</v>
      </c>
      <c r="AH167" s="60">
        <f t="shared" si="98"/>
        <v>50</v>
      </c>
      <c r="AI167" s="60">
        <f t="shared" si="98"/>
        <v>175.00000000000003</v>
      </c>
      <c r="AJ167" s="60">
        <f t="shared" si="98"/>
        <v>10175</v>
      </c>
      <c r="AK167" s="60">
        <f t="shared" si="98"/>
        <v>719.94169096209907</v>
      </c>
      <c r="AL167" s="60">
        <f t="shared" si="98"/>
        <v>14.398833819241981</v>
      </c>
      <c r="AM167" s="60">
        <f t="shared" si="98"/>
        <v>-491.70043731778424</v>
      </c>
      <c r="AN167" s="60">
        <f t="shared" si="98"/>
        <v>-491.70043731778424</v>
      </c>
      <c r="AO167" s="60">
        <f t="shared" si="98"/>
        <v>491.70043731778424</v>
      </c>
      <c r="AP167" s="61" t="str">
        <f t="shared" si="80"/>
        <v/>
      </c>
      <c r="AQ167" s="62">
        <f t="shared" si="76"/>
        <v>35</v>
      </c>
      <c r="AR167" s="63">
        <f t="shared" si="81"/>
        <v>4.6826423949370799</v>
      </c>
      <c r="AS167" s="63">
        <f t="shared" si="82"/>
        <v>234.13211974685399</v>
      </c>
      <c r="AT167" s="63">
        <f t="shared" si="83"/>
        <v>468.26423949370798</v>
      </c>
      <c r="AU167" s="63">
        <f t="shared" si="77"/>
        <v>-234.13211974685399</v>
      </c>
      <c r="AV167" s="68">
        <f t="shared" si="84"/>
        <v>0.1</v>
      </c>
      <c r="AW167" s="63">
        <f t="shared" si="85"/>
        <v>1170.66059873427</v>
      </c>
      <c r="AX167" s="63">
        <f t="shared" si="86"/>
        <v>-468.26423949370798</v>
      </c>
      <c r="AY167" s="64">
        <f t="shared" si="87"/>
        <v>702.39635924056211</v>
      </c>
      <c r="AZ167" s="65">
        <f t="shared" si="88"/>
        <v>-351.09177070529176</v>
      </c>
      <c r="BA167" s="51">
        <f t="shared" si="89"/>
        <v>1638.9248382279779</v>
      </c>
      <c r="BB167" s="55">
        <f t="shared" si="90"/>
        <v>0.18319148982675623</v>
      </c>
      <c r="BC167" s="55">
        <f t="shared" si="91"/>
        <v>0.66673400418537532</v>
      </c>
      <c r="BE167" s="52">
        <f>IF(((AS167-T167)/T167)&gt;=BE$4,AD167,"")</f>
        <v>4.0999999999999872</v>
      </c>
      <c r="BF167" s="52" t="str">
        <f t="shared" si="92"/>
        <v/>
      </c>
      <c r="BG167" s="52">
        <f>IF(BB167&lt;=BG$4,AD167,"")</f>
        <v>4.0999999999999872</v>
      </c>
      <c r="BH167" s="52">
        <f>IF(BC167&gt;=BH$4,AD167,"")</f>
        <v>4.0999999999999872</v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8946.5118700541461</v>
      </c>
      <c r="AC168" s="71">
        <f t="shared" si="79"/>
        <v>1053.4881299458539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3.5000000000000004</v>
      </c>
      <c r="AG168" s="74">
        <f t="shared" si="98"/>
        <v>200</v>
      </c>
      <c r="AH168" s="60">
        <f t="shared" si="98"/>
        <v>50</v>
      </c>
      <c r="AI168" s="60">
        <f t="shared" si="98"/>
        <v>175.00000000000003</v>
      </c>
      <c r="AJ168" s="60">
        <f t="shared" si="98"/>
        <v>10175</v>
      </c>
      <c r="AK168" s="60">
        <f t="shared" si="98"/>
        <v>719.94169096209907</v>
      </c>
      <c r="AL168" s="60">
        <f t="shared" si="98"/>
        <v>14.398833819241981</v>
      </c>
      <c r="AM168" s="60">
        <f t="shared" si="98"/>
        <v>-491.70043731778424</v>
      </c>
      <c r="AN168" s="60">
        <f t="shared" si="98"/>
        <v>-491.70043731778424</v>
      </c>
      <c r="AO168" s="60">
        <f t="shared" si="98"/>
        <v>491.70043731778424</v>
      </c>
      <c r="AP168" s="61" t="str">
        <f t="shared" si="80"/>
        <v/>
      </c>
      <c r="AQ168" s="62">
        <f t="shared" si="76"/>
        <v>35</v>
      </c>
      <c r="AR168" s="63">
        <f t="shared" si="81"/>
        <v>4.774708454810507</v>
      </c>
      <c r="AS168" s="63">
        <f t="shared" si="82"/>
        <v>238.73542274052534</v>
      </c>
      <c r="AT168" s="63">
        <f t="shared" si="83"/>
        <v>477.47084548105067</v>
      </c>
      <c r="AU168" s="63">
        <f t="shared" si="77"/>
        <v>-238.73542274052534</v>
      </c>
      <c r="AV168" s="68">
        <f t="shared" si="84"/>
        <v>0.1</v>
      </c>
      <c r="AW168" s="63">
        <f t="shared" si="85"/>
        <v>1193.6771137026267</v>
      </c>
      <c r="AX168" s="63">
        <f t="shared" si="86"/>
        <v>-477.47084548105067</v>
      </c>
      <c r="AY168" s="64">
        <f t="shared" si="87"/>
        <v>716.20626822157601</v>
      </c>
      <c r="AZ168" s="65">
        <f t="shared" si="88"/>
        <v>-337.28186172427786</v>
      </c>
      <c r="BA168" s="51">
        <f t="shared" si="89"/>
        <v>1671.1479591836774</v>
      </c>
      <c r="BB168" s="55">
        <f t="shared" si="90"/>
        <v>0.18679324226655983</v>
      </c>
      <c r="BC168" s="55">
        <f t="shared" si="91"/>
        <v>0.67984275082281831</v>
      </c>
      <c r="BE168" s="52">
        <f>IF(((AS168-T168)/T168)&gt;=BE$4,AD168,"")</f>
        <v>3.9999999999999871</v>
      </c>
      <c r="BF168" s="52" t="str">
        <f t="shared" si="92"/>
        <v/>
      </c>
      <c r="BG168" s="52">
        <f>IF(BB168&lt;=BG$4,AD168,"")</f>
        <v>3.9999999999999871</v>
      </c>
      <c r="BH168" s="52">
        <f>IF(BC168&gt;=BH$4,AD168,"")</f>
        <v>3.9999999999999871</v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8946.5118700541461</v>
      </c>
      <c r="AC169" s="71">
        <f t="shared" si="79"/>
        <v>1053.4881299458539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3.5000000000000004</v>
      </c>
      <c r="AG169" s="74">
        <f t="shared" si="98"/>
        <v>200</v>
      </c>
      <c r="AH169" s="60">
        <f t="shared" si="98"/>
        <v>50</v>
      </c>
      <c r="AI169" s="60">
        <f t="shared" si="98"/>
        <v>175.00000000000003</v>
      </c>
      <c r="AJ169" s="60">
        <f t="shared" si="98"/>
        <v>10175</v>
      </c>
      <c r="AK169" s="60">
        <f t="shared" si="98"/>
        <v>719.94169096209907</v>
      </c>
      <c r="AL169" s="60">
        <f t="shared" si="98"/>
        <v>14.398833819241981</v>
      </c>
      <c r="AM169" s="60">
        <f t="shared" si="98"/>
        <v>-491.70043731778424</v>
      </c>
      <c r="AN169" s="60">
        <f t="shared" si="98"/>
        <v>-491.70043731778424</v>
      </c>
      <c r="AO169" s="60">
        <f t="shared" si="98"/>
        <v>491.70043731778424</v>
      </c>
      <c r="AP169" s="61" t="str">
        <f t="shared" si="80"/>
        <v/>
      </c>
      <c r="AQ169" s="62">
        <f t="shared" si="76"/>
        <v>35</v>
      </c>
      <c r="AR169" s="63">
        <f t="shared" si="81"/>
        <v>4.8714958510877002</v>
      </c>
      <c r="AS169" s="63">
        <f t="shared" si="82"/>
        <v>243.574792554385</v>
      </c>
      <c r="AT169" s="63">
        <f t="shared" si="83"/>
        <v>487.14958510877</v>
      </c>
      <c r="AU169" s="63">
        <f t="shared" si="77"/>
        <v>-243.574792554385</v>
      </c>
      <c r="AV169" s="68">
        <f t="shared" si="84"/>
        <v>0.1</v>
      </c>
      <c r="AW169" s="63">
        <f t="shared" si="85"/>
        <v>1217.8739627719251</v>
      </c>
      <c r="AX169" s="63">
        <f t="shared" si="86"/>
        <v>-487.14958510877</v>
      </c>
      <c r="AY169" s="64">
        <f t="shared" si="87"/>
        <v>730.72437766315511</v>
      </c>
      <c r="AZ169" s="65">
        <f t="shared" si="88"/>
        <v>-322.76375228269876</v>
      </c>
      <c r="BA169" s="51">
        <f t="shared" si="89"/>
        <v>1705.0235478806949</v>
      </c>
      <c r="BB169" s="55">
        <f t="shared" si="90"/>
        <v>0.19057969995968671</v>
      </c>
      <c r="BC169" s="55">
        <f t="shared" si="91"/>
        <v>0.69362374087756651</v>
      </c>
      <c r="BE169" s="52">
        <f>IF(((AS169-T169)/T169)&gt;=BE$4,AD169,"")</f>
        <v>3.899999999999987</v>
      </c>
      <c r="BF169" s="52" t="str">
        <f t="shared" si="92"/>
        <v/>
      </c>
      <c r="BG169" s="52">
        <f>IF(BB169&lt;=BG$4,AD169,"")</f>
        <v>3.899999999999987</v>
      </c>
      <c r="BH169" s="52">
        <f>IF(BC169&gt;=BH$4,AD169,"")</f>
        <v>3.899999999999987</v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8946.5118700541461</v>
      </c>
      <c r="AC170" s="71">
        <f t="shared" si="79"/>
        <v>1053.4881299458539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3.5000000000000004</v>
      </c>
      <c r="AG170" s="74">
        <f t="shared" si="101"/>
        <v>200</v>
      </c>
      <c r="AH170" s="60">
        <f t="shared" si="101"/>
        <v>50</v>
      </c>
      <c r="AI170" s="60">
        <f t="shared" si="101"/>
        <v>175.00000000000003</v>
      </c>
      <c r="AJ170" s="60">
        <f t="shared" si="101"/>
        <v>10175</v>
      </c>
      <c r="AK170" s="60">
        <f t="shared" si="101"/>
        <v>719.94169096209907</v>
      </c>
      <c r="AL170" s="60">
        <f t="shared" si="101"/>
        <v>14.398833819241981</v>
      </c>
      <c r="AM170" s="60">
        <f t="shared" si="101"/>
        <v>-491.70043731778424</v>
      </c>
      <c r="AN170" s="60">
        <f t="shared" si="101"/>
        <v>-491.70043731778424</v>
      </c>
      <c r="AO170" s="60">
        <f t="shared" si="101"/>
        <v>491.70043731778424</v>
      </c>
      <c r="AP170" s="61" t="str">
        <f t="shared" si="80"/>
        <v/>
      </c>
      <c r="AQ170" s="62">
        <f t="shared" si="76"/>
        <v>35</v>
      </c>
      <c r="AR170" s="63">
        <f t="shared" si="81"/>
        <v>4.9733773208531664</v>
      </c>
      <c r="AS170" s="63">
        <f t="shared" si="82"/>
        <v>248.66886604265832</v>
      </c>
      <c r="AT170" s="63">
        <f t="shared" si="83"/>
        <v>497.33773208531665</v>
      </c>
      <c r="AU170" s="63">
        <f t="shared" si="77"/>
        <v>-248.66886604265832</v>
      </c>
      <c r="AV170" s="68">
        <f t="shared" si="84"/>
        <v>0.1</v>
      </c>
      <c r="AW170" s="63">
        <f t="shared" si="85"/>
        <v>1243.3443302132916</v>
      </c>
      <c r="AX170" s="63">
        <f t="shared" si="86"/>
        <v>-497.33773208531665</v>
      </c>
      <c r="AY170" s="64">
        <f t="shared" si="87"/>
        <v>746.00659812797494</v>
      </c>
      <c r="AZ170" s="65">
        <f t="shared" si="88"/>
        <v>-307.48153181787893</v>
      </c>
      <c r="BA170" s="51">
        <f t="shared" si="89"/>
        <v>1740.6820622986083</v>
      </c>
      <c r="BB170" s="55">
        <f t="shared" si="90"/>
        <v>0.19456544489982031</v>
      </c>
      <c r="BC170" s="55">
        <f t="shared" si="91"/>
        <v>0.70813004619835385</v>
      </c>
      <c r="BE170" s="52">
        <f>IF(((AS170-T170)/T170)&gt;=BE$4,AD170,"")</f>
        <v>3.7999999999999869</v>
      </c>
      <c r="BF170" s="52" t="str">
        <f t="shared" si="92"/>
        <v/>
      </c>
      <c r="BG170" s="52">
        <f>IF(BB170&lt;=BG$4,AD170,"")</f>
        <v>3.7999999999999869</v>
      </c>
      <c r="BH170" s="52">
        <f>IF(BC170&gt;=BH$4,AD170,"")</f>
        <v>3.7999999999999869</v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8946.5118700541461</v>
      </c>
      <c r="AC171" s="71">
        <f t="shared" si="79"/>
        <v>1053.4881299458539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3.5000000000000004</v>
      </c>
      <c r="AG171" s="74">
        <f t="shared" si="101"/>
        <v>200</v>
      </c>
      <c r="AH171" s="60">
        <f t="shared" si="101"/>
        <v>50</v>
      </c>
      <c r="AI171" s="60">
        <f t="shared" si="101"/>
        <v>175.00000000000003</v>
      </c>
      <c r="AJ171" s="60">
        <f t="shared" si="101"/>
        <v>10175</v>
      </c>
      <c r="AK171" s="60">
        <f t="shared" si="101"/>
        <v>719.94169096209907</v>
      </c>
      <c r="AL171" s="60">
        <f t="shared" si="101"/>
        <v>14.398833819241981</v>
      </c>
      <c r="AM171" s="60">
        <f t="shared" si="101"/>
        <v>-491.70043731778424</v>
      </c>
      <c r="AN171" s="60">
        <f t="shared" si="101"/>
        <v>-491.70043731778424</v>
      </c>
      <c r="AO171" s="60">
        <f t="shared" si="101"/>
        <v>491.70043731778424</v>
      </c>
      <c r="AP171" s="61" t="str">
        <f t="shared" si="80"/>
        <v/>
      </c>
      <c r="AQ171" s="62">
        <f t="shared" si="76"/>
        <v>35</v>
      </c>
      <c r="AR171" s="63">
        <f t="shared" si="81"/>
        <v>5.0807658970924416</v>
      </c>
      <c r="AS171" s="63">
        <f t="shared" si="82"/>
        <v>254.03829485462208</v>
      </c>
      <c r="AT171" s="63">
        <f t="shared" si="83"/>
        <v>508.07658970924416</v>
      </c>
      <c r="AU171" s="63">
        <f t="shared" si="77"/>
        <v>-254.03829485462208</v>
      </c>
      <c r="AV171" s="68">
        <f t="shared" si="84"/>
        <v>0.1</v>
      </c>
      <c r="AW171" s="63">
        <f t="shared" si="85"/>
        <v>1270.1914742731103</v>
      </c>
      <c r="AX171" s="63">
        <f t="shared" si="86"/>
        <v>-508.07658970924416</v>
      </c>
      <c r="AY171" s="64">
        <f t="shared" si="87"/>
        <v>762.1148845638661</v>
      </c>
      <c r="AZ171" s="65">
        <f t="shared" si="88"/>
        <v>-291.37324538198777</v>
      </c>
      <c r="BA171" s="51">
        <f t="shared" si="89"/>
        <v>1778.2680639823545</v>
      </c>
      <c r="BB171" s="55">
        <f t="shared" si="90"/>
        <v>0.19876663551239351</v>
      </c>
      <c r="BC171" s="55">
        <f t="shared" si="91"/>
        <v>0.72342047613107563</v>
      </c>
      <c r="BE171" s="52">
        <f>IF(((AS171-T171)/T171)&gt;=BE$4,AD171,"")</f>
        <v>3.6999999999999869</v>
      </c>
      <c r="BF171" s="52" t="str">
        <f t="shared" si="92"/>
        <v/>
      </c>
      <c r="BG171" s="52">
        <f>IF(BB171&lt;=BG$4,AD171,"")</f>
        <v>3.6999999999999869</v>
      </c>
      <c r="BH171" s="52">
        <f>IF(BC171&gt;=BH$4,AD171,"")</f>
        <v>3.6999999999999869</v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8946.5118700541461</v>
      </c>
      <c r="AC172" s="71">
        <f t="shared" si="79"/>
        <v>1053.4881299458539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3.5000000000000004</v>
      </c>
      <c r="AG172" s="74">
        <f t="shared" si="101"/>
        <v>200</v>
      </c>
      <c r="AH172" s="60">
        <f t="shared" si="101"/>
        <v>50</v>
      </c>
      <c r="AI172" s="60">
        <f t="shared" si="101"/>
        <v>175.00000000000003</v>
      </c>
      <c r="AJ172" s="60">
        <f t="shared" si="101"/>
        <v>10175</v>
      </c>
      <c r="AK172" s="60">
        <f t="shared" si="101"/>
        <v>719.94169096209907</v>
      </c>
      <c r="AL172" s="60">
        <f t="shared" si="101"/>
        <v>14.398833819241981</v>
      </c>
      <c r="AM172" s="60">
        <f t="shared" si="101"/>
        <v>-491.70043731778424</v>
      </c>
      <c r="AN172" s="60">
        <f t="shared" si="101"/>
        <v>-491.70043731778424</v>
      </c>
      <c r="AO172" s="60">
        <f t="shared" si="101"/>
        <v>491.70043731778424</v>
      </c>
      <c r="AP172" s="61" t="str">
        <f t="shared" si="80"/>
        <v/>
      </c>
      <c r="AQ172" s="62">
        <f t="shared" si="76"/>
        <v>35</v>
      </c>
      <c r="AR172" s="63">
        <f t="shared" si="81"/>
        <v>5.1941205053450101</v>
      </c>
      <c r="AS172" s="63">
        <f t="shared" si="82"/>
        <v>259.70602526725048</v>
      </c>
      <c r="AT172" s="63">
        <f t="shared" si="83"/>
        <v>519.41205053450096</v>
      </c>
      <c r="AU172" s="63">
        <f t="shared" si="77"/>
        <v>-259.70602526725048</v>
      </c>
      <c r="AV172" s="68">
        <f t="shared" si="84"/>
        <v>0.1</v>
      </c>
      <c r="AW172" s="63">
        <f t="shared" si="85"/>
        <v>1298.5301263362524</v>
      </c>
      <c r="AX172" s="63">
        <f t="shared" si="86"/>
        <v>-519.41205053450096</v>
      </c>
      <c r="AY172" s="64">
        <f t="shared" si="87"/>
        <v>779.11807580175139</v>
      </c>
      <c r="AZ172" s="65">
        <f t="shared" si="88"/>
        <v>-274.37005414410248</v>
      </c>
      <c r="BA172" s="51">
        <f t="shared" si="89"/>
        <v>1817.9421768707534</v>
      </c>
      <c r="BB172" s="55">
        <f t="shared" si="90"/>
        <v>0.20320122560344303</v>
      </c>
      <c r="BC172" s="55">
        <f t="shared" si="91"/>
        <v>0.73956037439339328</v>
      </c>
      <c r="BE172" s="52">
        <f>IF(((AS172-T172)/T172)&gt;=BE$4,AD172,"")</f>
        <v>3.5999999999999868</v>
      </c>
      <c r="BF172" s="52" t="str">
        <f t="shared" si="92"/>
        <v/>
      </c>
      <c r="BG172" s="52">
        <f>IF(BB172&lt;=BG$4,AD172,"")</f>
        <v>3.5999999999999868</v>
      </c>
      <c r="BH172" s="52">
        <f>IF(BC172&gt;=BH$4,AD172,"")</f>
        <v>3.5999999999999868</v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8946.5118700541461</v>
      </c>
      <c r="AC173" s="71">
        <f t="shared" si="79"/>
        <v>1053.4881299458539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3.5000000000000004</v>
      </c>
      <c r="AG173" s="74">
        <f t="shared" si="101"/>
        <v>200</v>
      </c>
      <c r="AH173" s="60">
        <f t="shared" si="101"/>
        <v>50</v>
      </c>
      <c r="AI173" s="60">
        <f t="shared" si="101"/>
        <v>175.00000000000003</v>
      </c>
      <c r="AJ173" s="60">
        <f t="shared" si="101"/>
        <v>10175</v>
      </c>
      <c r="AK173" s="60">
        <f t="shared" si="101"/>
        <v>719.94169096209907</v>
      </c>
      <c r="AL173" s="60">
        <f t="shared" si="101"/>
        <v>14.398833819241981</v>
      </c>
      <c r="AM173" s="60">
        <f t="shared" si="101"/>
        <v>-491.70043731778424</v>
      </c>
      <c r="AN173" s="60">
        <f t="shared" si="101"/>
        <v>-491.70043731778424</v>
      </c>
      <c r="AO173" s="60">
        <f t="shared" si="101"/>
        <v>491.70043731778424</v>
      </c>
      <c r="AP173" s="61" t="str">
        <f t="shared" si="80"/>
        <v/>
      </c>
      <c r="AQ173" s="62">
        <f t="shared" si="76"/>
        <v>35</v>
      </c>
      <c r="AR173" s="63">
        <f t="shared" si="81"/>
        <v>5.313952519783439</v>
      </c>
      <c r="AS173" s="63">
        <f t="shared" si="82"/>
        <v>265.69762598917197</v>
      </c>
      <c r="AT173" s="63">
        <f t="shared" si="83"/>
        <v>531.39525197834394</v>
      </c>
      <c r="AU173" s="63">
        <f t="shared" si="77"/>
        <v>-265.69762598917197</v>
      </c>
      <c r="AV173" s="68">
        <f t="shared" si="84"/>
        <v>0.1</v>
      </c>
      <c r="AW173" s="63">
        <f t="shared" si="85"/>
        <v>1328.4881299458598</v>
      </c>
      <c r="AX173" s="63">
        <f t="shared" si="86"/>
        <v>-531.39525197834394</v>
      </c>
      <c r="AY173" s="64">
        <f t="shared" si="87"/>
        <v>797.09287796751585</v>
      </c>
      <c r="AZ173" s="65">
        <f t="shared" si="88"/>
        <v>-256.39525197833802</v>
      </c>
      <c r="BA173" s="51">
        <f t="shared" si="89"/>
        <v>1859.8833819242038</v>
      </c>
      <c r="BB173" s="55">
        <f t="shared" si="90"/>
        <v>0.20788922084255251</v>
      </c>
      <c r="BC173" s="55">
        <f t="shared" si="91"/>
        <v>0.75662255255641464</v>
      </c>
      <c r="BE173" s="52">
        <f>IF(((AS173-T173)/T173)&gt;=BE$4,AD173,"")</f>
        <v>3.4999999999999867</v>
      </c>
      <c r="BF173" s="52" t="str">
        <f t="shared" si="92"/>
        <v/>
      </c>
      <c r="BG173" s="52">
        <f>IF(BB173&lt;=BG$4,AD173,"")</f>
        <v>3.4999999999999867</v>
      </c>
      <c r="BH173" s="52">
        <f>IF(BC173&gt;=BH$4,AD173,"")</f>
        <v>3.4999999999999867</v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8946.5118700541461</v>
      </c>
      <c r="AC174" s="71">
        <f t="shared" si="79"/>
        <v>1053.4881299458539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3.5000000000000004</v>
      </c>
      <c r="AG174" s="74">
        <f t="shared" si="101"/>
        <v>200</v>
      </c>
      <c r="AH174" s="60">
        <f t="shared" si="101"/>
        <v>50</v>
      </c>
      <c r="AI174" s="60">
        <f t="shared" si="101"/>
        <v>175.00000000000003</v>
      </c>
      <c r="AJ174" s="60">
        <f t="shared" si="101"/>
        <v>10175</v>
      </c>
      <c r="AK174" s="60">
        <f t="shared" si="101"/>
        <v>719.94169096209907</v>
      </c>
      <c r="AL174" s="60">
        <f t="shared" si="101"/>
        <v>14.398833819241981</v>
      </c>
      <c r="AM174" s="60">
        <f t="shared" si="101"/>
        <v>-491.70043731778424</v>
      </c>
      <c r="AN174" s="60">
        <f t="shared" si="101"/>
        <v>-491.70043731778424</v>
      </c>
      <c r="AO174" s="60">
        <f t="shared" si="101"/>
        <v>491.70043731778424</v>
      </c>
      <c r="AP174" s="61" t="str">
        <f t="shared" si="80"/>
        <v/>
      </c>
      <c r="AQ174" s="62">
        <f t="shared" si="76"/>
        <v>35</v>
      </c>
      <c r="AR174" s="63">
        <f t="shared" si="81"/>
        <v>5.4408334762476587</v>
      </c>
      <c r="AS174" s="63">
        <f t="shared" si="82"/>
        <v>272.04167381238295</v>
      </c>
      <c r="AT174" s="63">
        <f t="shared" si="83"/>
        <v>544.08334762476591</v>
      </c>
      <c r="AU174" s="63">
        <f t="shared" si="77"/>
        <v>-272.04167381238295</v>
      </c>
      <c r="AV174" s="68">
        <f t="shared" si="84"/>
        <v>0.1</v>
      </c>
      <c r="AW174" s="63">
        <f t="shared" si="85"/>
        <v>1360.2083690619147</v>
      </c>
      <c r="AX174" s="63">
        <f t="shared" si="86"/>
        <v>-544.08334762476591</v>
      </c>
      <c r="AY174" s="64">
        <f t="shared" si="87"/>
        <v>816.1250214371488</v>
      </c>
      <c r="AZ174" s="65">
        <f t="shared" si="88"/>
        <v>-237.36310850870507</v>
      </c>
      <c r="BA174" s="51">
        <f t="shared" si="89"/>
        <v>1904.2917166866807</v>
      </c>
      <c r="BB174" s="55">
        <f t="shared" si="90"/>
        <v>0.21285298050749196</v>
      </c>
      <c r="BC174" s="55">
        <f t="shared" si="91"/>
        <v>0.77468838825843744</v>
      </c>
      <c r="BE174" s="52">
        <f>IF(((AS174-T174)/T174)&gt;=BE$4,AD174,"")</f>
        <v>3.3999999999999866</v>
      </c>
      <c r="BF174" s="52" t="str">
        <f t="shared" si="92"/>
        <v/>
      </c>
      <c r="BG174" s="52">
        <f>IF(BB174&lt;=BG$4,AD174,"")</f>
        <v>3.3999999999999866</v>
      </c>
      <c r="BH174" s="52">
        <f>IF(BC174&gt;=BH$4,AD174,"")</f>
        <v>3.3999999999999866</v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8946.5118700541461</v>
      </c>
      <c r="AC175" s="71">
        <f t="shared" si="79"/>
        <v>1053.4881299458539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3.5000000000000004</v>
      </c>
      <c r="AG175" s="74">
        <f t="shared" si="101"/>
        <v>200</v>
      </c>
      <c r="AH175" s="60">
        <f t="shared" si="101"/>
        <v>50</v>
      </c>
      <c r="AI175" s="60">
        <f t="shared" si="101"/>
        <v>175.00000000000003</v>
      </c>
      <c r="AJ175" s="60">
        <f t="shared" si="101"/>
        <v>10175</v>
      </c>
      <c r="AK175" s="60">
        <f t="shared" si="101"/>
        <v>719.94169096209907</v>
      </c>
      <c r="AL175" s="60">
        <f t="shared" si="101"/>
        <v>14.398833819241981</v>
      </c>
      <c r="AM175" s="60">
        <f t="shared" si="101"/>
        <v>-491.70043731778424</v>
      </c>
      <c r="AN175" s="60">
        <f t="shared" si="101"/>
        <v>-491.70043731778424</v>
      </c>
      <c r="AO175" s="60">
        <f t="shared" si="101"/>
        <v>491.70043731778424</v>
      </c>
      <c r="AP175" s="61" t="str">
        <f t="shared" si="80"/>
        <v/>
      </c>
      <c r="AQ175" s="62">
        <f t="shared" si="76"/>
        <v>35</v>
      </c>
      <c r="AR175" s="63">
        <f t="shared" si="81"/>
        <v>5.5754041876491032</v>
      </c>
      <c r="AS175" s="63">
        <f t="shared" si="82"/>
        <v>278.77020938245516</v>
      </c>
      <c r="AT175" s="63">
        <f t="shared" si="83"/>
        <v>557.54041876491033</v>
      </c>
      <c r="AU175" s="63">
        <f t="shared" si="77"/>
        <v>-278.77020938245516</v>
      </c>
      <c r="AV175" s="68">
        <f t="shared" si="84"/>
        <v>0.1</v>
      </c>
      <c r="AW175" s="63">
        <f t="shared" si="85"/>
        <v>1393.8510469122757</v>
      </c>
      <c r="AX175" s="63">
        <f t="shared" si="86"/>
        <v>-557.54041876491033</v>
      </c>
      <c r="AY175" s="64">
        <f t="shared" si="87"/>
        <v>836.31062814736538</v>
      </c>
      <c r="AZ175" s="65">
        <f t="shared" si="88"/>
        <v>-217.17750179848849</v>
      </c>
      <c r="BA175" s="51">
        <f t="shared" si="89"/>
        <v>1951.3914656771863</v>
      </c>
      <c r="BB175" s="55">
        <f t="shared" si="90"/>
        <v>0.21811757409151863</v>
      </c>
      <c r="BC175" s="55">
        <f t="shared" si="91"/>
        <v>0.79384912309391586</v>
      </c>
      <c r="BE175" s="52">
        <f>IF(((AS175-T175)/T175)&gt;=BE$4,AD175,"")</f>
        <v>3.2999999999999865</v>
      </c>
      <c r="BF175" s="52" t="str">
        <f t="shared" si="92"/>
        <v/>
      </c>
      <c r="BG175" s="52">
        <f>IF(BB175&lt;=BG$4,AD175,"")</f>
        <v>3.2999999999999865</v>
      </c>
      <c r="BH175" s="52">
        <f>IF(BC175&gt;=BH$4,AD175,"")</f>
        <v>3.2999999999999865</v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8946.5118700541461</v>
      </c>
      <c r="AC176" s="71">
        <f t="shared" si="79"/>
        <v>1053.4881299458539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3.5000000000000004</v>
      </c>
      <c r="AG176" s="74">
        <f t="shared" si="101"/>
        <v>200</v>
      </c>
      <c r="AH176" s="60">
        <f t="shared" si="101"/>
        <v>50</v>
      </c>
      <c r="AI176" s="60">
        <f t="shared" si="101"/>
        <v>175.00000000000003</v>
      </c>
      <c r="AJ176" s="60">
        <f t="shared" si="101"/>
        <v>10175</v>
      </c>
      <c r="AK176" s="60">
        <f t="shared" si="101"/>
        <v>719.94169096209907</v>
      </c>
      <c r="AL176" s="60">
        <f t="shared" si="101"/>
        <v>14.398833819241981</v>
      </c>
      <c r="AM176" s="60">
        <f t="shared" si="101"/>
        <v>-491.70043731778424</v>
      </c>
      <c r="AN176" s="60">
        <f t="shared" si="101"/>
        <v>-491.70043731778424</v>
      </c>
      <c r="AO176" s="60">
        <f t="shared" si="101"/>
        <v>491.70043731778424</v>
      </c>
      <c r="AP176" s="61" t="str">
        <f t="shared" si="80"/>
        <v/>
      </c>
      <c r="AQ176" s="62">
        <f t="shared" si="76"/>
        <v>35</v>
      </c>
      <c r="AR176" s="63">
        <f t="shared" si="81"/>
        <v>5.7183855685131384</v>
      </c>
      <c r="AS176" s="63">
        <f t="shared" si="82"/>
        <v>285.9192784256569</v>
      </c>
      <c r="AT176" s="63">
        <f t="shared" si="83"/>
        <v>571.8385568513138</v>
      </c>
      <c r="AU176" s="63">
        <f t="shared" si="77"/>
        <v>-285.9192784256569</v>
      </c>
      <c r="AV176" s="68">
        <f t="shared" si="84"/>
        <v>0.1</v>
      </c>
      <c r="AW176" s="63">
        <f t="shared" si="85"/>
        <v>1429.5963921282846</v>
      </c>
      <c r="AX176" s="63">
        <f t="shared" si="86"/>
        <v>-571.8385568513138</v>
      </c>
      <c r="AY176" s="64">
        <f t="shared" si="87"/>
        <v>857.75783527697081</v>
      </c>
      <c r="AZ176" s="65">
        <f t="shared" si="88"/>
        <v>-195.73029466888306</v>
      </c>
      <c r="BA176" s="51">
        <f t="shared" si="89"/>
        <v>2001.4349489795982</v>
      </c>
      <c r="BB176" s="55">
        <f t="shared" si="90"/>
        <v>0.22371120477454695</v>
      </c>
      <c r="BC176" s="55">
        <f t="shared" si="91"/>
        <v>0.81420740385661206</v>
      </c>
      <c r="BE176" s="52">
        <f>IF(((AS176-T176)/T176)&gt;=BE$4,AD176,"")</f>
        <v>3.1999999999999864</v>
      </c>
      <c r="BF176" s="52" t="str">
        <f t="shared" si="92"/>
        <v/>
      </c>
      <c r="BG176" s="52">
        <f>IF(BB176&lt;=BG$4,AD176,"")</f>
        <v>3.1999999999999864</v>
      </c>
      <c r="BH176" s="52">
        <f>IF(BC176&gt;=BH$4,AD176,"")</f>
        <v>3.1999999999999864</v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8946.5118700541461</v>
      </c>
      <c r="AC177" s="71">
        <f t="shared" si="79"/>
        <v>1053.4881299458539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3.5000000000000004</v>
      </c>
      <c r="AG177" s="74">
        <f t="shared" si="101"/>
        <v>200</v>
      </c>
      <c r="AH177" s="60">
        <f t="shared" si="101"/>
        <v>50</v>
      </c>
      <c r="AI177" s="60">
        <f t="shared" si="101"/>
        <v>175.00000000000003</v>
      </c>
      <c r="AJ177" s="60">
        <f t="shared" si="101"/>
        <v>10175</v>
      </c>
      <c r="AK177" s="60">
        <f t="shared" si="101"/>
        <v>719.94169096209907</v>
      </c>
      <c r="AL177" s="60">
        <f t="shared" si="101"/>
        <v>14.398833819241981</v>
      </c>
      <c r="AM177" s="60">
        <f t="shared" si="101"/>
        <v>-491.70043731778424</v>
      </c>
      <c r="AN177" s="60">
        <f t="shared" si="101"/>
        <v>-491.70043731778424</v>
      </c>
      <c r="AO177" s="60">
        <f t="shared" si="101"/>
        <v>491.70043731778424</v>
      </c>
      <c r="AP177" s="61" t="str">
        <f t="shared" si="80"/>
        <v/>
      </c>
      <c r="AQ177" s="62">
        <f t="shared" si="76"/>
        <v>35</v>
      </c>
      <c r="AR177" s="63">
        <f t="shared" si="81"/>
        <v>5.8705915545942089</v>
      </c>
      <c r="AS177" s="63">
        <f t="shared" si="82"/>
        <v>293.52957772971047</v>
      </c>
      <c r="AT177" s="63">
        <f t="shared" si="83"/>
        <v>587.05915545942094</v>
      </c>
      <c r="AU177" s="63">
        <f t="shared" si="77"/>
        <v>-293.52957772971047</v>
      </c>
      <c r="AV177" s="68">
        <f t="shared" si="84"/>
        <v>0.1</v>
      </c>
      <c r="AW177" s="63">
        <f t="shared" si="85"/>
        <v>1467.6478886485525</v>
      </c>
      <c r="AX177" s="63">
        <f t="shared" si="86"/>
        <v>-587.05915545942094</v>
      </c>
      <c r="AY177" s="64">
        <f t="shared" si="87"/>
        <v>880.58873318913152</v>
      </c>
      <c r="AZ177" s="65">
        <f t="shared" si="88"/>
        <v>-172.89939675672235</v>
      </c>
      <c r="BA177" s="51">
        <f t="shared" si="89"/>
        <v>2054.7070441079732</v>
      </c>
      <c r="BB177" s="55">
        <f t="shared" si="90"/>
        <v>0.22966571485648044</v>
      </c>
      <c r="BC177" s="55">
        <f t="shared" si="91"/>
        <v>0.8358791220878693</v>
      </c>
      <c r="BE177" s="52">
        <f>IF(((AS177-T177)/T177)&gt;=BE$4,AD177,"")</f>
        <v>3.0999999999999863</v>
      </c>
      <c r="BF177" s="52" t="str">
        <f t="shared" si="92"/>
        <v/>
      </c>
      <c r="BG177" s="52">
        <f>IF(BB177&lt;=BG$4,AD177,"")</f>
        <v>3.0999999999999863</v>
      </c>
      <c r="BH177" s="52">
        <f>IF(BC177&gt;=BH$4,AD177,"")</f>
        <v>3.0999999999999863</v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8946.5118700541461</v>
      </c>
      <c r="AC178" s="71">
        <f t="shared" si="79"/>
        <v>1053.4881299458539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3.5000000000000004</v>
      </c>
      <c r="AG178" s="74">
        <f t="shared" si="101"/>
        <v>200</v>
      </c>
      <c r="AH178" s="60">
        <f t="shared" si="101"/>
        <v>50</v>
      </c>
      <c r="AI178" s="60">
        <f t="shared" si="101"/>
        <v>175.00000000000003</v>
      </c>
      <c r="AJ178" s="60">
        <f t="shared" si="101"/>
        <v>10175</v>
      </c>
      <c r="AK178" s="60">
        <f t="shared" si="101"/>
        <v>719.94169096209907</v>
      </c>
      <c r="AL178" s="60">
        <f t="shared" si="101"/>
        <v>14.398833819241981</v>
      </c>
      <c r="AM178" s="60">
        <f t="shared" si="101"/>
        <v>-491.70043731778424</v>
      </c>
      <c r="AN178" s="60">
        <f t="shared" si="101"/>
        <v>-491.70043731778424</v>
      </c>
      <c r="AO178" s="60">
        <f t="shared" si="101"/>
        <v>491.70043731778424</v>
      </c>
      <c r="AP178" s="61" t="str">
        <f t="shared" si="80"/>
        <v/>
      </c>
      <c r="AQ178" s="62">
        <f t="shared" si="76"/>
        <v>35</v>
      </c>
      <c r="AR178" s="63">
        <f t="shared" si="81"/>
        <v>6.0329446064140164</v>
      </c>
      <c r="AS178" s="63">
        <f t="shared" si="82"/>
        <v>301.64723032070083</v>
      </c>
      <c r="AT178" s="63">
        <f t="shared" si="83"/>
        <v>603.29446064140166</v>
      </c>
      <c r="AU178" s="63">
        <f t="shared" si="77"/>
        <v>-301.64723032070083</v>
      </c>
      <c r="AV178" s="68">
        <f t="shared" si="84"/>
        <v>0.1</v>
      </c>
      <c r="AW178" s="63">
        <f t="shared" si="85"/>
        <v>1508.2361516035041</v>
      </c>
      <c r="AX178" s="63">
        <f t="shared" si="86"/>
        <v>-603.29446064140166</v>
      </c>
      <c r="AY178" s="64">
        <f t="shared" si="87"/>
        <v>904.94169096210248</v>
      </c>
      <c r="AZ178" s="65">
        <f t="shared" si="88"/>
        <v>-148.54643898375139</v>
      </c>
      <c r="BA178" s="51">
        <f t="shared" si="89"/>
        <v>2111.5306122449056</v>
      </c>
      <c r="BB178" s="55">
        <f t="shared" si="90"/>
        <v>0.23601719227720938</v>
      </c>
      <c r="BC178" s="55">
        <f t="shared" si="91"/>
        <v>0.85899562153454334</v>
      </c>
      <c r="BE178" s="52">
        <f>IF(((AS178-T178)/T178)&gt;=BE$4,AD178,"")</f>
        <v>2.9999999999999862</v>
      </c>
      <c r="BF178" s="52" t="str">
        <f t="shared" si="92"/>
        <v/>
      </c>
      <c r="BG178" s="52">
        <f>IF(BB178&lt;=BG$4,AD178,"")</f>
        <v>2.9999999999999862</v>
      </c>
      <c r="BH178" s="52">
        <f>IF(BC178&gt;=BH$4,AD178,"")</f>
        <v>2.9999999999999862</v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8946.5118700541461</v>
      </c>
      <c r="AC179" s="71">
        <f t="shared" si="79"/>
        <v>1053.4881299458539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3.5000000000000004</v>
      </c>
      <c r="AG179" s="74">
        <f t="shared" si="101"/>
        <v>200</v>
      </c>
      <c r="AH179" s="60">
        <f t="shared" si="101"/>
        <v>50</v>
      </c>
      <c r="AI179" s="60">
        <f t="shared" si="101"/>
        <v>175.00000000000003</v>
      </c>
      <c r="AJ179" s="60">
        <f t="shared" si="101"/>
        <v>10175</v>
      </c>
      <c r="AK179" s="60">
        <f t="shared" si="101"/>
        <v>719.94169096209907</v>
      </c>
      <c r="AL179" s="60">
        <f t="shared" si="101"/>
        <v>14.398833819241981</v>
      </c>
      <c r="AM179" s="60">
        <f t="shared" si="101"/>
        <v>-491.70043731778424</v>
      </c>
      <c r="AN179" s="60">
        <f t="shared" si="101"/>
        <v>-491.70043731778424</v>
      </c>
      <c r="AO179" s="60">
        <f t="shared" si="101"/>
        <v>491.70043731778424</v>
      </c>
      <c r="AP179" s="61" t="str">
        <f t="shared" si="80"/>
        <v/>
      </c>
      <c r="AQ179" s="62">
        <f t="shared" si="76"/>
        <v>35</v>
      </c>
      <c r="AR179" s="63">
        <f t="shared" si="81"/>
        <v>6.2064944204282941</v>
      </c>
      <c r="AS179" s="63">
        <f t="shared" si="82"/>
        <v>310.32472102141469</v>
      </c>
      <c r="AT179" s="63">
        <f t="shared" si="83"/>
        <v>620.64944204282938</v>
      </c>
      <c r="AU179" s="63">
        <f t="shared" si="77"/>
        <v>-310.32472102141469</v>
      </c>
      <c r="AV179" s="68">
        <f t="shared" si="84"/>
        <v>0.1</v>
      </c>
      <c r="AW179" s="63">
        <f t="shared" si="85"/>
        <v>1551.6236051070734</v>
      </c>
      <c r="AX179" s="63">
        <f t="shared" si="86"/>
        <v>-620.64944204282938</v>
      </c>
      <c r="AY179" s="64">
        <f t="shared" si="87"/>
        <v>930.97416306424407</v>
      </c>
      <c r="AZ179" s="65">
        <f t="shared" si="88"/>
        <v>-122.5139668816098</v>
      </c>
      <c r="BA179" s="51">
        <f t="shared" si="89"/>
        <v>2172.2730471499026</v>
      </c>
      <c r="BB179" s="55">
        <f t="shared" si="90"/>
        <v>0.2428067026235059</v>
      </c>
      <c r="BC179" s="55">
        <f t="shared" si="91"/>
        <v>0.88370636232236743</v>
      </c>
      <c r="BE179" s="52">
        <f>IF(((AS179-T179)/T179)&gt;=BE$4,AD179,"")</f>
        <v>2.8999999999999861</v>
      </c>
      <c r="BF179" s="52" t="str">
        <f t="shared" si="92"/>
        <v/>
      </c>
      <c r="BG179" s="52">
        <f>IF(BB179&lt;=BG$4,AD179,"")</f>
        <v>2.8999999999999861</v>
      </c>
      <c r="BH179" s="52">
        <f>IF(BC179&gt;=BH$4,AD179,"")</f>
        <v>2.8999999999999861</v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8946.5118700541461</v>
      </c>
      <c r="AC180" s="71">
        <f t="shared" si="79"/>
        <v>1053.4881299458539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3.5000000000000004</v>
      </c>
      <c r="AG180" s="74">
        <f t="shared" si="101"/>
        <v>200</v>
      </c>
      <c r="AH180" s="60">
        <f t="shared" si="101"/>
        <v>50</v>
      </c>
      <c r="AI180" s="60">
        <f t="shared" si="101"/>
        <v>175.00000000000003</v>
      </c>
      <c r="AJ180" s="60">
        <f t="shared" si="101"/>
        <v>10175</v>
      </c>
      <c r="AK180" s="60">
        <f t="shared" si="101"/>
        <v>719.94169096209907</v>
      </c>
      <c r="AL180" s="60">
        <f t="shared" si="101"/>
        <v>14.398833819241981</v>
      </c>
      <c r="AM180" s="60">
        <f t="shared" si="101"/>
        <v>-491.70043731778424</v>
      </c>
      <c r="AN180" s="60">
        <f t="shared" si="101"/>
        <v>-491.70043731778424</v>
      </c>
      <c r="AO180" s="60">
        <f t="shared" si="101"/>
        <v>491.70043731778424</v>
      </c>
      <c r="AP180" s="61" t="str">
        <f t="shared" si="80"/>
        <v/>
      </c>
      <c r="AQ180" s="62">
        <f t="shared" si="76"/>
        <v>35</v>
      </c>
      <c r="AR180" s="63">
        <f t="shared" si="81"/>
        <v>6.3924406497293056</v>
      </c>
      <c r="AS180" s="63">
        <f t="shared" si="82"/>
        <v>319.62203248646529</v>
      </c>
      <c r="AT180" s="63">
        <f t="shared" si="83"/>
        <v>639.24406497293057</v>
      </c>
      <c r="AU180" s="63">
        <f t="shared" si="77"/>
        <v>-319.62203248646529</v>
      </c>
      <c r="AV180" s="68">
        <f t="shared" si="84"/>
        <v>0.1</v>
      </c>
      <c r="AW180" s="63">
        <f t="shared" si="85"/>
        <v>1598.1101624323264</v>
      </c>
      <c r="AX180" s="63">
        <f t="shared" si="86"/>
        <v>-639.24406497293057</v>
      </c>
      <c r="AY180" s="64">
        <f t="shared" si="87"/>
        <v>958.86609745939586</v>
      </c>
      <c r="AZ180" s="65">
        <f t="shared" si="88"/>
        <v>-94.622032486458011</v>
      </c>
      <c r="BA180" s="51">
        <f t="shared" si="89"/>
        <v>2237.354227405257</v>
      </c>
      <c r="BB180" s="55">
        <f t="shared" si="90"/>
        <v>0.25008117799453788</v>
      </c>
      <c r="BC180" s="55">
        <f t="shared" si="91"/>
        <v>0.91018215602360764</v>
      </c>
      <c r="BE180" s="52">
        <f>IF(((AS180-T180)/T180)&gt;=BE$4,AD180,"")</f>
        <v>2.7999999999999861</v>
      </c>
      <c r="BF180" s="52" t="str">
        <f t="shared" si="92"/>
        <v/>
      </c>
      <c r="BG180" s="52" t="str">
        <f>IF(BB180&lt;=BG$4,AD180,"")</f>
        <v/>
      </c>
      <c r="BH180" s="52">
        <f>IF(BC180&gt;=BH$4,AD180,"")</f>
        <v>2.7999999999999861</v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8946.5118700541461</v>
      </c>
      <c r="AC181" s="71">
        <f t="shared" si="79"/>
        <v>1053.4881299458539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3.5000000000000004</v>
      </c>
      <c r="AG181" s="74">
        <f t="shared" si="101"/>
        <v>200</v>
      </c>
      <c r="AH181" s="60">
        <f t="shared" si="101"/>
        <v>50</v>
      </c>
      <c r="AI181" s="60">
        <f t="shared" si="101"/>
        <v>175.00000000000003</v>
      </c>
      <c r="AJ181" s="60">
        <f t="shared" si="101"/>
        <v>10175</v>
      </c>
      <c r="AK181" s="60">
        <f t="shared" si="101"/>
        <v>719.94169096209907</v>
      </c>
      <c r="AL181" s="60">
        <f t="shared" si="101"/>
        <v>14.398833819241981</v>
      </c>
      <c r="AM181" s="60">
        <f t="shared" si="101"/>
        <v>-491.70043731778424</v>
      </c>
      <c r="AN181" s="60">
        <f t="shared" si="101"/>
        <v>-491.70043731778424</v>
      </c>
      <c r="AO181" s="60">
        <f t="shared" si="101"/>
        <v>491.70043731778424</v>
      </c>
      <c r="AP181" s="61" t="str">
        <f t="shared" si="80"/>
        <v/>
      </c>
      <c r="AQ181" s="62">
        <f t="shared" si="76"/>
        <v>35</v>
      </c>
      <c r="AR181" s="63">
        <f t="shared" si="81"/>
        <v>6.5921606737933551</v>
      </c>
      <c r="AS181" s="63">
        <f t="shared" si="82"/>
        <v>329.60803368966776</v>
      </c>
      <c r="AT181" s="63">
        <f t="shared" si="83"/>
        <v>659.21606737933553</v>
      </c>
      <c r="AU181" s="63">
        <f t="shared" si="77"/>
        <v>-329.60803368966776</v>
      </c>
      <c r="AV181" s="68">
        <f t="shared" si="84"/>
        <v>0.1</v>
      </c>
      <c r="AW181" s="63">
        <f t="shared" si="85"/>
        <v>1648.0401684483388</v>
      </c>
      <c r="AX181" s="63">
        <f t="shared" si="86"/>
        <v>-659.21606737933553</v>
      </c>
      <c r="AY181" s="64">
        <f t="shared" si="87"/>
        <v>988.82410106900329</v>
      </c>
      <c r="AZ181" s="65">
        <f t="shared" si="88"/>
        <v>-64.66402887685058</v>
      </c>
      <c r="BA181" s="51">
        <f t="shared" si="89"/>
        <v>2307.2562358276746</v>
      </c>
      <c r="BB181" s="55">
        <f t="shared" si="90"/>
        <v>0.25789450339305375</v>
      </c>
      <c r="BC181" s="55">
        <f t="shared" si="91"/>
        <v>0.93861911962864342</v>
      </c>
      <c r="BE181" s="52">
        <f>IF(((AS181-T181)/T181)&gt;=BE$4,AD181,"")</f>
        <v>2.699999999999986</v>
      </c>
      <c r="BF181" s="52" t="str">
        <f t="shared" si="92"/>
        <v/>
      </c>
      <c r="BG181" s="52" t="str">
        <f>IF(BB181&lt;=BG$4,AD181,"")</f>
        <v/>
      </c>
      <c r="BH181" s="52">
        <f>IF(BC181&gt;=BH$4,AD181,"")</f>
        <v>2.699999999999986</v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8946.5118700541461</v>
      </c>
      <c r="AC182" s="71">
        <f t="shared" si="79"/>
        <v>1053.4881299458539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3.5000000000000004</v>
      </c>
      <c r="AG182" s="74">
        <f t="shared" si="101"/>
        <v>200</v>
      </c>
      <c r="AH182" s="60">
        <f t="shared" si="101"/>
        <v>50</v>
      </c>
      <c r="AI182" s="60">
        <f t="shared" si="101"/>
        <v>175.00000000000003</v>
      </c>
      <c r="AJ182" s="60">
        <f t="shared" si="101"/>
        <v>10175</v>
      </c>
      <c r="AK182" s="60">
        <f t="shared" si="101"/>
        <v>719.94169096209907</v>
      </c>
      <c r="AL182" s="60">
        <f t="shared" si="101"/>
        <v>14.398833819241981</v>
      </c>
      <c r="AM182" s="60">
        <f t="shared" si="101"/>
        <v>-491.70043731778424</v>
      </c>
      <c r="AN182" s="60">
        <f t="shared" si="101"/>
        <v>-491.70043731778424</v>
      </c>
      <c r="AO182" s="60">
        <f t="shared" si="101"/>
        <v>491.70043731778424</v>
      </c>
      <c r="AP182" s="61" t="str">
        <f t="shared" si="80"/>
        <v/>
      </c>
      <c r="AQ182" s="62">
        <f t="shared" si="76"/>
        <v>35</v>
      </c>
      <c r="AR182" s="63">
        <f t="shared" si="81"/>
        <v>6.8072437766315623</v>
      </c>
      <c r="AS182" s="63">
        <f t="shared" si="82"/>
        <v>340.36218883157812</v>
      </c>
      <c r="AT182" s="63">
        <f t="shared" si="83"/>
        <v>680.72437766315625</v>
      </c>
      <c r="AU182" s="63">
        <f t="shared" si="77"/>
        <v>-340.36218883157812</v>
      </c>
      <c r="AV182" s="68">
        <f t="shared" si="84"/>
        <v>0.1</v>
      </c>
      <c r="AW182" s="63">
        <f t="shared" si="85"/>
        <v>1701.8109441578906</v>
      </c>
      <c r="AX182" s="63">
        <f t="shared" si="86"/>
        <v>-680.72437766315625</v>
      </c>
      <c r="AY182" s="64">
        <f t="shared" si="87"/>
        <v>1021.0865664947344</v>
      </c>
      <c r="AZ182" s="65">
        <f t="shared" si="88"/>
        <v>-32.4015634511195</v>
      </c>
      <c r="BA182" s="51">
        <f t="shared" si="89"/>
        <v>2382.5353218210466</v>
      </c>
      <c r="BB182" s="55">
        <f t="shared" si="90"/>
        <v>0.26630885382222458</v>
      </c>
      <c r="BC182" s="55">
        <f t="shared" si="91"/>
        <v>0.96924354197252816</v>
      </c>
      <c r="BE182" s="52">
        <f>IF(((AS182-T182)/T182)&gt;=BE$4,AD182,"")</f>
        <v>2.5999999999999859</v>
      </c>
      <c r="BF182" s="52" t="str">
        <f t="shared" si="92"/>
        <v/>
      </c>
      <c r="BG182" s="52" t="str">
        <f>IF(BB182&lt;=BG$4,AD182,"")</f>
        <v/>
      </c>
      <c r="BH182" s="52">
        <f>IF(BC182&gt;=BH$4,AD182,"")</f>
        <v>2.5999999999999859</v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8946.5118700541461</v>
      </c>
      <c r="AC183" s="71">
        <f t="shared" si="79"/>
        <v>1053.4881299458539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3.5000000000000004</v>
      </c>
      <c r="AG183" s="74">
        <f t="shared" si="101"/>
        <v>200</v>
      </c>
      <c r="AH183" s="60">
        <f t="shared" si="101"/>
        <v>50</v>
      </c>
      <c r="AI183" s="60">
        <f t="shared" si="101"/>
        <v>175.00000000000003</v>
      </c>
      <c r="AJ183" s="60">
        <f t="shared" si="101"/>
        <v>10175</v>
      </c>
      <c r="AK183" s="60">
        <f t="shared" si="101"/>
        <v>719.94169096209907</v>
      </c>
      <c r="AL183" s="60">
        <f t="shared" si="101"/>
        <v>14.398833819241981</v>
      </c>
      <c r="AM183" s="60">
        <f t="shared" si="101"/>
        <v>-491.70043731778424</v>
      </c>
      <c r="AN183" s="60">
        <f t="shared" si="101"/>
        <v>-491.70043731778424</v>
      </c>
      <c r="AO183" s="60">
        <f t="shared" si="101"/>
        <v>491.70043731778424</v>
      </c>
      <c r="AP183" s="61" t="str">
        <f t="shared" si="80"/>
        <v/>
      </c>
      <c r="AQ183" s="62">
        <f t="shared" si="76"/>
        <v>35</v>
      </c>
      <c r="AR183" s="63">
        <f t="shared" si="81"/>
        <v>7.0395335276968263</v>
      </c>
      <c r="AS183" s="63">
        <f t="shared" si="82"/>
        <v>351.97667638484131</v>
      </c>
      <c r="AT183" s="63">
        <f t="shared" si="83"/>
        <v>703.95335276968262</v>
      </c>
      <c r="AU183" s="63">
        <f t="shared" si="77"/>
        <v>-351.97667638484131</v>
      </c>
      <c r="AV183" s="68">
        <f t="shared" si="84"/>
        <v>0.1</v>
      </c>
      <c r="AW183" s="63">
        <f t="shared" si="85"/>
        <v>1759.8833819242066</v>
      </c>
      <c r="AX183" s="63">
        <f t="shared" si="86"/>
        <v>-703.95335276968262</v>
      </c>
      <c r="AY183" s="64">
        <f t="shared" si="87"/>
        <v>1055.9300291545239</v>
      </c>
      <c r="AZ183" s="65">
        <f t="shared" si="88"/>
        <v>2.4418992086700655</v>
      </c>
      <c r="BA183" s="51">
        <f t="shared" si="89"/>
        <v>2463.8367346938894</v>
      </c>
      <c r="BB183" s="55">
        <f t="shared" si="90"/>
        <v>0.27539635228572917</v>
      </c>
      <c r="BC183" s="55">
        <f t="shared" si="91"/>
        <v>1.0023179181039235</v>
      </c>
      <c r="BE183" s="52">
        <f>IF(((AS183-T183)/T183)&gt;=BE$4,AD183,"")</f>
        <v>2.4999999999999858</v>
      </c>
      <c r="BF183" s="52" t="str">
        <f t="shared" si="92"/>
        <v/>
      </c>
      <c r="BG183" s="52" t="str">
        <f>IF(BB183&lt;=BG$4,AD183,"")</f>
        <v/>
      </c>
      <c r="BH183" s="52">
        <f>IF(BC183&gt;=BH$4,AD183,"")</f>
        <v>2.4999999999999858</v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8946.5118700541461</v>
      </c>
      <c r="AC184" s="71">
        <f t="shared" si="79"/>
        <v>1053.4881299458539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3.5000000000000004</v>
      </c>
      <c r="AG184" s="74">
        <f t="shared" si="101"/>
        <v>200</v>
      </c>
      <c r="AH184" s="60">
        <f t="shared" si="101"/>
        <v>50</v>
      </c>
      <c r="AI184" s="60">
        <f t="shared" si="101"/>
        <v>175.00000000000003</v>
      </c>
      <c r="AJ184" s="60">
        <f t="shared" si="101"/>
        <v>10175</v>
      </c>
      <c r="AK184" s="60">
        <f t="shared" si="101"/>
        <v>719.94169096209907</v>
      </c>
      <c r="AL184" s="60">
        <f t="shared" si="101"/>
        <v>14.398833819241981</v>
      </c>
      <c r="AM184" s="60">
        <f t="shared" si="101"/>
        <v>-491.70043731778424</v>
      </c>
      <c r="AN184" s="60">
        <f t="shared" si="101"/>
        <v>-491.70043731778424</v>
      </c>
      <c r="AO184" s="60">
        <f t="shared" si="101"/>
        <v>491.70043731778424</v>
      </c>
      <c r="AP184" s="61" t="str">
        <f t="shared" si="80"/>
        <v/>
      </c>
      <c r="AQ184" s="62">
        <f t="shared" si="76"/>
        <v>35</v>
      </c>
      <c r="AR184" s="63">
        <f t="shared" si="81"/>
        <v>7.2911807580175294</v>
      </c>
      <c r="AS184" s="63">
        <f t="shared" si="82"/>
        <v>364.55903790087649</v>
      </c>
      <c r="AT184" s="63">
        <f t="shared" si="83"/>
        <v>729.11807580175298</v>
      </c>
      <c r="AU184" s="63">
        <f t="shared" si="77"/>
        <v>-364.55903790087649</v>
      </c>
      <c r="AV184" s="68">
        <f t="shared" si="84"/>
        <v>0.1</v>
      </c>
      <c r="AW184" s="63">
        <f t="shared" si="85"/>
        <v>1822.7951895043825</v>
      </c>
      <c r="AX184" s="63">
        <f t="shared" si="86"/>
        <v>-729.11807580175298</v>
      </c>
      <c r="AY184" s="64">
        <f t="shared" si="87"/>
        <v>1093.6771137026294</v>
      </c>
      <c r="AZ184" s="65">
        <f t="shared" si="88"/>
        <v>40.188983756775542</v>
      </c>
      <c r="BA184" s="51">
        <f t="shared" si="89"/>
        <v>2551.9132653061356</v>
      </c>
      <c r="BB184" s="55">
        <f t="shared" si="90"/>
        <v>0.28524114228785913</v>
      </c>
      <c r="BC184" s="55">
        <f t="shared" si="91"/>
        <v>1.0381484922462687</v>
      </c>
      <c r="BE184" s="52">
        <f>IF(((AS184-T184)/T184)&gt;=BE$4,AD184,"")</f>
        <v>2.3999999999999857</v>
      </c>
      <c r="BF184" s="52" t="str">
        <f t="shared" si="92"/>
        <v/>
      </c>
      <c r="BG184" s="52" t="str">
        <f>IF(BB184&lt;=BG$4,AD184,"")</f>
        <v/>
      </c>
      <c r="BH184" s="52">
        <f>IF(BC184&gt;=BH$4,AD184,"")</f>
        <v>2.3999999999999857</v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8946.5118700541461</v>
      </c>
      <c r="AC185" s="71">
        <f t="shared" si="79"/>
        <v>1053.4881299458539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3.5000000000000004</v>
      </c>
      <c r="AG185" s="74">
        <f t="shared" si="101"/>
        <v>200</v>
      </c>
      <c r="AH185" s="60">
        <f t="shared" si="101"/>
        <v>50</v>
      </c>
      <c r="AI185" s="60">
        <f t="shared" si="101"/>
        <v>175.00000000000003</v>
      </c>
      <c r="AJ185" s="60">
        <f t="shared" si="101"/>
        <v>10175</v>
      </c>
      <c r="AK185" s="60">
        <f t="shared" si="101"/>
        <v>719.94169096209907</v>
      </c>
      <c r="AL185" s="60">
        <f t="shared" si="101"/>
        <v>14.398833819241981</v>
      </c>
      <c r="AM185" s="60">
        <f t="shared" si="101"/>
        <v>-491.70043731778424</v>
      </c>
      <c r="AN185" s="60">
        <f t="shared" si="101"/>
        <v>-491.70043731778424</v>
      </c>
      <c r="AO185" s="60">
        <f t="shared" si="101"/>
        <v>491.70043731778424</v>
      </c>
      <c r="AP185" s="61" t="str">
        <f t="shared" si="80"/>
        <v/>
      </c>
      <c r="AQ185" s="62">
        <f t="shared" si="76"/>
        <v>35</v>
      </c>
      <c r="AR185" s="63">
        <f t="shared" si="81"/>
        <v>7.5647103561922062</v>
      </c>
      <c r="AS185" s="63">
        <f t="shared" si="82"/>
        <v>378.23551780961031</v>
      </c>
      <c r="AT185" s="63">
        <f t="shared" si="83"/>
        <v>756.47103561922063</v>
      </c>
      <c r="AU185" s="63">
        <f t="shared" si="77"/>
        <v>-378.23551780961031</v>
      </c>
      <c r="AV185" s="68">
        <f t="shared" si="84"/>
        <v>0.1</v>
      </c>
      <c r="AW185" s="63">
        <f t="shared" si="85"/>
        <v>1891.1775890480517</v>
      </c>
      <c r="AX185" s="63">
        <f t="shared" si="86"/>
        <v>-756.47103561922063</v>
      </c>
      <c r="AY185" s="64">
        <f t="shared" si="87"/>
        <v>1134.7065534288311</v>
      </c>
      <c r="AZ185" s="65">
        <f t="shared" si="88"/>
        <v>81.218423482977187</v>
      </c>
      <c r="BA185" s="51">
        <f t="shared" si="89"/>
        <v>2647.6486246672721</v>
      </c>
      <c r="BB185" s="55">
        <f t="shared" si="90"/>
        <v>0.29594200098582646</v>
      </c>
      <c r="BC185" s="55">
        <f t="shared" si="91"/>
        <v>1.0770947684879484</v>
      </c>
      <c r="BE185" s="52">
        <f>IF(((AS185-T185)/T185)&gt;=BE$4,AD185,"")</f>
        <v>2.2999999999999856</v>
      </c>
      <c r="BF185" s="52" t="str">
        <f t="shared" si="92"/>
        <v/>
      </c>
      <c r="BG185" s="52" t="str">
        <f>IF(BB185&lt;=BG$4,AD185,"")</f>
        <v/>
      </c>
      <c r="BH185" s="52">
        <f>IF(BC185&gt;=BH$4,AD185,"")</f>
        <v>2.2999999999999856</v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8946.5118700541461</v>
      </c>
      <c r="AC186" s="71">
        <f t="shared" si="79"/>
        <v>1053.4881299458539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3.5000000000000004</v>
      </c>
      <c r="AG186" s="74">
        <f t="shared" si="104"/>
        <v>200</v>
      </c>
      <c r="AH186" s="60">
        <f t="shared" si="104"/>
        <v>50</v>
      </c>
      <c r="AI186" s="60">
        <f t="shared" si="104"/>
        <v>175.00000000000003</v>
      </c>
      <c r="AJ186" s="60">
        <f t="shared" si="104"/>
        <v>10175</v>
      </c>
      <c r="AK186" s="60">
        <f t="shared" si="104"/>
        <v>719.94169096209907</v>
      </c>
      <c r="AL186" s="60">
        <f t="shared" si="104"/>
        <v>14.398833819241981</v>
      </c>
      <c r="AM186" s="60">
        <f t="shared" si="104"/>
        <v>-491.70043731778424</v>
      </c>
      <c r="AN186" s="60">
        <f t="shared" si="104"/>
        <v>-491.70043731778424</v>
      </c>
      <c r="AO186" s="60">
        <f t="shared" si="104"/>
        <v>491.70043731778424</v>
      </c>
      <c r="AP186" s="61" t="str">
        <f t="shared" si="80"/>
        <v/>
      </c>
      <c r="AQ186" s="62">
        <f t="shared" si="76"/>
        <v>35</v>
      </c>
      <c r="AR186" s="63">
        <f t="shared" si="81"/>
        <v>7.8631062814736721</v>
      </c>
      <c r="AS186" s="63">
        <f t="shared" si="82"/>
        <v>393.1553140736836</v>
      </c>
      <c r="AT186" s="63">
        <f t="shared" si="83"/>
        <v>786.3106281473672</v>
      </c>
      <c r="AU186" s="63">
        <f t="shared" si="77"/>
        <v>-393.1553140736836</v>
      </c>
      <c r="AV186" s="68">
        <f t="shared" si="84"/>
        <v>0.1</v>
      </c>
      <c r="AW186" s="63">
        <f t="shared" si="85"/>
        <v>1965.7765703684181</v>
      </c>
      <c r="AX186" s="63">
        <f t="shared" si="86"/>
        <v>-786.3106281473672</v>
      </c>
      <c r="AY186" s="64">
        <f t="shared" si="87"/>
        <v>1179.4659422210509</v>
      </c>
      <c r="AZ186" s="65">
        <f t="shared" si="88"/>
        <v>125.97781227519704</v>
      </c>
      <c r="BA186" s="51">
        <f t="shared" si="89"/>
        <v>2752.0871985157851</v>
      </c>
      <c r="BB186" s="55">
        <f t="shared" si="90"/>
        <v>0.30761566501997262</v>
      </c>
      <c r="BC186" s="55">
        <f t="shared" si="91"/>
        <v>1.1195816152970532</v>
      </c>
      <c r="BE186" s="52">
        <f>IF(((AS186-T186)/T186)&gt;=BE$4,AD186,"")</f>
        <v>2.1999999999999855</v>
      </c>
      <c r="BF186" s="52" t="str">
        <f t="shared" si="92"/>
        <v/>
      </c>
      <c r="BG186" s="52" t="str">
        <f>IF(BB186&lt;=BG$4,AD186,"")</f>
        <v/>
      </c>
      <c r="BH186" s="52">
        <f>IF(BC186&gt;=BH$4,AD186,"")</f>
        <v>2.1999999999999855</v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8946.5118700541461</v>
      </c>
      <c r="AC187" s="71">
        <f t="shared" si="79"/>
        <v>1053.4881299458539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3.5000000000000004</v>
      </c>
      <c r="AG187" s="74">
        <f t="shared" si="104"/>
        <v>200</v>
      </c>
      <c r="AH187" s="60">
        <f t="shared" si="104"/>
        <v>50</v>
      </c>
      <c r="AI187" s="60">
        <f t="shared" si="104"/>
        <v>175.00000000000003</v>
      </c>
      <c r="AJ187" s="60">
        <f t="shared" si="104"/>
        <v>10175</v>
      </c>
      <c r="AK187" s="60">
        <f t="shared" si="104"/>
        <v>719.94169096209907</v>
      </c>
      <c r="AL187" s="60">
        <f t="shared" si="104"/>
        <v>14.398833819241981</v>
      </c>
      <c r="AM187" s="60">
        <f t="shared" si="104"/>
        <v>-491.70043731778424</v>
      </c>
      <c r="AN187" s="60">
        <f t="shared" si="104"/>
        <v>-491.70043731778424</v>
      </c>
      <c r="AO187" s="60">
        <f t="shared" si="104"/>
        <v>491.70043731778424</v>
      </c>
      <c r="AP187" s="61" t="str">
        <f t="shared" si="80"/>
        <v/>
      </c>
      <c r="AQ187" s="62">
        <f t="shared" si="76"/>
        <v>35</v>
      </c>
      <c r="AR187" s="63">
        <f t="shared" si="81"/>
        <v>8.189920866305755</v>
      </c>
      <c r="AS187" s="63">
        <f t="shared" si="82"/>
        <v>409.49604331528775</v>
      </c>
      <c r="AT187" s="63">
        <f t="shared" si="83"/>
        <v>818.9920866305755</v>
      </c>
      <c r="AU187" s="63">
        <f t="shared" si="77"/>
        <v>-409.49604331528775</v>
      </c>
      <c r="AV187" s="68">
        <f t="shared" si="84"/>
        <v>0.1</v>
      </c>
      <c r="AW187" s="63">
        <f t="shared" si="85"/>
        <v>2047.4802165764388</v>
      </c>
      <c r="AX187" s="63">
        <f t="shared" si="86"/>
        <v>-818.9920866305755</v>
      </c>
      <c r="AY187" s="64">
        <f t="shared" si="87"/>
        <v>1228.4881299458634</v>
      </c>
      <c r="AZ187" s="65">
        <f t="shared" si="88"/>
        <v>175.00000000000955</v>
      </c>
      <c r="BA187" s="51">
        <f t="shared" si="89"/>
        <v>2866.4723032070142</v>
      </c>
      <c r="BB187" s="55">
        <f t="shared" si="90"/>
        <v>0.32040110658118043</v>
      </c>
      <c r="BC187" s="55">
        <f t="shared" si="91"/>
        <v>1.1661148284689302</v>
      </c>
      <c r="BE187" s="52">
        <f>IF(((AS187-T187)/T187)&gt;=BE$4,AD187,"")</f>
        <v>2.0999999999999854</v>
      </c>
      <c r="BF187" s="52" t="str">
        <f t="shared" si="92"/>
        <v/>
      </c>
      <c r="BG187" s="52" t="str">
        <f>IF(BB187&lt;=BG$4,AD187,"")</f>
        <v/>
      </c>
      <c r="BH187" s="52">
        <f>IF(BC187&gt;=BH$4,AD187,"")</f>
        <v>2.0999999999999854</v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8946.5118700541461</v>
      </c>
      <c r="AC188" s="71">
        <f t="shared" si="79"/>
        <v>1053.4881299458539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3.5000000000000004</v>
      </c>
      <c r="AG188" s="74">
        <f t="shared" si="104"/>
        <v>200</v>
      </c>
      <c r="AH188" s="60">
        <f t="shared" si="104"/>
        <v>50</v>
      </c>
      <c r="AI188" s="60">
        <f t="shared" si="104"/>
        <v>175.00000000000003</v>
      </c>
      <c r="AJ188" s="60">
        <f t="shared" si="104"/>
        <v>10175</v>
      </c>
      <c r="AK188" s="60">
        <f t="shared" si="104"/>
        <v>719.94169096209907</v>
      </c>
      <c r="AL188" s="60">
        <f t="shared" si="104"/>
        <v>14.398833819241981</v>
      </c>
      <c r="AM188" s="60">
        <f t="shared" si="104"/>
        <v>-491.70043731778424</v>
      </c>
      <c r="AN188" s="60">
        <f t="shared" si="104"/>
        <v>-491.70043731778424</v>
      </c>
      <c r="AO188" s="60">
        <f t="shared" si="104"/>
        <v>491.70043731778424</v>
      </c>
      <c r="AP188" s="61" t="str">
        <f t="shared" si="80"/>
        <v>VINTO</v>
      </c>
      <c r="AQ188" s="62">
        <f t="shared" si="76"/>
        <v>35</v>
      </c>
      <c r="AR188" s="63">
        <f t="shared" si="81"/>
        <v>8.5494169096210442</v>
      </c>
      <c r="AS188" s="63">
        <f t="shared" si="82"/>
        <v>427.47084548105221</v>
      </c>
      <c r="AT188" s="63">
        <f t="shared" si="83"/>
        <v>854.94169096210442</v>
      </c>
      <c r="AU188" s="63">
        <f t="shared" si="77"/>
        <v>-427.47084548105221</v>
      </c>
      <c r="AV188" s="68">
        <f t="shared" si="84"/>
        <v>0.1</v>
      </c>
      <c r="AW188" s="63">
        <f t="shared" si="85"/>
        <v>2137.3542274052611</v>
      </c>
      <c r="AX188" s="63">
        <f t="shared" si="86"/>
        <v>-854.94169096210442</v>
      </c>
      <c r="AY188" s="64">
        <f t="shared" si="87"/>
        <v>1282.4125364431566</v>
      </c>
      <c r="AZ188" s="65">
        <f t="shared" si="88"/>
        <v>228.9244064973027</v>
      </c>
      <c r="BA188" s="51">
        <f t="shared" si="89"/>
        <v>2992.2959183673656</v>
      </c>
      <c r="BB188" s="55">
        <f t="shared" si="90"/>
        <v>0.3344650922985089</v>
      </c>
      <c r="BC188" s="55">
        <f t="shared" si="91"/>
        <v>1.2173013629579943</v>
      </c>
      <c r="BE188" s="52">
        <f>IF(((AS188-T188)/T188)&gt;=BE$4,AD188,"")</f>
        <v>1.9999999999999853</v>
      </c>
      <c r="BF188" s="52">
        <f t="shared" si="92"/>
        <v>1.9999999999999853</v>
      </c>
      <c r="BG188" s="52" t="str">
        <f>IF(BB188&lt;=BG$4,AD188,"")</f>
        <v/>
      </c>
      <c r="BH188" s="52">
        <f>IF(BC188&gt;=BH$4,AD188,"")</f>
        <v>1.9999999999999853</v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8946.5118700541461</v>
      </c>
      <c r="AC189" s="71">
        <f t="shared" si="79"/>
        <v>1053.4881299458539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3.5000000000000004</v>
      </c>
      <c r="AG189" s="74">
        <f t="shared" si="104"/>
        <v>200</v>
      </c>
      <c r="AH189" s="60">
        <f t="shared" si="104"/>
        <v>50</v>
      </c>
      <c r="AI189" s="60">
        <f t="shared" si="104"/>
        <v>175.00000000000003</v>
      </c>
      <c r="AJ189" s="60">
        <f t="shared" si="104"/>
        <v>10175</v>
      </c>
      <c r="AK189" s="60">
        <f t="shared" si="104"/>
        <v>719.94169096209907</v>
      </c>
      <c r="AL189" s="60">
        <f t="shared" si="104"/>
        <v>14.398833819241981</v>
      </c>
      <c r="AM189" s="60">
        <f t="shared" si="104"/>
        <v>-491.70043731778424</v>
      </c>
      <c r="AN189" s="60">
        <f t="shared" si="104"/>
        <v>-491.70043731778424</v>
      </c>
      <c r="AO189" s="60">
        <f t="shared" si="104"/>
        <v>491.70043731778424</v>
      </c>
      <c r="AP189" s="61" t="str">
        <f t="shared" si="80"/>
        <v>VINTO</v>
      </c>
      <c r="AQ189" s="62">
        <f t="shared" si="76"/>
        <v>35</v>
      </c>
      <c r="AR189" s="63">
        <f t="shared" si="81"/>
        <v>8.9467546417063666</v>
      </c>
      <c r="AS189" s="63">
        <f t="shared" si="82"/>
        <v>447.33773208531835</v>
      </c>
      <c r="AT189" s="63">
        <f t="shared" si="83"/>
        <v>894.6754641706367</v>
      </c>
      <c r="AU189" s="63">
        <f t="shared" si="77"/>
        <v>-447.33773208531835</v>
      </c>
      <c r="AV189" s="68">
        <f t="shared" si="84"/>
        <v>0.1</v>
      </c>
      <c r="AW189" s="63">
        <f t="shared" si="85"/>
        <v>2236.6886604265919</v>
      </c>
      <c r="AX189" s="63">
        <f t="shared" si="86"/>
        <v>-894.6754641706367</v>
      </c>
      <c r="AY189" s="64">
        <f t="shared" si="87"/>
        <v>1342.0131962559553</v>
      </c>
      <c r="AZ189" s="65">
        <f t="shared" si="88"/>
        <v>288.52506631010147</v>
      </c>
      <c r="BA189" s="51">
        <f t="shared" si="89"/>
        <v>3131.3641245972285</v>
      </c>
      <c r="BB189" s="55">
        <f t="shared" si="90"/>
        <v>0.35000949756502997</v>
      </c>
      <c r="BC189" s="55">
        <f t="shared" si="91"/>
        <v>1.2738759537090663</v>
      </c>
      <c r="BE189" s="52">
        <f>IF(((AS189-T189)/T189)&gt;=BE$4,AD189,"")</f>
        <v>1.8999999999999853</v>
      </c>
      <c r="BF189" s="52">
        <f t="shared" si="92"/>
        <v>1.8999999999999853</v>
      </c>
      <c r="BG189" s="52" t="str">
        <f>IF(BB189&lt;=BG$4,AD189,"")</f>
        <v/>
      </c>
      <c r="BH189" s="52">
        <f>IF(BC189&gt;=BH$4,AD189,"")</f>
        <v>1.8999999999999853</v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8946.5118700541461</v>
      </c>
      <c r="AC190" s="71">
        <f t="shared" si="79"/>
        <v>1053.4881299458539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3.5000000000000004</v>
      </c>
      <c r="AG190" s="74">
        <f t="shared" si="104"/>
        <v>200</v>
      </c>
      <c r="AH190" s="60">
        <f t="shared" si="104"/>
        <v>50</v>
      </c>
      <c r="AI190" s="60">
        <f t="shared" si="104"/>
        <v>175.00000000000003</v>
      </c>
      <c r="AJ190" s="60">
        <f t="shared" si="104"/>
        <v>10175</v>
      </c>
      <c r="AK190" s="60">
        <f t="shared" si="104"/>
        <v>719.94169096209907</v>
      </c>
      <c r="AL190" s="60">
        <f t="shared" si="104"/>
        <v>14.398833819241981</v>
      </c>
      <c r="AM190" s="60">
        <f t="shared" si="104"/>
        <v>-491.70043731778424</v>
      </c>
      <c r="AN190" s="60">
        <f t="shared" si="104"/>
        <v>-491.70043731778424</v>
      </c>
      <c r="AO190" s="60">
        <f t="shared" si="104"/>
        <v>491.70043731778424</v>
      </c>
      <c r="AP190" s="61" t="str">
        <f t="shared" si="80"/>
        <v>VINTO</v>
      </c>
      <c r="AQ190" s="62">
        <f t="shared" si="76"/>
        <v>35</v>
      </c>
      <c r="AR190" s="63">
        <f t="shared" si="81"/>
        <v>9.3882410106900576</v>
      </c>
      <c r="AS190" s="63">
        <f t="shared" si="82"/>
        <v>469.4120505345029</v>
      </c>
      <c r="AT190" s="63">
        <f t="shared" si="83"/>
        <v>938.82410106900579</v>
      </c>
      <c r="AU190" s="63">
        <f t="shared" si="77"/>
        <v>-469.4120505345029</v>
      </c>
      <c r="AV190" s="68">
        <f t="shared" si="84"/>
        <v>0.1</v>
      </c>
      <c r="AW190" s="63">
        <f t="shared" si="85"/>
        <v>2347.0602526725143</v>
      </c>
      <c r="AX190" s="63">
        <f t="shared" si="86"/>
        <v>-938.82410106900579</v>
      </c>
      <c r="AY190" s="64">
        <f t="shared" si="87"/>
        <v>1408.2361516035085</v>
      </c>
      <c r="AZ190" s="65">
        <f t="shared" si="88"/>
        <v>354.74802165765459</v>
      </c>
      <c r="BA190" s="51">
        <f t="shared" si="89"/>
        <v>3285.8843537415205</v>
      </c>
      <c r="BB190" s="55">
        <f t="shared" si="90"/>
        <v>0.36728105897227559</v>
      </c>
      <c r="BC190" s="55">
        <f t="shared" si="91"/>
        <v>1.3367366100991451</v>
      </c>
      <c r="BE190" s="52">
        <f>IF(((AS190-T190)/T190)&gt;=BE$4,AD190,"")</f>
        <v>1.7999999999999852</v>
      </c>
      <c r="BF190" s="52">
        <f t="shared" si="92"/>
        <v>1.7999999999999852</v>
      </c>
      <c r="BG190" s="52" t="str">
        <f>IF(BB190&lt;=BG$4,AD190,"")</f>
        <v/>
      </c>
      <c r="BH190" s="52">
        <f>IF(BC190&gt;=BH$4,AD190,"")</f>
        <v>1.7999999999999852</v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8946.5118700541461</v>
      </c>
      <c r="AC191" s="71">
        <f t="shared" si="79"/>
        <v>1053.4881299458539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3.5000000000000004</v>
      </c>
      <c r="AG191" s="74">
        <f t="shared" si="104"/>
        <v>200</v>
      </c>
      <c r="AH191" s="60">
        <f t="shared" si="104"/>
        <v>50</v>
      </c>
      <c r="AI191" s="60">
        <f t="shared" si="104"/>
        <v>175.00000000000003</v>
      </c>
      <c r="AJ191" s="60">
        <f t="shared" si="104"/>
        <v>10175</v>
      </c>
      <c r="AK191" s="60">
        <f t="shared" si="104"/>
        <v>719.94169096209907</v>
      </c>
      <c r="AL191" s="60">
        <f t="shared" si="104"/>
        <v>14.398833819241981</v>
      </c>
      <c r="AM191" s="60">
        <f t="shared" si="104"/>
        <v>-491.70043731778424</v>
      </c>
      <c r="AN191" s="60">
        <f t="shared" si="104"/>
        <v>-491.70043731778424</v>
      </c>
      <c r="AO191" s="60">
        <f t="shared" si="104"/>
        <v>491.70043731778424</v>
      </c>
      <c r="AP191" s="61" t="str">
        <f t="shared" si="80"/>
        <v>VINTO</v>
      </c>
      <c r="AQ191" s="62">
        <f t="shared" si="76"/>
        <v>35</v>
      </c>
      <c r="AR191" s="63">
        <f t="shared" si="81"/>
        <v>9.88166695249536</v>
      </c>
      <c r="AS191" s="63">
        <f t="shared" si="82"/>
        <v>494.08334762476801</v>
      </c>
      <c r="AT191" s="63">
        <f t="shared" si="83"/>
        <v>988.16669524953602</v>
      </c>
      <c r="AU191" s="63">
        <f t="shared" si="77"/>
        <v>-494.08334762476801</v>
      </c>
      <c r="AV191" s="68">
        <f t="shared" si="84"/>
        <v>0.1</v>
      </c>
      <c r="AW191" s="63">
        <f t="shared" si="85"/>
        <v>2470.4167381238399</v>
      </c>
      <c r="AX191" s="63">
        <f t="shared" si="86"/>
        <v>-988.16669524953602</v>
      </c>
      <c r="AY191" s="64">
        <f t="shared" si="87"/>
        <v>1482.2500428743037</v>
      </c>
      <c r="AZ191" s="65">
        <f t="shared" si="88"/>
        <v>428.76191292844987</v>
      </c>
      <c r="BA191" s="51">
        <f t="shared" si="89"/>
        <v>3458.583433373376</v>
      </c>
      <c r="BB191" s="55">
        <f t="shared" si="90"/>
        <v>0.38658456878037362</v>
      </c>
      <c r="BC191" s="55">
        <f t="shared" si="91"/>
        <v>1.4069926378292339</v>
      </c>
      <c r="BE191" s="52">
        <f>IF(((AS191-T191)/T191)&gt;=BE$4,AD191,"")</f>
        <v>1.6999999999999851</v>
      </c>
      <c r="BF191" s="52">
        <f t="shared" si="92"/>
        <v>1.6999999999999851</v>
      </c>
      <c r="BG191" s="52" t="str">
        <f>IF(BB191&lt;=BG$4,AD191,"")</f>
        <v/>
      </c>
      <c r="BH191" s="52">
        <f>IF(BC191&gt;=BH$4,AD191,"")</f>
        <v>1.6999999999999851</v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8946.5118700541461</v>
      </c>
      <c r="AC192" s="71">
        <f t="shared" si="79"/>
        <v>1053.4881299458539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3.5000000000000004</v>
      </c>
      <c r="AG192" s="74">
        <f t="shared" si="104"/>
        <v>200</v>
      </c>
      <c r="AH192" s="60">
        <f t="shared" si="104"/>
        <v>50</v>
      </c>
      <c r="AI192" s="60">
        <f t="shared" si="104"/>
        <v>175.00000000000003</v>
      </c>
      <c r="AJ192" s="60">
        <f t="shared" si="104"/>
        <v>10175</v>
      </c>
      <c r="AK192" s="60">
        <f t="shared" si="104"/>
        <v>719.94169096209907</v>
      </c>
      <c r="AL192" s="60">
        <f t="shared" si="104"/>
        <v>14.398833819241981</v>
      </c>
      <c r="AM192" s="60">
        <f t="shared" si="104"/>
        <v>-491.70043731778424</v>
      </c>
      <c r="AN192" s="60">
        <f t="shared" si="104"/>
        <v>-491.70043731778424</v>
      </c>
      <c r="AO192" s="60">
        <f t="shared" si="104"/>
        <v>491.70043731778424</v>
      </c>
      <c r="AP192" s="61" t="str">
        <f t="shared" si="80"/>
        <v>VINTO</v>
      </c>
      <c r="AQ192" s="62">
        <f t="shared" si="76"/>
        <v>35</v>
      </c>
      <c r="AR192" s="63">
        <f t="shared" si="81"/>
        <v>10.436771137026327</v>
      </c>
      <c r="AS192" s="63">
        <f t="shared" si="82"/>
        <v>521.8385568513163</v>
      </c>
      <c r="AT192" s="63">
        <f t="shared" si="83"/>
        <v>1043.6771137026326</v>
      </c>
      <c r="AU192" s="63">
        <f t="shared" si="77"/>
        <v>-521.8385568513163</v>
      </c>
      <c r="AV192" s="68">
        <f t="shared" si="84"/>
        <v>0.1</v>
      </c>
      <c r="AW192" s="63">
        <f t="shared" si="85"/>
        <v>2609.1927842565815</v>
      </c>
      <c r="AX192" s="63">
        <f t="shared" si="86"/>
        <v>-1043.6771137026326</v>
      </c>
      <c r="AY192" s="64">
        <f t="shared" si="87"/>
        <v>1565.5156705539489</v>
      </c>
      <c r="AZ192" s="65">
        <f t="shared" si="88"/>
        <v>512.02754060809502</v>
      </c>
      <c r="BA192" s="51">
        <f t="shared" si="89"/>
        <v>3652.8698979592141</v>
      </c>
      <c r="BB192" s="55">
        <f t="shared" si="90"/>
        <v>0.40830101731448393</v>
      </c>
      <c r="BC192" s="55">
        <f t="shared" si="91"/>
        <v>1.4860306690255842</v>
      </c>
      <c r="BE192" s="52">
        <f>IF(((AS192-T192)/T192)&gt;=BE$4,AD192,"")</f>
        <v>1.599999999999985</v>
      </c>
      <c r="BF192" s="52">
        <f t="shared" si="92"/>
        <v>1.599999999999985</v>
      </c>
      <c r="BG192" s="52" t="str">
        <f>IF(BB192&lt;=BG$4,AD192,"")</f>
        <v/>
      </c>
      <c r="BH192" s="52">
        <f>IF(BC192&gt;=BH$4,AD192,"")</f>
        <v>1.599999999999985</v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8946.5118700541461</v>
      </c>
      <c r="AC193" s="71">
        <f t="shared" si="79"/>
        <v>1053.4881299458539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3.5000000000000004</v>
      </c>
      <c r="AG193" s="74">
        <f t="shared" si="104"/>
        <v>200</v>
      </c>
      <c r="AH193" s="60">
        <f t="shared" si="104"/>
        <v>50</v>
      </c>
      <c r="AI193" s="60">
        <f t="shared" si="104"/>
        <v>175.00000000000003</v>
      </c>
      <c r="AJ193" s="60">
        <f t="shared" si="104"/>
        <v>10175</v>
      </c>
      <c r="AK193" s="60">
        <f t="shared" si="104"/>
        <v>719.94169096209907</v>
      </c>
      <c r="AL193" s="60">
        <f t="shared" si="104"/>
        <v>14.398833819241981</v>
      </c>
      <c r="AM193" s="60">
        <f t="shared" si="104"/>
        <v>-491.70043731778424</v>
      </c>
      <c r="AN193" s="60">
        <f t="shared" si="104"/>
        <v>-491.70043731778424</v>
      </c>
      <c r="AO193" s="60">
        <f t="shared" si="104"/>
        <v>491.70043731778424</v>
      </c>
      <c r="AP193" s="61" t="str">
        <f t="shared" si="80"/>
        <v>VINTO</v>
      </c>
      <c r="AQ193" s="62">
        <f t="shared" si="76"/>
        <v>35</v>
      </c>
      <c r="AR193" s="63">
        <f t="shared" si="81"/>
        <v>11.065889212828088</v>
      </c>
      <c r="AS193" s="63">
        <f t="shared" si="82"/>
        <v>553.29446064140438</v>
      </c>
      <c r="AT193" s="63">
        <f t="shared" si="83"/>
        <v>1106.5889212828088</v>
      </c>
      <c r="AU193" s="63">
        <f t="shared" si="77"/>
        <v>-553.29446064140438</v>
      </c>
      <c r="AV193" s="68">
        <f t="shared" si="84"/>
        <v>0.1</v>
      </c>
      <c r="AW193" s="63">
        <f t="shared" si="85"/>
        <v>2766.4723032070219</v>
      </c>
      <c r="AX193" s="63">
        <f t="shared" si="86"/>
        <v>-1106.5889212828088</v>
      </c>
      <c r="AY193" s="64">
        <f t="shared" si="87"/>
        <v>1659.8833819242132</v>
      </c>
      <c r="AZ193" s="65">
        <f t="shared" si="88"/>
        <v>606.39525197835928</v>
      </c>
      <c r="BA193" s="51">
        <f t="shared" si="89"/>
        <v>3873.0612244898307</v>
      </c>
      <c r="BB193" s="55">
        <f t="shared" si="90"/>
        <v>0.43291299231980901</v>
      </c>
      <c r="BC193" s="55">
        <f t="shared" si="91"/>
        <v>1.5756071043814477</v>
      </c>
      <c r="BE193" s="52">
        <f>IF(((AS193-T193)/T193)&gt;=BE$4,AD193,"")</f>
        <v>1.4999999999999849</v>
      </c>
      <c r="BF193" s="52">
        <f t="shared" si="92"/>
        <v>1.4999999999999849</v>
      </c>
      <c r="BG193" s="52" t="str">
        <f>IF(BB193&lt;=BG$4,AD193,"")</f>
        <v/>
      </c>
      <c r="BH193" s="52">
        <f>IF(BC193&gt;=BH$4,AD193,"")</f>
        <v>1.4999999999999849</v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8946.5118700541461</v>
      </c>
      <c r="AC194" s="71">
        <f t="shared" si="79"/>
        <v>1053.4881299458539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3.5000000000000004</v>
      </c>
      <c r="AG194" s="74">
        <f t="shared" si="104"/>
        <v>200</v>
      </c>
      <c r="AH194" s="60">
        <f t="shared" si="104"/>
        <v>50</v>
      </c>
      <c r="AI194" s="60">
        <f t="shared" si="104"/>
        <v>175.00000000000003</v>
      </c>
      <c r="AJ194" s="60">
        <f t="shared" si="104"/>
        <v>10175</v>
      </c>
      <c r="AK194" s="60">
        <f t="shared" si="104"/>
        <v>719.94169096209907</v>
      </c>
      <c r="AL194" s="60">
        <f t="shared" si="104"/>
        <v>14.398833819241981</v>
      </c>
      <c r="AM194" s="60">
        <f t="shared" si="104"/>
        <v>-491.70043731778424</v>
      </c>
      <c r="AN194" s="60">
        <f t="shared" si="104"/>
        <v>-491.70043731778424</v>
      </c>
      <c r="AO194" s="60">
        <f t="shared" si="104"/>
        <v>491.70043731778424</v>
      </c>
      <c r="AP194" s="61" t="str">
        <f t="shared" si="80"/>
        <v>VINTO</v>
      </c>
      <c r="AQ194" s="62">
        <f t="shared" si="76"/>
        <v>35</v>
      </c>
      <c r="AR194" s="63">
        <f t="shared" si="81"/>
        <v>11.784881299458673</v>
      </c>
      <c r="AS194" s="63">
        <f t="shared" si="82"/>
        <v>589.24406497293364</v>
      </c>
      <c r="AT194" s="63">
        <f t="shared" si="83"/>
        <v>1178.4881299458673</v>
      </c>
      <c r="AU194" s="63">
        <f t="shared" si="77"/>
        <v>-589.24406497293364</v>
      </c>
      <c r="AV194" s="68">
        <f t="shared" si="84"/>
        <v>0.1</v>
      </c>
      <c r="AW194" s="63">
        <f t="shared" si="85"/>
        <v>2946.2203248646683</v>
      </c>
      <c r="AX194" s="63">
        <f t="shared" si="86"/>
        <v>-1178.4881299458673</v>
      </c>
      <c r="AY194" s="64">
        <f t="shared" si="87"/>
        <v>1767.732194918801</v>
      </c>
      <c r="AZ194" s="65">
        <f t="shared" si="88"/>
        <v>714.24406497294717</v>
      </c>
      <c r="BA194" s="51">
        <f t="shared" si="89"/>
        <v>4124.7084548105358</v>
      </c>
      <c r="BB194" s="55">
        <f t="shared" si="90"/>
        <v>0.46104096375446629</v>
      </c>
      <c r="BC194" s="55">
        <f t="shared" si="91"/>
        <v>1.6779801733595776</v>
      </c>
      <c r="BE194" s="52">
        <f>IF(((AS194-T194)/T194)&gt;=BE$4,AD194,"")</f>
        <v>1.3999999999999848</v>
      </c>
      <c r="BF194" s="52">
        <f t="shared" si="92"/>
        <v>1.3999999999999848</v>
      </c>
      <c r="BG194" s="52" t="str">
        <f>IF(BB194&lt;=BG$4,AD194,"")</f>
        <v/>
      </c>
      <c r="BH194" s="52">
        <f>IF(BC194&gt;=BH$4,AD194,"")</f>
        <v>1.3999999999999848</v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8946.5118700541461</v>
      </c>
      <c r="AC195" s="71">
        <f t="shared" si="79"/>
        <v>1053.4881299458539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3.5000000000000004</v>
      </c>
      <c r="AG195" s="74">
        <f t="shared" si="104"/>
        <v>200</v>
      </c>
      <c r="AH195" s="60">
        <f t="shared" si="104"/>
        <v>50</v>
      </c>
      <c r="AI195" s="60">
        <f t="shared" si="104"/>
        <v>175.00000000000003</v>
      </c>
      <c r="AJ195" s="60">
        <f t="shared" si="104"/>
        <v>10175</v>
      </c>
      <c r="AK195" s="60">
        <f t="shared" si="104"/>
        <v>719.94169096209907</v>
      </c>
      <c r="AL195" s="60">
        <f t="shared" si="104"/>
        <v>14.398833819241981</v>
      </c>
      <c r="AM195" s="60">
        <f t="shared" si="104"/>
        <v>-491.70043731778424</v>
      </c>
      <c r="AN195" s="60">
        <f t="shared" si="104"/>
        <v>-491.70043731778424</v>
      </c>
      <c r="AO195" s="60">
        <f t="shared" si="104"/>
        <v>491.70043731778424</v>
      </c>
      <c r="AP195" s="61" t="str">
        <f t="shared" si="80"/>
        <v>VINTO</v>
      </c>
      <c r="AQ195" s="62">
        <f t="shared" si="76"/>
        <v>35</v>
      </c>
      <c r="AR195" s="63">
        <f t="shared" si="81"/>
        <v>12.614487553263197</v>
      </c>
      <c r="AS195" s="63">
        <f t="shared" si="82"/>
        <v>630.72437766315988</v>
      </c>
      <c r="AT195" s="63">
        <f t="shared" si="83"/>
        <v>1261.4487553263198</v>
      </c>
      <c r="AU195" s="63">
        <f t="shared" si="77"/>
        <v>-630.72437766315988</v>
      </c>
      <c r="AV195" s="68">
        <f t="shared" si="84"/>
        <v>0.1</v>
      </c>
      <c r="AW195" s="63">
        <f t="shared" si="85"/>
        <v>3153.6218883157994</v>
      </c>
      <c r="AX195" s="63">
        <f t="shared" si="86"/>
        <v>-1261.4487553263198</v>
      </c>
      <c r="AY195" s="64">
        <f t="shared" si="87"/>
        <v>1892.1731329894797</v>
      </c>
      <c r="AZ195" s="65">
        <f t="shared" si="88"/>
        <v>838.68500304362578</v>
      </c>
      <c r="BA195" s="51">
        <f t="shared" si="89"/>
        <v>4415.0706436421187</v>
      </c>
      <c r="BB195" s="55">
        <f t="shared" si="90"/>
        <v>0.49349631540984001</v>
      </c>
      <c r="BC195" s="55">
        <f t="shared" si="91"/>
        <v>1.79610294525742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>
        <f>IF(BC195&gt;=BH$4,AD195,"")</f>
        <v>1.2999999999999847</v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8946.5118700541461</v>
      </c>
      <c r="AC196" s="71">
        <f t="shared" si="79"/>
        <v>1053.4881299458539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3.5000000000000004</v>
      </c>
      <c r="AG196" s="74">
        <f t="shared" si="104"/>
        <v>200</v>
      </c>
      <c r="AH196" s="60">
        <f t="shared" si="104"/>
        <v>50</v>
      </c>
      <c r="AI196" s="60">
        <f t="shared" si="104"/>
        <v>175.00000000000003</v>
      </c>
      <c r="AJ196" s="60">
        <f t="shared" si="104"/>
        <v>10175</v>
      </c>
      <c r="AK196" s="60">
        <f t="shared" si="104"/>
        <v>719.94169096209907</v>
      </c>
      <c r="AL196" s="60">
        <f t="shared" si="104"/>
        <v>14.398833819241981</v>
      </c>
      <c r="AM196" s="60">
        <f t="shared" si="104"/>
        <v>-491.70043731778424</v>
      </c>
      <c r="AN196" s="60">
        <f t="shared" si="104"/>
        <v>-491.70043731778424</v>
      </c>
      <c r="AO196" s="60">
        <f t="shared" si="104"/>
        <v>491.70043731778424</v>
      </c>
      <c r="AP196" s="61" t="str">
        <f t="shared" si="80"/>
        <v>VINTO</v>
      </c>
      <c r="AQ196" s="62">
        <f t="shared" si="76"/>
        <v>35</v>
      </c>
      <c r="AR196" s="63">
        <f t="shared" si="81"/>
        <v>13.582361516035144</v>
      </c>
      <c r="AS196" s="63">
        <f t="shared" si="82"/>
        <v>679.11807580175719</v>
      </c>
      <c r="AT196" s="63">
        <f t="shared" si="83"/>
        <v>1358.2361516035144</v>
      </c>
      <c r="AU196" s="63">
        <f t="shared" si="77"/>
        <v>-679.11807580175719</v>
      </c>
      <c r="AV196" s="68">
        <f t="shared" si="84"/>
        <v>0.1</v>
      </c>
      <c r="AW196" s="63">
        <f t="shared" si="85"/>
        <v>3395.5903790087859</v>
      </c>
      <c r="AX196" s="63">
        <f t="shared" si="86"/>
        <v>-1358.2361516035144</v>
      </c>
      <c r="AY196" s="64">
        <f t="shared" si="87"/>
        <v>2037.3542274052716</v>
      </c>
      <c r="AZ196" s="65">
        <f t="shared" si="88"/>
        <v>983.86609745941769</v>
      </c>
      <c r="BA196" s="51">
        <f t="shared" si="89"/>
        <v>4753.8265306123003</v>
      </c>
      <c r="BB196" s="55">
        <f t="shared" si="90"/>
        <v>0.53136089234110961</v>
      </c>
      <c r="BC196" s="55">
        <f t="shared" si="91"/>
        <v>1.9339128458049029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>
        <f>IF(BC196&gt;=BH$4,AD196,"")</f>
        <v>1.1999999999999846</v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8946.5118700541461</v>
      </c>
      <c r="AC197" s="71">
        <f t="shared" si="79"/>
        <v>1053.4881299458539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3.5000000000000004</v>
      </c>
      <c r="AG197" s="74">
        <f t="shared" si="104"/>
        <v>200</v>
      </c>
      <c r="AH197" s="60">
        <f t="shared" si="104"/>
        <v>50</v>
      </c>
      <c r="AI197" s="60">
        <f t="shared" si="104"/>
        <v>175.00000000000003</v>
      </c>
      <c r="AJ197" s="60">
        <f t="shared" si="104"/>
        <v>10175</v>
      </c>
      <c r="AK197" s="60">
        <f t="shared" si="104"/>
        <v>719.94169096209907</v>
      </c>
      <c r="AL197" s="60">
        <f t="shared" si="104"/>
        <v>14.398833819241981</v>
      </c>
      <c r="AM197" s="60">
        <f t="shared" si="104"/>
        <v>-491.70043731778424</v>
      </c>
      <c r="AN197" s="60">
        <f t="shared" si="104"/>
        <v>-491.70043731778424</v>
      </c>
      <c r="AO197" s="60">
        <f t="shared" si="104"/>
        <v>491.70043731778424</v>
      </c>
      <c r="AP197" s="61" t="str">
        <f t="shared" si="80"/>
        <v>VINTO</v>
      </c>
      <c r="AQ197" s="62">
        <f t="shared" si="76"/>
        <v>35</v>
      </c>
      <c r="AR197" s="63">
        <f t="shared" si="81"/>
        <v>14.726212562947447</v>
      </c>
      <c r="AS197" s="63">
        <f t="shared" si="82"/>
        <v>736.31062814737231</v>
      </c>
      <c r="AT197" s="63">
        <f t="shared" si="83"/>
        <v>1472.6212562947446</v>
      </c>
      <c r="AU197" s="63">
        <f t="shared" si="77"/>
        <v>-736.31062814737231</v>
      </c>
      <c r="AV197" s="68">
        <f t="shared" si="84"/>
        <v>0.1</v>
      </c>
      <c r="AW197" s="63">
        <f t="shared" si="85"/>
        <v>3681.5531407368617</v>
      </c>
      <c r="AX197" s="63">
        <f t="shared" si="86"/>
        <v>-1472.6212562947446</v>
      </c>
      <c r="AY197" s="64">
        <f t="shared" si="87"/>
        <v>2208.9318844421168</v>
      </c>
      <c r="AZ197" s="65">
        <f t="shared" si="88"/>
        <v>1155.443754496263</v>
      </c>
      <c r="BA197" s="51">
        <f t="shared" si="89"/>
        <v>5154.1743970316065</v>
      </c>
      <c r="BB197" s="55">
        <f t="shared" si="90"/>
        <v>0.57610993780533737</v>
      </c>
      <c r="BC197" s="55">
        <f t="shared" si="91"/>
        <v>2.0967790919064737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>
        <f>IF(BC197&gt;=BH$4,AD197,"")</f>
        <v>1.0999999999999845</v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8946.5118700541461</v>
      </c>
      <c r="AC198" s="71">
        <f t="shared" si="79"/>
        <v>1053.4881299458539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3.5000000000000004</v>
      </c>
      <c r="AG198" s="74">
        <f t="shared" si="104"/>
        <v>200</v>
      </c>
      <c r="AH198" s="60">
        <f t="shared" si="104"/>
        <v>50</v>
      </c>
      <c r="AI198" s="60">
        <f t="shared" si="104"/>
        <v>175.00000000000003</v>
      </c>
      <c r="AJ198" s="60">
        <f t="shared" si="104"/>
        <v>10175</v>
      </c>
      <c r="AK198" s="60">
        <f t="shared" si="104"/>
        <v>719.94169096209907</v>
      </c>
      <c r="AL198" s="60">
        <f t="shared" si="104"/>
        <v>14.398833819241981</v>
      </c>
      <c r="AM198" s="60">
        <f t="shared" si="104"/>
        <v>-491.70043731778424</v>
      </c>
      <c r="AN198" s="60">
        <f t="shared" si="104"/>
        <v>-491.70043731778424</v>
      </c>
      <c r="AO198" s="60">
        <f t="shared" si="104"/>
        <v>491.70043731778424</v>
      </c>
      <c r="AP198" s="61" t="str">
        <f t="shared" si="80"/>
        <v>VINTO</v>
      </c>
      <c r="AQ198" s="62">
        <f t="shared" si="76"/>
        <v>35</v>
      </c>
      <c r="AR198" s="63">
        <f t="shared" si="81"/>
        <v>16.098833819242213</v>
      </c>
      <c r="AS198" s="63">
        <f t="shared" si="82"/>
        <v>804.94169096211067</v>
      </c>
      <c r="AT198" s="63">
        <f t="shared" si="83"/>
        <v>1609.8833819242213</v>
      </c>
      <c r="AU198" s="63">
        <f t="shared" si="77"/>
        <v>-804.94169096211067</v>
      </c>
      <c r="AV198" s="68">
        <f t="shared" si="84"/>
        <v>0.1</v>
      </c>
      <c r="AW198" s="63">
        <f t="shared" si="85"/>
        <v>4024.7084548105531</v>
      </c>
      <c r="AX198" s="63">
        <f t="shared" si="86"/>
        <v>-1609.8833819242213</v>
      </c>
      <c r="AY198" s="64">
        <f t="shared" si="87"/>
        <v>2414.8250728863318</v>
      </c>
      <c r="AZ198" s="65">
        <f t="shared" si="88"/>
        <v>1361.3369429404779</v>
      </c>
      <c r="BA198" s="51">
        <f t="shared" si="89"/>
        <v>5634.5918367347749</v>
      </c>
      <c r="BB198" s="55">
        <f t="shared" si="90"/>
        <v>0.62980879236241072</v>
      </c>
      <c r="BC198" s="55">
        <f t="shared" si="91"/>
        <v>2.2922185872283598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>
        <f>IF(BC198&gt;=BH$4,AD198,"")</f>
        <v>0.99999999999998457</v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8946.5118700541461</v>
      </c>
      <c r="AC199" s="71">
        <f t="shared" si="79"/>
        <v>1053.4881299458539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3.5000000000000004</v>
      </c>
      <c r="AG199" s="74">
        <f t="shared" si="104"/>
        <v>200</v>
      </c>
      <c r="AH199" s="60">
        <f t="shared" si="104"/>
        <v>50</v>
      </c>
      <c r="AI199" s="60">
        <f t="shared" si="104"/>
        <v>175.00000000000003</v>
      </c>
      <c r="AJ199" s="60">
        <f t="shared" si="104"/>
        <v>10175</v>
      </c>
      <c r="AK199" s="60">
        <f t="shared" si="104"/>
        <v>719.94169096209907</v>
      </c>
      <c r="AL199" s="60">
        <f t="shared" si="104"/>
        <v>14.398833819241981</v>
      </c>
      <c r="AM199" s="60">
        <f t="shared" si="104"/>
        <v>-491.70043731778424</v>
      </c>
      <c r="AN199" s="60">
        <f t="shared" si="104"/>
        <v>-491.70043731778424</v>
      </c>
      <c r="AO199" s="60">
        <f t="shared" si="104"/>
        <v>491.70043731778424</v>
      </c>
      <c r="AP199" s="61" t="str">
        <f t="shared" si="80"/>
        <v>VINTO</v>
      </c>
      <c r="AQ199" s="62">
        <f t="shared" si="76"/>
        <v>35</v>
      </c>
      <c r="AR199" s="63">
        <f t="shared" si="81"/>
        <v>17.776482021380264</v>
      </c>
      <c r="AS199" s="63">
        <f t="shared" si="82"/>
        <v>888.82410106901318</v>
      </c>
      <c r="AT199" s="63">
        <f t="shared" si="83"/>
        <v>1777.6482021380264</v>
      </c>
      <c r="AU199" s="63">
        <f t="shared" si="77"/>
        <v>-888.82410106901318</v>
      </c>
      <c r="AV199" s="68">
        <f t="shared" si="84"/>
        <v>0.1</v>
      </c>
      <c r="AW199" s="63">
        <f t="shared" si="85"/>
        <v>4444.1205053450658</v>
      </c>
      <c r="AX199" s="63">
        <f t="shared" si="86"/>
        <v>-1777.6482021380264</v>
      </c>
      <c r="AY199" s="64">
        <f t="shared" si="87"/>
        <v>2666.4723032070397</v>
      </c>
      <c r="AZ199" s="65">
        <f t="shared" si="88"/>
        <v>1612.9841732611858</v>
      </c>
      <c r="BA199" s="51">
        <f t="shared" si="89"/>
        <v>6221.7687074830919</v>
      </c>
      <c r="BB199" s="55">
        <f t="shared" si="90"/>
        <v>0.69544072570994497</v>
      </c>
      <c r="BC199" s="55">
        <f t="shared" si="91"/>
        <v>2.5310890815106655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>
        <f>IF(BC199&gt;=BH$4,AD199,"")</f>
        <v>0.89999999999998459</v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8946.5118700541461</v>
      </c>
      <c r="AC200" s="71">
        <f t="shared" si="79"/>
        <v>1053.4881299458539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3.5000000000000004</v>
      </c>
      <c r="AG200" s="74">
        <f t="shared" si="104"/>
        <v>200</v>
      </c>
      <c r="AH200" s="60">
        <f t="shared" si="104"/>
        <v>50</v>
      </c>
      <c r="AI200" s="60">
        <f t="shared" si="104"/>
        <v>175.00000000000003</v>
      </c>
      <c r="AJ200" s="60">
        <f t="shared" si="104"/>
        <v>10175</v>
      </c>
      <c r="AK200" s="60">
        <f t="shared" si="104"/>
        <v>719.94169096209907</v>
      </c>
      <c r="AL200" s="60">
        <f t="shared" si="104"/>
        <v>14.398833819241981</v>
      </c>
      <c r="AM200" s="60">
        <f t="shared" si="104"/>
        <v>-491.70043731778424</v>
      </c>
      <c r="AN200" s="60">
        <f t="shared" si="104"/>
        <v>-491.70043731778424</v>
      </c>
      <c r="AO200" s="60">
        <f t="shared" si="104"/>
        <v>491.70043731778424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19.873542274052838</v>
      </c>
      <c r="AS200" s="63">
        <f t="shared" si="82"/>
        <v>993.67711370264192</v>
      </c>
      <c r="AT200" s="63">
        <f t="shared" si="83"/>
        <v>1987.3542274052838</v>
      </c>
      <c r="AU200" s="63">
        <f t="shared" ref="AU200:AU207" si="107">-AS200</f>
        <v>-993.67711370264192</v>
      </c>
      <c r="AV200" s="68">
        <f t="shared" si="84"/>
        <v>0.1</v>
      </c>
      <c r="AW200" s="63">
        <f t="shared" si="85"/>
        <v>4968.3855685132094</v>
      </c>
      <c r="AX200" s="63">
        <f t="shared" si="86"/>
        <v>-1987.3542274052838</v>
      </c>
      <c r="AY200" s="64">
        <f t="shared" si="87"/>
        <v>2981.0313411079255</v>
      </c>
      <c r="AZ200" s="65">
        <f t="shared" si="88"/>
        <v>1927.5432111620717</v>
      </c>
      <c r="BA200" s="51">
        <f t="shared" si="89"/>
        <v>6955.7397959184937</v>
      </c>
      <c r="BB200" s="55">
        <f t="shared" si="90"/>
        <v>0.77748064239436321</v>
      </c>
      <c r="BC200" s="55">
        <f t="shared" si="91"/>
        <v>2.8296771993635481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>
        <f>IF(BC200&gt;=BH$4,AD200,"")</f>
        <v>0.79999999999998461</v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8946.5118700541461</v>
      </c>
      <c r="AC201" s="71">
        <f t="shared" ref="AC201:AC207" si="109">AA201-AB201</f>
        <v>1053.4881299458539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3.5000000000000004</v>
      </c>
      <c r="AG201" s="74">
        <f t="shared" si="104"/>
        <v>200</v>
      </c>
      <c r="AH201" s="60">
        <f t="shared" si="104"/>
        <v>50</v>
      </c>
      <c r="AI201" s="60">
        <f t="shared" si="104"/>
        <v>175.00000000000003</v>
      </c>
      <c r="AJ201" s="60">
        <f t="shared" si="104"/>
        <v>10175</v>
      </c>
      <c r="AK201" s="60">
        <f t="shared" si="104"/>
        <v>719.94169096209907</v>
      </c>
      <c r="AL201" s="60">
        <f t="shared" si="104"/>
        <v>14.398833819241981</v>
      </c>
      <c r="AM201" s="60">
        <f t="shared" si="104"/>
        <v>-491.70043731778424</v>
      </c>
      <c r="AN201" s="60">
        <f t="shared" si="104"/>
        <v>-491.70043731778424</v>
      </c>
      <c r="AO201" s="60">
        <f t="shared" si="104"/>
        <v>491.70043731778424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22.569762598917588</v>
      </c>
      <c r="AS201" s="63">
        <f t="shared" ref="AS201:AS207" si="112">IF(AR201&lt;=0,AH201,AR201*AH201)</f>
        <v>1128.4881299458793</v>
      </c>
      <c r="AT201" s="63">
        <f t="shared" ref="AT201:AT207" si="113">(U201*AS201)</f>
        <v>2256.9762598917587</v>
      </c>
      <c r="AU201" s="63">
        <f t="shared" si="107"/>
        <v>-1128.4881299458793</v>
      </c>
      <c r="AV201" s="68">
        <f t="shared" ref="AV201:AV207" si="114">IFERROR(AE201/X201,0)</f>
        <v>0.1</v>
      </c>
      <c r="AW201" s="63">
        <f t="shared" ref="AW201:AW207" si="115">(AT201+AU201)*V201</f>
        <v>5642.4406497293967</v>
      </c>
      <c r="AX201" s="63">
        <f t="shared" ref="AX201:AX207" si="116">AU201*W201</f>
        <v>-2256.9762598917587</v>
      </c>
      <c r="AY201" s="64">
        <f t="shared" ref="AY201:AY207" si="117">SUM(AW201:AX201)</f>
        <v>3385.464389837638</v>
      </c>
      <c r="AZ201" s="65">
        <f t="shared" ref="AZ201:AZ207" si="118">AB201-AA201+AY201</f>
        <v>2331.9762598917841</v>
      </c>
      <c r="BA201" s="51">
        <f t="shared" ref="BA201:BA207" si="119">AS201*X201</f>
        <v>7899.4169096211554</v>
      </c>
      <c r="BB201" s="55">
        <f t="shared" ref="BB201:BB207" si="120">BA201/AB201</f>
        <v>0.88296053527432994</v>
      </c>
      <c r="BC201" s="55">
        <f t="shared" ref="BC201:BC207" si="121">IFERROR(AY201/AC201,0)</f>
        <v>3.2135762080315424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8946.5118700541461</v>
      </c>
      <c r="AC202" s="71">
        <f t="shared" si="109"/>
        <v>1053.4881299458539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3.5000000000000004</v>
      </c>
      <c r="AG202" s="74">
        <f t="shared" si="125"/>
        <v>200</v>
      </c>
      <c r="AH202" s="60">
        <f t="shared" si="125"/>
        <v>50</v>
      </c>
      <c r="AI202" s="60">
        <f t="shared" si="125"/>
        <v>175.00000000000003</v>
      </c>
      <c r="AJ202" s="60">
        <f t="shared" si="125"/>
        <v>10175</v>
      </c>
      <c r="AK202" s="60">
        <f t="shared" si="125"/>
        <v>719.94169096209907</v>
      </c>
      <c r="AL202" s="60">
        <f t="shared" si="125"/>
        <v>14.398833819241981</v>
      </c>
      <c r="AM202" s="60">
        <f t="shared" si="125"/>
        <v>-491.70043731778424</v>
      </c>
      <c r="AN202" s="60">
        <f t="shared" si="125"/>
        <v>-491.70043731778424</v>
      </c>
      <c r="AO202" s="60">
        <f t="shared" si="125"/>
        <v>491.70043731778424</v>
      </c>
      <c r="AP202" s="61" t="str">
        <f t="shared" si="110"/>
        <v>VINTO</v>
      </c>
      <c r="AQ202" s="62">
        <f t="shared" si="106"/>
        <v>35</v>
      </c>
      <c r="AR202" s="63">
        <f t="shared" si="111"/>
        <v>26.164723032070611</v>
      </c>
      <c r="AS202" s="63">
        <f t="shared" si="112"/>
        <v>1308.2361516035305</v>
      </c>
      <c r="AT202" s="63">
        <f t="shared" si="113"/>
        <v>2616.472303207061</v>
      </c>
      <c r="AU202" s="63">
        <f t="shared" si="107"/>
        <v>-1308.2361516035305</v>
      </c>
      <c r="AV202" s="68">
        <f t="shared" si="114"/>
        <v>0.1</v>
      </c>
      <c r="AW202" s="63">
        <f t="shared" si="115"/>
        <v>6541.1807580176528</v>
      </c>
      <c r="AX202" s="63">
        <f t="shared" si="116"/>
        <v>-2616.472303207061</v>
      </c>
      <c r="AY202" s="64">
        <f t="shared" si="117"/>
        <v>3924.7084548105918</v>
      </c>
      <c r="AZ202" s="65">
        <f t="shared" si="118"/>
        <v>2871.2203248647379</v>
      </c>
      <c r="BA202" s="51">
        <f t="shared" si="119"/>
        <v>9157.6530612247134</v>
      </c>
      <c r="BB202" s="55">
        <f t="shared" si="120"/>
        <v>1.0236003924476198</v>
      </c>
      <c r="BC202" s="55">
        <f t="shared" si="121"/>
        <v>3.7254415529222054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8946.5118700541461</v>
      </c>
      <c r="AC203" s="71">
        <f t="shared" si="109"/>
        <v>1053.4881299458539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3.5000000000000004</v>
      </c>
      <c r="AG203" s="74">
        <f t="shared" si="125"/>
        <v>200</v>
      </c>
      <c r="AH203" s="60">
        <f t="shared" si="125"/>
        <v>50</v>
      </c>
      <c r="AI203" s="60">
        <f t="shared" si="125"/>
        <v>175.00000000000003</v>
      </c>
      <c r="AJ203" s="60">
        <f t="shared" si="125"/>
        <v>10175</v>
      </c>
      <c r="AK203" s="60">
        <f t="shared" si="125"/>
        <v>719.94169096209907</v>
      </c>
      <c r="AL203" s="60">
        <f t="shared" si="125"/>
        <v>14.398833819241981</v>
      </c>
      <c r="AM203" s="60">
        <f t="shared" si="125"/>
        <v>-491.70043731778424</v>
      </c>
      <c r="AN203" s="60">
        <f t="shared" si="125"/>
        <v>-491.70043731778424</v>
      </c>
      <c r="AO203" s="60">
        <f t="shared" si="125"/>
        <v>491.70043731778424</v>
      </c>
      <c r="AP203" s="61" t="str">
        <f t="shared" si="110"/>
        <v>VINTO</v>
      </c>
      <c r="AQ203" s="62">
        <f t="shared" si="106"/>
        <v>35</v>
      </c>
      <c r="AR203" s="63">
        <f t="shared" si="111"/>
        <v>31.197667638484884</v>
      </c>
      <c r="AS203" s="63">
        <f t="shared" si="112"/>
        <v>1559.8833819242441</v>
      </c>
      <c r="AT203" s="63">
        <f t="shared" si="113"/>
        <v>3119.7667638484882</v>
      </c>
      <c r="AU203" s="63">
        <f t="shared" si="107"/>
        <v>-1559.8833819242441</v>
      </c>
      <c r="AV203" s="68">
        <f t="shared" si="114"/>
        <v>0.1</v>
      </c>
      <c r="AW203" s="63">
        <f t="shared" si="115"/>
        <v>7799.4169096212208</v>
      </c>
      <c r="AX203" s="63">
        <f t="shared" si="116"/>
        <v>-3119.7667638484882</v>
      </c>
      <c r="AY203" s="64">
        <f t="shared" si="117"/>
        <v>4679.6501457727327</v>
      </c>
      <c r="AZ203" s="65">
        <f t="shared" si="118"/>
        <v>3626.1620158268788</v>
      </c>
      <c r="BA203" s="51">
        <f t="shared" si="119"/>
        <v>10919.183673469708</v>
      </c>
      <c r="BB203" s="55">
        <f t="shared" si="120"/>
        <v>1.2204961924902273</v>
      </c>
      <c r="BC203" s="55">
        <f t="shared" si="121"/>
        <v>4.4420530357691383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8946.5118700541461</v>
      </c>
      <c r="AC204" s="71">
        <f t="shared" si="109"/>
        <v>1053.4881299458539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3.5000000000000004</v>
      </c>
      <c r="AG204" s="74">
        <f t="shared" si="125"/>
        <v>200</v>
      </c>
      <c r="AH204" s="60">
        <f t="shared" si="125"/>
        <v>50</v>
      </c>
      <c r="AI204" s="60">
        <f t="shared" si="125"/>
        <v>175.00000000000003</v>
      </c>
      <c r="AJ204" s="60">
        <f t="shared" si="125"/>
        <v>10175</v>
      </c>
      <c r="AK204" s="60">
        <f t="shared" si="125"/>
        <v>719.94169096209907</v>
      </c>
      <c r="AL204" s="60">
        <f t="shared" si="125"/>
        <v>14.398833819241981</v>
      </c>
      <c r="AM204" s="60">
        <f t="shared" si="125"/>
        <v>-491.70043731778424</v>
      </c>
      <c r="AN204" s="60">
        <f t="shared" si="125"/>
        <v>-491.70043731778424</v>
      </c>
      <c r="AO204" s="60">
        <f t="shared" si="125"/>
        <v>491.70043731778424</v>
      </c>
      <c r="AP204" s="61" t="str">
        <f t="shared" si="110"/>
        <v>VINTO</v>
      </c>
      <c r="AQ204" s="62">
        <f t="shared" si="106"/>
        <v>35</v>
      </c>
      <c r="AR204" s="63">
        <f t="shared" si="111"/>
        <v>38.747084548106393</v>
      </c>
      <c r="AS204" s="63">
        <f t="shared" si="112"/>
        <v>1937.3542274053198</v>
      </c>
      <c r="AT204" s="63">
        <f t="shared" si="113"/>
        <v>3874.7084548106395</v>
      </c>
      <c r="AU204" s="63">
        <f t="shared" si="107"/>
        <v>-1937.3542274053198</v>
      </c>
      <c r="AV204" s="68">
        <f t="shared" si="114"/>
        <v>0.1</v>
      </c>
      <c r="AW204" s="63">
        <f t="shared" si="115"/>
        <v>9686.7711370265988</v>
      </c>
      <c r="AX204" s="63">
        <f t="shared" si="116"/>
        <v>-3874.7084548106395</v>
      </c>
      <c r="AY204" s="64">
        <f t="shared" si="117"/>
        <v>5812.0626822159593</v>
      </c>
      <c r="AZ204" s="65">
        <f t="shared" si="118"/>
        <v>4758.5745522701054</v>
      </c>
      <c r="BA204" s="51">
        <f t="shared" si="119"/>
        <v>13561.479591837238</v>
      </c>
      <c r="BB204" s="55">
        <f t="shared" si="120"/>
        <v>1.5158398925541425</v>
      </c>
      <c r="BC204" s="55">
        <f t="shared" si="121"/>
        <v>5.5169702600395523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8946.5118700541461</v>
      </c>
      <c r="AC205" s="71">
        <f t="shared" si="109"/>
        <v>1053.4881299458539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3.5000000000000004</v>
      </c>
      <c r="AG205" s="74">
        <f t="shared" si="125"/>
        <v>200</v>
      </c>
      <c r="AH205" s="60">
        <f t="shared" si="125"/>
        <v>50</v>
      </c>
      <c r="AI205" s="60">
        <f t="shared" si="125"/>
        <v>175.00000000000003</v>
      </c>
      <c r="AJ205" s="60">
        <f t="shared" si="125"/>
        <v>10175</v>
      </c>
      <c r="AK205" s="60">
        <f t="shared" si="125"/>
        <v>719.94169096209907</v>
      </c>
      <c r="AL205" s="60">
        <f t="shared" si="125"/>
        <v>14.398833819241981</v>
      </c>
      <c r="AM205" s="60">
        <f t="shared" si="125"/>
        <v>-491.70043731778424</v>
      </c>
      <c r="AN205" s="60">
        <f t="shared" si="125"/>
        <v>-491.70043731778424</v>
      </c>
      <c r="AO205" s="60">
        <f t="shared" si="125"/>
        <v>491.70043731778424</v>
      </c>
      <c r="AP205" s="61" t="str">
        <f t="shared" si="110"/>
        <v>VINTO</v>
      </c>
      <c r="AQ205" s="62">
        <f t="shared" si="106"/>
        <v>35</v>
      </c>
      <c r="AR205" s="63">
        <f t="shared" si="111"/>
        <v>51.329446064142495</v>
      </c>
      <c r="AS205" s="63">
        <f t="shared" si="112"/>
        <v>2566.4723032071247</v>
      </c>
      <c r="AT205" s="63">
        <f t="shared" si="113"/>
        <v>5132.9446064142494</v>
      </c>
      <c r="AU205" s="63">
        <f t="shared" si="107"/>
        <v>-2566.4723032071247</v>
      </c>
      <c r="AV205" s="68">
        <f t="shared" si="114"/>
        <v>0.1</v>
      </c>
      <c r="AW205" s="63">
        <f t="shared" si="115"/>
        <v>12832.361516035624</v>
      </c>
      <c r="AX205" s="63">
        <f t="shared" si="116"/>
        <v>-5132.9446064142494</v>
      </c>
      <c r="AY205" s="64">
        <f t="shared" si="117"/>
        <v>7699.4169096213745</v>
      </c>
      <c r="AZ205" s="65">
        <f t="shared" si="118"/>
        <v>6645.9287796755207</v>
      </c>
      <c r="BA205" s="51">
        <f t="shared" si="119"/>
        <v>17965.306122449874</v>
      </c>
      <c r="BB205" s="55">
        <f t="shared" si="120"/>
        <v>2.0080793926606777</v>
      </c>
      <c r="BC205" s="55">
        <f t="shared" si="121"/>
        <v>7.3084989671569449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8946.5118700541461</v>
      </c>
      <c r="AC206" s="71">
        <f t="shared" si="109"/>
        <v>1053.4881299458539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3.5000000000000004</v>
      </c>
      <c r="AG206" s="74">
        <f t="shared" si="125"/>
        <v>200</v>
      </c>
      <c r="AH206" s="60">
        <f t="shared" si="125"/>
        <v>50</v>
      </c>
      <c r="AI206" s="60">
        <f t="shared" si="125"/>
        <v>175.00000000000003</v>
      </c>
      <c r="AJ206" s="60">
        <f t="shared" si="125"/>
        <v>10175</v>
      </c>
      <c r="AK206" s="60">
        <f t="shared" si="125"/>
        <v>719.94169096209907</v>
      </c>
      <c r="AL206" s="60">
        <f t="shared" si="125"/>
        <v>14.398833819241981</v>
      </c>
      <c r="AM206" s="60">
        <f t="shared" si="125"/>
        <v>-491.70043731778424</v>
      </c>
      <c r="AN206" s="60">
        <f t="shared" si="125"/>
        <v>-491.70043731778424</v>
      </c>
      <c r="AO206" s="60">
        <f t="shared" si="125"/>
        <v>491.70043731778424</v>
      </c>
      <c r="AP206" s="61" t="str">
        <f t="shared" si="110"/>
        <v>VINTO</v>
      </c>
      <c r="AQ206" s="62">
        <f t="shared" si="106"/>
        <v>35</v>
      </c>
      <c r="AR206" s="63">
        <f t="shared" si="111"/>
        <v>76.494169096215671</v>
      </c>
      <c r="AS206" s="63">
        <f t="shared" si="112"/>
        <v>3824.7084548107837</v>
      </c>
      <c r="AT206" s="63">
        <f t="shared" si="113"/>
        <v>7649.4169096215674</v>
      </c>
      <c r="AU206" s="63">
        <f t="shared" si="107"/>
        <v>-3824.7084548107837</v>
      </c>
      <c r="AV206" s="68">
        <f t="shared" si="114"/>
        <v>0.1</v>
      </c>
      <c r="AW206" s="63">
        <f t="shared" si="115"/>
        <v>19123.542274053918</v>
      </c>
      <c r="AX206" s="63">
        <f t="shared" si="116"/>
        <v>-7649.4169096215674</v>
      </c>
      <c r="AY206" s="64">
        <f t="shared" si="117"/>
        <v>11474.125364432351</v>
      </c>
      <c r="AZ206" s="65">
        <f t="shared" si="118"/>
        <v>10420.637234486498</v>
      </c>
      <c r="BA206" s="51">
        <f t="shared" si="119"/>
        <v>26772.959183675484</v>
      </c>
      <c r="BB206" s="55">
        <f t="shared" si="120"/>
        <v>2.9925583928737858</v>
      </c>
      <c r="BC206" s="55">
        <f t="shared" si="121"/>
        <v>10.891556381391869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8946.5118700541461</v>
      </c>
      <c r="AC207" s="71">
        <f t="shared" si="109"/>
        <v>1053.4881299458539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3.5000000000000004</v>
      </c>
      <c r="AG207" s="74">
        <f t="shared" si="125"/>
        <v>200</v>
      </c>
      <c r="AH207" s="60">
        <f t="shared" si="125"/>
        <v>50</v>
      </c>
      <c r="AI207" s="60">
        <f t="shared" si="125"/>
        <v>175.00000000000003</v>
      </c>
      <c r="AJ207" s="60">
        <f t="shared" si="125"/>
        <v>10175</v>
      </c>
      <c r="AK207" s="60">
        <f t="shared" si="125"/>
        <v>719.94169096209907</v>
      </c>
      <c r="AL207" s="60">
        <f t="shared" si="125"/>
        <v>14.398833819241981</v>
      </c>
      <c r="AM207" s="60">
        <f t="shared" si="125"/>
        <v>-491.70043731778424</v>
      </c>
      <c r="AN207" s="60">
        <f t="shared" si="125"/>
        <v>-491.70043731778424</v>
      </c>
      <c r="AO207" s="60">
        <f t="shared" si="125"/>
        <v>491.70043731778424</v>
      </c>
      <c r="AP207" s="61" t="str">
        <f t="shared" si="110"/>
        <v>VINTO</v>
      </c>
      <c r="AQ207" s="62">
        <f t="shared" si="106"/>
        <v>35</v>
      </c>
      <c r="AR207" s="63">
        <f t="shared" si="111"/>
        <v>151.98833819244288</v>
      </c>
      <c r="AS207" s="63">
        <f t="shared" si="112"/>
        <v>7599.416909622144</v>
      </c>
      <c r="AT207" s="63">
        <f t="shared" si="113"/>
        <v>15198.833819244288</v>
      </c>
      <c r="AU207" s="63">
        <f t="shared" si="107"/>
        <v>-7599.416909622144</v>
      </c>
      <c r="AV207" s="68">
        <f t="shared" si="114"/>
        <v>0.1</v>
      </c>
      <c r="AW207" s="63">
        <f t="shared" si="115"/>
        <v>37997.084548110717</v>
      </c>
      <c r="AX207" s="63">
        <f t="shared" si="116"/>
        <v>-15198.833819244288</v>
      </c>
      <c r="AY207" s="64">
        <f t="shared" si="117"/>
        <v>22798.250728866427</v>
      </c>
      <c r="AZ207" s="65">
        <f t="shared" si="118"/>
        <v>21744.762598920574</v>
      </c>
      <c r="BA207" s="51">
        <f t="shared" si="119"/>
        <v>53195.918367355007</v>
      </c>
      <c r="BB207" s="55">
        <f t="shared" si="120"/>
        <v>5.9459953935134111</v>
      </c>
      <c r="BC207" s="55">
        <f t="shared" si="121"/>
        <v>21.640728624097729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E8:E27">
    <cfRule type="cellIs" dxfId="226" priority="21" operator="equal">
      <formula>"WIN"</formula>
    </cfRule>
    <cfRule type="cellIs" dxfId="225" priority="20" operator="equal">
      <formula>"LOSS"</formula>
    </cfRule>
  </conditionalFormatting>
  <conditionalFormatting sqref="M8:M28">
    <cfRule type="cellIs" dxfId="224" priority="19" operator="greaterThan">
      <formula>0</formula>
    </cfRule>
    <cfRule type="cellIs" dxfId="223" priority="18" operator="lessThan">
      <formula>0</formula>
    </cfRule>
  </conditionalFormatting>
  <conditionalFormatting sqref="H4">
    <cfRule type="cellIs" dxfId="222" priority="17" operator="greaterThan">
      <formula>0</formula>
    </cfRule>
    <cfRule type="cellIs" dxfId="221" priority="16" operator="lessThan">
      <formula>0</formula>
    </cfRule>
  </conditionalFormatting>
  <conditionalFormatting sqref="E8:E23">
    <cfRule type="cellIs" dxfId="220" priority="14" operator="equal">
      <formula>"LOSS"</formula>
    </cfRule>
    <cfRule type="cellIs" dxfId="219" priority="15" operator="equal">
      <formula>"WIN"</formula>
    </cfRule>
  </conditionalFormatting>
  <conditionalFormatting sqref="F8:F13">
    <cfRule type="cellIs" dxfId="218" priority="12" operator="equal">
      <formula>"LOSS"</formula>
    </cfRule>
    <cfRule type="cellIs" dxfId="217" priority="13" operator="equal">
      <formula>"WIN"</formula>
    </cfRule>
  </conditionalFormatting>
  <conditionalFormatting sqref="E8:E17">
    <cfRule type="cellIs" dxfId="216" priority="10" operator="equal">
      <formula>"LOSS"</formula>
    </cfRule>
    <cfRule type="cellIs" dxfId="215" priority="11" operator="equal">
      <formula>"WIN"</formula>
    </cfRule>
  </conditionalFormatting>
  <conditionalFormatting sqref="F8:F13">
    <cfRule type="cellIs" dxfId="214" priority="8" operator="equal">
      <formula>"LOSS"</formula>
    </cfRule>
    <cfRule type="cellIs" dxfId="213" priority="9" operator="equal">
      <formula>"WIN"</formula>
    </cfRule>
  </conditionalFormatting>
  <conditionalFormatting sqref="E8:E23">
    <cfRule type="cellIs" dxfId="212" priority="6" operator="equal">
      <formula>"LOSS"</formula>
    </cfRule>
    <cfRule type="cellIs" dxfId="211" priority="7" operator="equal">
      <formula>"WIN"</formula>
    </cfRule>
  </conditionalFormatting>
  <conditionalFormatting sqref="E8:E17">
    <cfRule type="cellIs" dxfId="210" priority="4" operator="equal">
      <formula>"LOSS"</formula>
    </cfRule>
    <cfRule type="cellIs" dxfId="209" priority="5" operator="equal">
      <formula>"WIN"</formula>
    </cfRule>
  </conditionalFormatting>
  <conditionalFormatting sqref="AY8:AZ207">
    <cfRule type="cellIs" dxfId="41" priority="2" operator="lessThan">
      <formula>0</formula>
    </cfRule>
    <cfRule type="cellIs" dxfId="40" priority="3" operator="greaterThan">
      <formula>0</formula>
    </cfRule>
  </conditionalFormatting>
  <conditionalFormatting sqref="BC9:BC207 S6 S8:BA207">
    <cfRule type="expression" dxfId="37" priority="1">
      <formula>$Y6=1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H207"/>
  <sheetViews>
    <sheetView workbookViewId="0">
      <selection activeCell="Q1" sqref="Q1:BB3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9.42578125" customWidth="1"/>
    <col min="8" max="8" width="9.5703125" customWidth="1"/>
    <col min="9" max="9" width="11.28515625" customWidth="1"/>
    <col min="10" max="10" width="11" customWidth="1"/>
    <col min="11" max="11" width="10.85546875" customWidth="1"/>
    <col min="12" max="12" width="11" customWidth="1"/>
    <col min="13" max="13" width="10.5703125" customWidth="1"/>
    <col min="14" max="14" width="9.5703125" customWidth="1"/>
    <col min="15" max="15" width="10" customWidth="1"/>
    <col min="16" max="16" width="10.4257812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  <c r="Q2" s="4" t="s">
        <v>120</v>
      </c>
      <c r="S2" s="3" t="s">
        <v>144</v>
      </c>
      <c r="BB2" s="4" t="s">
        <v>120</v>
      </c>
    </row>
    <row r="3" spans="1:60">
      <c r="B3" s="14" t="s">
        <v>17</v>
      </c>
      <c r="C3" s="13">
        <f>COUNTIF((E8:E27),"WIN")</f>
        <v>4</v>
      </c>
      <c r="D3" s="13">
        <f>COUNT(F8:F28)</f>
        <v>7</v>
      </c>
      <c r="E3" s="13">
        <f>D3+'5°TRANCE'!E3</f>
        <v>42</v>
      </c>
      <c r="F3" s="13">
        <f>C3+'5°TRANCE'!F3</f>
        <v>16</v>
      </c>
      <c r="G3" s="10">
        <f>'1°TRANCE'!G3</f>
        <v>10000</v>
      </c>
      <c r="H3" s="6">
        <f>'5°TRANCE'!H3+'6°TRANCE'!M28</f>
        <v>9177.0101743321247</v>
      </c>
      <c r="I3" s="10">
        <f>2/20*D3</f>
        <v>0.70000000000000007</v>
      </c>
      <c r="J3" s="10">
        <f>I3+'5°TRANCE'!J3</f>
        <v>4.2</v>
      </c>
      <c r="K3" s="6">
        <f>'5°TRANCE'!P28</f>
        <v>1228.4881299458557</v>
      </c>
      <c r="L3" s="10"/>
      <c r="M3" s="17">
        <v>7</v>
      </c>
      <c r="N3" s="10">
        <f>G3/'1°TRANCE'!Q3</f>
        <v>50</v>
      </c>
      <c r="Q3" s="2">
        <f>BB3</f>
        <v>11.88</v>
      </c>
      <c r="BB3" s="2">
        <f>ROUND(AVERAGE(BE6:BH6),2)</f>
        <v>11.88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19</v>
      </c>
      <c r="C4" s="13">
        <f>COUNTIF((E8:E27),"LOSS")</f>
        <v>3</v>
      </c>
      <c r="D4" s="13"/>
      <c r="E4" s="13"/>
      <c r="F4" s="13">
        <f>C4+'5°TRANCE'!F4</f>
        <v>26</v>
      </c>
      <c r="G4" s="10"/>
      <c r="H4" s="6">
        <f>H3-'1°TRANCE'!G3</f>
        <v>-822.98982566787527</v>
      </c>
      <c r="I4" s="10">
        <f>J3*N3</f>
        <v>210</v>
      </c>
      <c r="J4" s="10">
        <f>G3+I4</f>
        <v>10210</v>
      </c>
      <c r="K4" s="10">
        <f>K3/'1°TRANCE'!H8</f>
        <v>24.569762598917112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4.1999999999999869</v>
      </c>
      <c r="BG6" s="52">
        <f>AVERAGE(MAX(BG8:BG207),MIN(BG8:BG207))</f>
        <v>12.299999999999994</v>
      </c>
      <c r="BH6" s="52">
        <f>MAX(BH8:BH207)</f>
        <v>10.999999999999963</v>
      </c>
    </row>
    <row r="7" spans="1:60" ht="60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4.6099660855595879</v>
      </c>
      <c r="H8" s="27">
        <f>IF(F8="","",G8*$N$3)</f>
        <v>230.4983042779794</v>
      </c>
      <c r="I8" s="27">
        <f>IF(E8="WIN",(F8*H8),-H8)</f>
        <v>460.9966085559588</v>
      </c>
      <c r="J8" s="27">
        <f>-H8</f>
        <v>-230.4983042779794</v>
      </c>
      <c r="K8" s="27">
        <f>IF(F8&lt;&gt;"",($I$3/$D$3),"")</f>
        <v>0.1</v>
      </c>
      <c r="L8" s="27">
        <f>IF(I8&lt;0,J8,(I8+J8))</f>
        <v>230.4983042779794</v>
      </c>
      <c r="M8" s="27">
        <f>IF(F8&lt;&gt;"",L8,"")</f>
        <v>230.4983042779794</v>
      </c>
      <c r="N8" s="6"/>
      <c r="O8" s="2"/>
      <c r="P8" s="2"/>
      <c r="Q8" s="54">
        <f>Q3</f>
        <v>11.88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9177.0101743321247</v>
      </c>
      <c r="AC8" s="71">
        <f>AA8-AB8</f>
        <v>822.98982566787527</v>
      </c>
      <c r="AD8" s="74">
        <v>20</v>
      </c>
      <c r="AE8" s="71">
        <f>2/20*X8</f>
        <v>0.70000000000000007</v>
      </c>
      <c r="AF8" s="71">
        <f>J3</f>
        <v>4.2</v>
      </c>
      <c r="AG8" s="75">
        <f>T4</f>
        <v>200</v>
      </c>
      <c r="AH8" s="60">
        <f t="shared" ref="AH8" si="1">AA8/AG8</f>
        <v>50</v>
      </c>
      <c r="AI8" s="60">
        <f>AF8*AH8</f>
        <v>210</v>
      </c>
      <c r="AJ8" s="60">
        <f t="shared" ref="AJ8" si="2">AA8+AI8</f>
        <v>10210</v>
      </c>
      <c r="AK8" s="60">
        <f>K3</f>
        <v>1228.4881299458557</v>
      </c>
      <c r="AL8" s="60">
        <f>AK8/AH8</f>
        <v>24.569762598917112</v>
      </c>
      <c r="AM8" s="60">
        <f t="shared" ref="AM8" si="3">IF(AB8&gt;AJ8,"VINTO",AY8-AQ8-AK8)</f>
        <v>-923.96491045397738</v>
      </c>
      <c r="AN8" s="60">
        <f t="shared" ref="AN8" si="4">AM8</f>
        <v>-923.96491045397738</v>
      </c>
      <c r="AO8" s="60">
        <f t="shared" ref="AO8" si="5">IFERROR(-AN8,"")</f>
        <v>923.96491045397738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2.2634881299458556</v>
      </c>
      <c r="AS8" s="63">
        <f>IF(AR8&lt;=0,AH8,AR8*AH8)</f>
        <v>113.17440649729278</v>
      </c>
      <c r="AT8" s="63">
        <f>(U8*AS8)</f>
        <v>226.34881299458556</v>
      </c>
      <c r="AU8" s="63">
        <f t="shared" ref="AU8:AU71" si="7">-AS8</f>
        <v>-113.17440649729278</v>
      </c>
      <c r="AV8" s="68">
        <f>IFERROR(AE8/X8,0)</f>
        <v>0.1</v>
      </c>
      <c r="AW8" s="63">
        <f>(AT8+AU8)*V8</f>
        <v>565.87203248646392</v>
      </c>
      <c r="AX8" s="63">
        <f>AU8*W8</f>
        <v>-226.34881299458556</v>
      </c>
      <c r="AY8" s="64">
        <f t="shared" ref="AY8" si="8">SUM(AW8:AX8)</f>
        <v>339.52321949187836</v>
      </c>
      <c r="AZ8" s="65">
        <f>AB8-AA8+AY8</f>
        <v>-483.4666061759969</v>
      </c>
      <c r="BA8" s="51">
        <f>AS8*X8</f>
        <v>792.22084548104942</v>
      </c>
      <c r="BB8" s="55">
        <f>IFERROR(BA8/AB8,0)</f>
        <v>8.6326682702921251E-2</v>
      </c>
      <c r="BC8" s="55">
        <f>IFERROR(AY8/AC8,0)</f>
        <v>0.41254850169787632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 t="str">
        <f>IF(BC8&gt;=BH$4,AD8,"")</f>
        <v/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4.6099660855595879</v>
      </c>
      <c r="H9" s="27">
        <f t="shared" ref="H9:H27" si="10">IF(F9="","",G9*$N$3)</f>
        <v>230.4983042779794</v>
      </c>
      <c r="I9" s="27">
        <f t="shared" ref="I9:I27" si="11">IF(E9="WIN",(F9*H9),-H9)</f>
        <v>460.9966085559588</v>
      </c>
      <c r="J9" s="27">
        <f t="shared" ref="J9:J27" si="12">-H9</f>
        <v>-230.4983042779794</v>
      </c>
      <c r="K9" s="27">
        <f t="shared" ref="K9:K27" si="13">IF(F9&lt;&gt;"",($I$3/$D$3),"")</f>
        <v>0.1</v>
      </c>
      <c r="L9" s="27">
        <f t="shared" ref="L9:L27" si="14">IF(I9&lt;0,J9,(I9+J9))</f>
        <v>230.4983042779794</v>
      </c>
      <c r="M9" s="27">
        <f t="shared" ref="M9:M27" si="15">IF(F9&lt;&gt;"",L9,"")</f>
        <v>230.4983042779794</v>
      </c>
      <c r="N9" s="6"/>
      <c r="O9" s="2"/>
      <c r="P9" s="2"/>
      <c r="Q9" s="1">
        <f>Q8</f>
        <v>11.88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9177.0101743321247</v>
      </c>
      <c r="AC9" s="71">
        <f t="shared" ref="AC9:AC72" si="17">AA9-AB9</f>
        <v>822.98982566787527</v>
      </c>
      <c r="AD9" s="76">
        <f>AD8-0.1</f>
        <v>19.899999999999999</v>
      </c>
      <c r="AE9" s="71">
        <f>AE8</f>
        <v>0.70000000000000007</v>
      </c>
      <c r="AF9" s="71">
        <f>AF8</f>
        <v>4.2</v>
      </c>
      <c r="AG9" s="74">
        <f>AG8</f>
        <v>200</v>
      </c>
      <c r="AH9" s="60">
        <f>AH8</f>
        <v>50</v>
      </c>
      <c r="AI9" s="60">
        <f>AI8</f>
        <v>210</v>
      </c>
      <c r="AJ9" s="60">
        <f t="shared" ref="AJ9:AO24" si="18">AJ8</f>
        <v>10210</v>
      </c>
      <c r="AK9" s="60">
        <f t="shared" si="18"/>
        <v>1228.4881299458557</v>
      </c>
      <c r="AL9" s="60">
        <f>AL8</f>
        <v>24.569762598917112</v>
      </c>
      <c r="AM9" s="60">
        <f t="shared" si="18"/>
        <v>-923.96491045397738</v>
      </c>
      <c r="AN9" s="60">
        <f t="shared" si="18"/>
        <v>-923.96491045397738</v>
      </c>
      <c r="AO9" s="60">
        <f t="shared" si="18"/>
        <v>923.96491045397738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2.2698373165284984</v>
      </c>
      <c r="AS9" s="63">
        <f t="shared" ref="AS9:AS72" si="21">IF(AR9&lt;=0,AH9,AR9*AH9)</f>
        <v>113.49186582642491</v>
      </c>
      <c r="AT9" s="63">
        <f t="shared" ref="AT9:AT72" si="22">(U9*AS9)</f>
        <v>226.98373165284983</v>
      </c>
      <c r="AU9" s="63">
        <f t="shared" si="7"/>
        <v>-113.49186582642491</v>
      </c>
      <c r="AV9" s="68">
        <f t="shared" ref="AV9:AV72" si="23">IFERROR(AE9/X9,0)</f>
        <v>0.1</v>
      </c>
      <c r="AW9" s="63">
        <f t="shared" ref="AW9:AW72" si="24">(AT9+AU9)*V9</f>
        <v>567.45932913212459</v>
      </c>
      <c r="AX9" s="63">
        <f t="shared" ref="AX9:AX72" si="25">AU9*W9</f>
        <v>-226.98373165284983</v>
      </c>
      <c r="AY9" s="64">
        <f t="shared" ref="AY9:AY72" si="26">SUM(AW9:AX9)</f>
        <v>340.47559747927477</v>
      </c>
      <c r="AZ9" s="65">
        <f t="shared" ref="AZ9:AZ72" si="27">AB9-AA9+AY9</f>
        <v>-482.5142281886005</v>
      </c>
      <c r="BA9" s="51">
        <f t="shared" ref="BA9:BA72" si="28">AS9*X9</f>
        <v>794.44306078497436</v>
      </c>
      <c r="BB9" s="55">
        <f t="shared" ref="BB9:BB72" si="29">BA9/AB9</f>
        <v>8.6568832952480801E-2</v>
      </c>
      <c r="BC9" s="55">
        <f t="shared" ref="BC9:BC72" si="30">IFERROR(AY9/AC9,0)</f>
        <v>0.41370571890481267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 t="str">
        <f>IF(BC9&gt;=BH$4,AD9,"")</f>
        <v/>
      </c>
    </row>
    <row r="10" spans="1:60">
      <c r="B10" s="10">
        <v>3</v>
      </c>
      <c r="C10" s="34"/>
      <c r="D10" s="34"/>
      <c r="E10" s="35" t="s">
        <v>50</v>
      </c>
      <c r="F10" s="35">
        <v>2</v>
      </c>
      <c r="G10" s="6">
        <f t="shared" si="9"/>
        <v>4.6099660855595879</v>
      </c>
      <c r="H10" s="27">
        <f t="shared" si="10"/>
        <v>230.4983042779794</v>
      </c>
      <c r="I10" s="27">
        <f t="shared" si="11"/>
        <v>460.9966085559588</v>
      </c>
      <c r="J10" s="27">
        <f t="shared" si="12"/>
        <v>-230.4983042779794</v>
      </c>
      <c r="K10" s="27">
        <f t="shared" si="13"/>
        <v>0.1</v>
      </c>
      <c r="L10" s="27">
        <f t="shared" si="14"/>
        <v>230.4983042779794</v>
      </c>
      <c r="M10" s="27">
        <f t="shared" si="15"/>
        <v>230.4983042779794</v>
      </c>
      <c r="N10" s="6"/>
      <c r="O10" s="2"/>
      <c r="P10" s="2"/>
      <c r="Q10" s="1">
        <f t="shared" ref="Q10:Q28" si="32">Q9</f>
        <v>11.88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9177.0101743321247</v>
      </c>
      <c r="AC10" s="71">
        <f t="shared" si="17"/>
        <v>822.98982566787527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4.2</v>
      </c>
      <c r="AG10" s="74">
        <f t="shared" si="35"/>
        <v>200</v>
      </c>
      <c r="AH10" s="60">
        <f t="shared" si="35"/>
        <v>50</v>
      </c>
      <c r="AI10" s="60">
        <f t="shared" si="35"/>
        <v>210</v>
      </c>
      <c r="AJ10" s="60">
        <f t="shared" si="18"/>
        <v>10210</v>
      </c>
      <c r="AK10" s="60">
        <f t="shared" si="18"/>
        <v>1228.4881299458557</v>
      </c>
      <c r="AL10" s="60">
        <f t="shared" si="18"/>
        <v>24.569762598917112</v>
      </c>
      <c r="AM10" s="60">
        <f t="shared" si="18"/>
        <v>-923.96491045397738</v>
      </c>
      <c r="AN10" s="60">
        <f t="shared" si="18"/>
        <v>-923.96491045397738</v>
      </c>
      <c r="AO10" s="60">
        <f t="shared" si="18"/>
        <v>923.96491045397738</v>
      </c>
      <c r="AP10" s="61" t="str">
        <f t="shared" si="19"/>
        <v/>
      </c>
      <c r="AQ10" s="62">
        <f t="shared" si="6"/>
        <v>35</v>
      </c>
      <c r="AR10" s="63">
        <f t="shared" si="20"/>
        <v>2.2762506363089452</v>
      </c>
      <c r="AS10" s="63">
        <f t="shared" si="21"/>
        <v>113.81253181544726</v>
      </c>
      <c r="AT10" s="63">
        <f t="shared" si="22"/>
        <v>227.62506363089452</v>
      </c>
      <c r="AU10" s="63">
        <f t="shared" si="7"/>
        <v>-113.81253181544726</v>
      </c>
      <c r="AV10" s="68">
        <f t="shared" si="23"/>
        <v>0.1</v>
      </c>
      <c r="AW10" s="63">
        <f t="shared" si="24"/>
        <v>569.06265907723628</v>
      </c>
      <c r="AX10" s="63">
        <f t="shared" si="25"/>
        <v>-227.62506363089452</v>
      </c>
      <c r="AY10" s="64">
        <f t="shared" si="26"/>
        <v>341.43759544634179</v>
      </c>
      <c r="AZ10" s="65">
        <f t="shared" si="27"/>
        <v>-481.55223022153348</v>
      </c>
      <c r="BA10" s="51">
        <f t="shared" si="28"/>
        <v>796.68772270813076</v>
      </c>
      <c r="BB10" s="55">
        <f t="shared" si="29"/>
        <v>8.6813429164157088E-2</v>
      </c>
      <c r="BC10" s="55">
        <f t="shared" si="30"/>
        <v>0.41487462517444523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 t="str">
        <f>IF(BC10&gt;=BH$4,AD10,"")</f>
        <v/>
      </c>
    </row>
    <row r="11" spans="1:60">
      <c r="B11" s="10">
        <v>4</v>
      </c>
      <c r="C11" s="34"/>
      <c r="D11" s="34"/>
      <c r="E11" s="35" t="s">
        <v>50</v>
      </c>
      <c r="F11" s="35">
        <v>2</v>
      </c>
      <c r="G11" s="6">
        <f t="shared" si="9"/>
        <v>4.6099660855595879</v>
      </c>
      <c r="H11" s="27">
        <f t="shared" si="10"/>
        <v>230.4983042779794</v>
      </c>
      <c r="I11" s="27">
        <f t="shared" si="11"/>
        <v>460.9966085559588</v>
      </c>
      <c r="J11" s="27">
        <f t="shared" si="12"/>
        <v>-230.4983042779794</v>
      </c>
      <c r="K11" s="27">
        <f t="shared" si="13"/>
        <v>0.1</v>
      </c>
      <c r="L11" s="27">
        <f t="shared" si="14"/>
        <v>230.4983042779794</v>
      </c>
      <c r="M11" s="27">
        <f t="shared" si="15"/>
        <v>230.4983042779794</v>
      </c>
      <c r="N11" s="6"/>
      <c r="O11" s="2"/>
      <c r="P11" s="2"/>
      <c r="Q11" s="1">
        <f t="shared" si="32"/>
        <v>11.88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9177.0101743321247</v>
      </c>
      <c r="AC11" s="71">
        <f t="shared" si="17"/>
        <v>822.98982566787527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4.2</v>
      </c>
      <c r="AG11" s="74">
        <f t="shared" si="35"/>
        <v>200</v>
      </c>
      <c r="AH11" s="60">
        <f t="shared" si="35"/>
        <v>50</v>
      </c>
      <c r="AI11" s="60">
        <f t="shared" si="35"/>
        <v>210</v>
      </c>
      <c r="AJ11" s="60">
        <f t="shared" si="18"/>
        <v>10210</v>
      </c>
      <c r="AK11" s="60">
        <f t="shared" si="18"/>
        <v>1228.4881299458557</v>
      </c>
      <c r="AL11" s="60">
        <f t="shared" si="18"/>
        <v>24.569762598917112</v>
      </c>
      <c r="AM11" s="60">
        <f t="shared" si="18"/>
        <v>-923.96491045397738</v>
      </c>
      <c r="AN11" s="60">
        <f t="shared" si="18"/>
        <v>-923.96491045397738</v>
      </c>
      <c r="AO11" s="60">
        <f t="shared" si="18"/>
        <v>923.96491045397738</v>
      </c>
      <c r="AP11" s="61" t="str">
        <f t="shared" si="19"/>
        <v/>
      </c>
      <c r="AQ11" s="62">
        <f t="shared" si="6"/>
        <v>35</v>
      </c>
      <c r="AR11" s="63">
        <f t="shared" si="20"/>
        <v>2.2827290659348791</v>
      </c>
      <c r="AS11" s="63">
        <f t="shared" si="21"/>
        <v>114.13645329674395</v>
      </c>
      <c r="AT11" s="63">
        <f t="shared" si="22"/>
        <v>228.2729065934879</v>
      </c>
      <c r="AU11" s="63">
        <f t="shared" si="7"/>
        <v>-114.13645329674395</v>
      </c>
      <c r="AV11" s="68">
        <f t="shared" si="23"/>
        <v>0.1</v>
      </c>
      <c r="AW11" s="63">
        <f t="shared" si="24"/>
        <v>570.68226648371979</v>
      </c>
      <c r="AX11" s="63">
        <f t="shared" si="25"/>
        <v>-228.2729065934879</v>
      </c>
      <c r="AY11" s="64">
        <f t="shared" si="26"/>
        <v>342.40935989023188</v>
      </c>
      <c r="AZ11" s="65">
        <f t="shared" si="27"/>
        <v>-480.58046577764338</v>
      </c>
      <c r="BA11" s="51">
        <f t="shared" si="28"/>
        <v>798.95517307720763</v>
      </c>
      <c r="BB11" s="55">
        <f t="shared" si="29"/>
        <v>8.7060508586104216E-2</v>
      </c>
      <c r="BC11" s="55">
        <f t="shared" si="30"/>
        <v>0.41605539851280515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 t="str">
        <f>IF(BC11&gt;=BH$4,AD11,"")</f>
        <v/>
      </c>
    </row>
    <row r="12" spans="1:60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4.6099660855595879</v>
      </c>
      <c r="H12" s="27">
        <f t="shared" si="10"/>
        <v>230.4983042779794</v>
      </c>
      <c r="I12" s="27">
        <f t="shared" si="11"/>
        <v>-230.4983042779794</v>
      </c>
      <c r="J12" s="27">
        <f t="shared" si="12"/>
        <v>-230.4983042779794</v>
      </c>
      <c r="K12" s="27">
        <f t="shared" si="13"/>
        <v>0.1</v>
      </c>
      <c r="L12" s="27">
        <f t="shared" si="14"/>
        <v>-230.4983042779794</v>
      </c>
      <c r="M12" s="27">
        <f t="shared" si="15"/>
        <v>-230.4983042779794</v>
      </c>
      <c r="N12" s="6"/>
      <c r="O12" s="2"/>
      <c r="P12" s="2"/>
      <c r="Q12" s="1">
        <f t="shared" si="32"/>
        <v>11.88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9177.0101743321247</v>
      </c>
      <c r="AC12" s="71">
        <f t="shared" si="17"/>
        <v>822.98982566787527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4.2</v>
      </c>
      <c r="AG12" s="74">
        <f t="shared" si="35"/>
        <v>200</v>
      </c>
      <c r="AH12" s="60">
        <f t="shared" si="35"/>
        <v>50</v>
      </c>
      <c r="AI12" s="60">
        <f t="shared" si="35"/>
        <v>210</v>
      </c>
      <c r="AJ12" s="60">
        <f t="shared" si="18"/>
        <v>10210</v>
      </c>
      <c r="AK12" s="60">
        <f t="shared" si="18"/>
        <v>1228.4881299458557</v>
      </c>
      <c r="AL12" s="60">
        <f t="shared" si="18"/>
        <v>24.569762598917112</v>
      </c>
      <c r="AM12" s="60">
        <f t="shared" si="18"/>
        <v>-923.96491045397738</v>
      </c>
      <c r="AN12" s="60">
        <f t="shared" si="18"/>
        <v>-923.96491045397738</v>
      </c>
      <c r="AO12" s="60">
        <f t="shared" si="18"/>
        <v>923.96491045397738</v>
      </c>
      <c r="AP12" s="61" t="str">
        <f t="shared" si="19"/>
        <v/>
      </c>
      <c r="AQ12" s="62">
        <f t="shared" si="6"/>
        <v>35</v>
      </c>
      <c r="AR12" s="63">
        <f t="shared" si="20"/>
        <v>2.2892736019855673</v>
      </c>
      <c r="AS12" s="63">
        <f t="shared" si="21"/>
        <v>114.46368009927836</v>
      </c>
      <c r="AT12" s="63">
        <f t="shared" si="22"/>
        <v>228.92736019855673</v>
      </c>
      <c r="AU12" s="63">
        <f t="shared" si="7"/>
        <v>-114.46368009927836</v>
      </c>
      <c r="AV12" s="68">
        <f t="shared" si="23"/>
        <v>0.1</v>
      </c>
      <c r="AW12" s="63">
        <f t="shared" si="24"/>
        <v>572.31840049639186</v>
      </c>
      <c r="AX12" s="63">
        <f t="shared" si="25"/>
        <v>-228.92736019855673</v>
      </c>
      <c r="AY12" s="64">
        <f t="shared" si="26"/>
        <v>343.39104029783516</v>
      </c>
      <c r="AZ12" s="65">
        <f t="shared" si="27"/>
        <v>-479.5987853700401</v>
      </c>
      <c r="BA12" s="51">
        <f t="shared" si="28"/>
        <v>801.24576069494856</v>
      </c>
      <c r="BB12" s="55">
        <f t="shared" si="29"/>
        <v>8.7310109226642632E-2</v>
      </c>
      <c r="BC12" s="55">
        <f t="shared" si="30"/>
        <v>0.41724822055869937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 t="str">
        <f>IF(BC12&gt;=BH$4,AD12,"")</f>
        <v/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4.6099660855595879</v>
      </c>
      <c r="H13" s="27">
        <f t="shared" si="10"/>
        <v>230.4983042779794</v>
      </c>
      <c r="I13" s="27">
        <f t="shared" si="11"/>
        <v>-230.4983042779794</v>
      </c>
      <c r="J13" s="27">
        <f t="shared" si="12"/>
        <v>-230.4983042779794</v>
      </c>
      <c r="K13" s="27">
        <f t="shared" si="13"/>
        <v>0.1</v>
      </c>
      <c r="L13" s="27">
        <f t="shared" si="14"/>
        <v>-230.4983042779794</v>
      </c>
      <c r="M13" s="27">
        <f t="shared" si="15"/>
        <v>-230.4983042779794</v>
      </c>
      <c r="N13" s="6"/>
      <c r="O13" s="2"/>
      <c r="P13" s="2"/>
      <c r="Q13" s="1">
        <f t="shared" si="32"/>
        <v>11.88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9177.0101743321247</v>
      </c>
      <c r="AC13" s="71">
        <f t="shared" si="17"/>
        <v>822.98982566787527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4.2</v>
      </c>
      <c r="AG13" s="74">
        <f t="shared" si="35"/>
        <v>200</v>
      </c>
      <c r="AH13" s="60">
        <f t="shared" si="35"/>
        <v>50</v>
      </c>
      <c r="AI13" s="60">
        <f t="shared" si="35"/>
        <v>210</v>
      </c>
      <c r="AJ13" s="60">
        <f t="shared" si="18"/>
        <v>10210</v>
      </c>
      <c r="AK13" s="60">
        <f t="shared" si="18"/>
        <v>1228.4881299458557</v>
      </c>
      <c r="AL13" s="60">
        <f t="shared" si="18"/>
        <v>24.569762598917112</v>
      </c>
      <c r="AM13" s="60">
        <f t="shared" si="18"/>
        <v>-923.96491045397738</v>
      </c>
      <c r="AN13" s="60">
        <f t="shared" si="18"/>
        <v>-923.96491045397738</v>
      </c>
      <c r="AO13" s="60">
        <f t="shared" si="18"/>
        <v>923.96491045397738</v>
      </c>
      <c r="AP13" s="61" t="str">
        <f t="shared" si="19"/>
        <v/>
      </c>
      <c r="AQ13" s="62">
        <f t="shared" si="6"/>
        <v>35</v>
      </c>
      <c r="AR13" s="63">
        <f t="shared" si="20"/>
        <v>2.2958852614829293</v>
      </c>
      <c r="AS13" s="63">
        <f t="shared" si="21"/>
        <v>114.79426307414646</v>
      </c>
      <c r="AT13" s="63">
        <f t="shared" si="22"/>
        <v>229.58852614829291</v>
      </c>
      <c r="AU13" s="63">
        <f t="shared" si="7"/>
        <v>-114.79426307414646</v>
      </c>
      <c r="AV13" s="68">
        <f t="shared" si="23"/>
        <v>0.1</v>
      </c>
      <c r="AW13" s="63">
        <f t="shared" si="24"/>
        <v>573.97131537073233</v>
      </c>
      <c r="AX13" s="63">
        <f t="shared" si="25"/>
        <v>-229.58852614829291</v>
      </c>
      <c r="AY13" s="64">
        <f t="shared" si="26"/>
        <v>344.38278922243944</v>
      </c>
      <c r="AZ13" s="65">
        <f t="shared" si="27"/>
        <v>-478.60703644543582</v>
      </c>
      <c r="BA13" s="51">
        <f t="shared" si="28"/>
        <v>803.55984151902521</v>
      </c>
      <c r="BB13" s="55">
        <f t="shared" si="29"/>
        <v>8.7562269873750667E-2</v>
      </c>
      <c r="BC13" s="55">
        <f t="shared" si="30"/>
        <v>0.41845327667685911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 t="str">
        <f>IF(BC13&gt;=BH$4,AD13,"")</f>
        <v/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4.6099660855595879</v>
      </c>
      <c r="H14" s="27">
        <f t="shared" si="10"/>
        <v>230.4983042779794</v>
      </c>
      <c r="I14" s="27">
        <f t="shared" si="11"/>
        <v>-230.4983042779794</v>
      </c>
      <c r="J14" s="27">
        <f t="shared" si="12"/>
        <v>-230.4983042779794</v>
      </c>
      <c r="K14" s="27">
        <f t="shared" si="13"/>
        <v>0.1</v>
      </c>
      <c r="L14" s="27">
        <f t="shared" si="14"/>
        <v>-230.4983042779794</v>
      </c>
      <c r="M14" s="27">
        <f t="shared" si="15"/>
        <v>-230.4983042779794</v>
      </c>
      <c r="N14" s="6"/>
      <c r="O14" s="2"/>
      <c r="P14" s="2"/>
      <c r="Q14" s="1">
        <f t="shared" si="32"/>
        <v>11.88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9177.0101743321247</v>
      </c>
      <c r="AC14" s="71">
        <f t="shared" si="17"/>
        <v>822.98982566787527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4.2</v>
      </c>
      <c r="AG14" s="74">
        <f t="shared" si="35"/>
        <v>200</v>
      </c>
      <c r="AH14" s="60">
        <f t="shared" si="35"/>
        <v>50</v>
      </c>
      <c r="AI14" s="60">
        <f t="shared" si="35"/>
        <v>210</v>
      </c>
      <c r="AJ14" s="60">
        <f t="shared" si="18"/>
        <v>10210</v>
      </c>
      <c r="AK14" s="60">
        <f t="shared" si="18"/>
        <v>1228.4881299458557</v>
      </c>
      <c r="AL14" s="60">
        <f t="shared" si="18"/>
        <v>24.569762598917112</v>
      </c>
      <c r="AM14" s="60">
        <f t="shared" si="18"/>
        <v>-923.96491045397738</v>
      </c>
      <c r="AN14" s="60">
        <f t="shared" si="18"/>
        <v>-923.96491045397738</v>
      </c>
      <c r="AO14" s="60">
        <f t="shared" si="18"/>
        <v>923.96491045397738</v>
      </c>
      <c r="AP14" s="61" t="str">
        <f t="shared" si="19"/>
        <v/>
      </c>
      <c r="AQ14" s="62">
        <f t="shared" si="6"/>
        <v>35</v>
      </c>
      <c r="AR14" s="63">
        <f t="shared" si="20"/>
        <v>2.3025650824184085</v>
      </c>
      <c r="AS14" s="63">
        <f t="shared" si="21"/>
        <v>115.12825412092043</v>
      </c>
      <c r="AT14" s="63">
        <f t="shared" si="22"/>
        <v>230.25650824184086</v>
      </c>
      <c r="AU14" s="63">
        <f t="shared" si="7"/>
        <v>-115.12825412092043</v>
      </c>
      <c r="AV14" s="68">
        <f t="shared" si="23"/>
        <v>0.1</v>
      </c>
      <c r="AW14" s="63">
        <f t="shared" si="24"/>
        <v>575.64127060460214</v>
      </c>
      <c r="AX14" s="63">
        <f t="shared" si="25"/>
        <v>-230.25650824184086</v>
      </c>
      <c r="AY14" s="64">
        <f t="shared" si="26"/>
        <v>345.38476236276131</v>
      </c>
      <c r="AZ14" s="65">
        <f t="shared" si="27"/>
        <v>-477.60506330511396</v>
      </c>
      <c r="BA14" s="51">
        <f t="shared" si="28"/>
        <v>805.89777884644298</v>
      </c>
      <c r="BB14" s="55">
        <f t="shared" si="29"/>
        <v>8.7817030115158803E-2</v>
      </c>
      <c r="BC14" s="55">
        <f t="shared" si="30"/>
        <v>0.41967075605396892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 t="str">
        <f>IF(BC14&gt;=BH$4,AD14,"")</f>
        <v/>
      </c>
    </row>
    <row r="15" spans="1:60">
      <c r="B15" s="10">
        <v>8</v>
      </c>
      <c r="C15" s="34"/>
      <c r="D15" s="34"/>
      <c r="E15" s="35"/>
      <c r="F15" s="35"/>
      <c r="G15" s="6">
        <f t="shared" si="9"/>
        <v>-2.6099660855595874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2"/>
      <c r="P15" s="2"/>
      <c r="Q15" s="1">
        <f t="shared" si="32"/>
        <v>11.88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9177.0101743321247</v>
      </c>
      <c r="AC15" s="71">
        <f t="shared" si="17"/>
        <v>822.98982566787527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4.2</v>
      </c>
      <c r="AG15" s="74">
        <f t="shared" si="35"/>
        <v>200</v>
      </c>
      <c r="AH15" s="60">
        <f t="shared" si="35"/>
        <v>50</v>
      </c>
      <c r="AI15" s="60">
        <f t="shared" si="35"/>
        <v>210</v>
      </c>
      <c r="AJ15" s="60">
        <f t="shared" si="18"/>
        <v>10210</v>
      </c>
      <c r="AK15" s="60">
        <f t="shared" si="18"/>
        <v>1228.4881299458557</v>
      </c>
      <c r="AL15" s="60">
        <f t="shared" si="18"/>
        <v>24.569762598917112</v>
      </c>
      <c r="AM15" s="60">
        <f t="shared" si="18"/>
        <v>-923.96491045397738</v>
      </c>
      <c r="AN15" s="60">
        <f t="shared" si="18"/>
        <v>-923.96491045397738</v>
      </c>
      <c r="AO15" s="60">
        <f t="shared" si="18"/>
        <v>923.96491045397738</v>
      </c>
      <c r="AP15" s="61" t="str">
        <f t="shared" si="19"/>
        <v/>
      </c>
      <c r="AQ15" s="62">
        <f t="shared" si="6"/>
        <v>35</v>
      </c>
      <c r="AR15" s="63">
        <f t="shared" si="20"/>
        <v>2.3093141242962241</v>
      </c>
      <c r="AS15" s="63">
        <f t="shared" si="21"/>
        <v>115.46570621481121</v>
      </c>
      <c r="AT15" s="63">
        <f t="shared" si="22"/>
        <v>230.93141242962241</v>
      </c>
      <c r="AU15" s="63">
        <f t="shared" si="7"/>
        <v>-115.46570621481121</v>
      </c>
      <c r="AV15" s="68">
        <f t="shared" si="23"/>
        <v>0.1</v>
      </c>
      <c r="AW15" s="63">
        <f t="shared" si="24"/>
        <v>577.32853107405606</v>
      </c>
      <c r="AX15" s="63">
        <f t="shared" si="25"/>
        <v>-230.93141242962241</v>
      </c>
      <c r="AY15" s="64">
        <f t="shared" si="26"/>
        <v>346.39711864443365</v>
      </c>
      <c r="AZ15" s="65">
        <f t="shared" si="27"/>
        <v>-476.59270702344162</v>
      </c>
      <c r="BA15" s="51">
        <f t="shared" si="28"/>
        <v>808.25994350367841</v>
      </c>
      <c r="BB15" s="55">
        <f t="shared" si="29"/>
        <v>8.8074430359068562E-2</v>
      </c>
      <c r="BC15" s="55">
        <f t="shared" si="30"/>
        <v>0.42090085179768094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 t="str">
        <f>IF(BC15&gt;=BH$4,AD15,"")</f>
        <v/>
      </c>
    </row>
    <row r="16" spans="1:60">
      <c r="B16" s="10">
        <v>9</v>
      </c>
      <c r="C16" s="34"/>
      <c r="D16" s="34"/>
      <c r="E16" s="35"/>
      <c r="F16" s="35"/>
      <c r="G16" s="6">
        <f t="shared" si="9"/>
        <v>-2.6099660855595874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2"/>
      <c r="P16" s="2"/>
      <c r="Q16" s="1">
        <f t="shared" si="32"/>
        <v>11.88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9177.0101743321247</v>
      </c>
      <c r="AC16" s="71">
        <f t="shared" si="17"/>
        <v>822.98982566787527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4.2</v>
      </c>
      <c r="AG16" s="74">
        <f t="shared" si="35"/>
        <v>200</v>
      </c>
      <c r="AH16" s="60">
        <f t="shared" si="35"/>
        <v>50</v>
      </c>
      <c r="AI16" s="60">
        <f t="shared" si="35"/>
        <v>210</v>
      </c>
      <c r="AJ16" s="60">
        <f t="shared" si="18"/>
        <v>10210</v>
      </c>
      <c r="AK16" s="60">
        <f t="shared" si="18"/>
        <v>1228.4881299458557</v>
      </c>
      <c r="AL16" s="60">
        <f t="shared" si="18"/>
        <v>24.569762598917112</v>
      </c>
      <c r="AM16" s="60">
        <f t="shared" si="18"/>
        <v>-923.96491045397738</v>
      </c>
      <c r="AN16" s="60">
        <f t="shared" si="18"/>
        <v>-923.96491045397738</v>
      </c>
      <c r="AO16" s="60">
        <f t="shared" si="18"/>
        <v>923.96491045397738</v>
      </c>
      <c r="AP16" s="61" t="str">
        <f t="shared" si="19"/>
        <v/>
      </c>
      <c r="AQ16" s="62">
        <f t="shared" si="6"/>
        <v>35</v>
      </c>
      <c r="AR16" s="63">
        <f t="shared" si="20"/>
        <v>2.3161334686936002</v>
      </c>
      <c r="AS16" s="63">
        <f t="shared" si="21"/>
        <v>115.80667343468001</v>
      </c>
      <c r="AT16" s="63">
        <f t="shared" si="22"/>
        <v>231.61334686936002</v>
      </c>
      <c r="AU16" s="63">
        <f t="shared" si="7"/>
        <v>-115.80667343468001</v>
      </c>
      <c r="AV16" s="68">
        <f t="shared" si="23"/>
        <v>0.1</v>
      </c>
      <c r="AW16" s="63">
        <f t="shared" si="24"/>
        <v>579.03336717340005</v>
      </c>
      <c r="AX16" s="63">
        <f t="shared" si="25"/>
        <v>-231.61334686936002</v>
      </c>
      <c r="AY16" s="64">
        <f t="shared" si="26"/>
        <v>347.42002030404001</v>
      </c>
      <c r="AZ16" s="65">
        <f t="shared" si="27"/>
        <v>-475.56980536383526</v>
      </c>
      <c r="BA16" s="51">
        <f t="shared" si="28"/>
        <v>810.6467140427601</v>
      </c>
      <c r="BB16" s="55">
        <f t="shared" si="29"/>
        <v>8.8334511855519063E-2</v>
      </c>
      <c r="BC16" s="55">
        <f t="shared" si="30"/>
        <v>0.4221437610387232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 t="str">
        <f>IF(BC16&gt;=BH$4,AD16,"")</f>
        <v/>
      </c>
    </row>
    <row r="17" spans="2:60">
      <c r="B17" s="10">
        <v>10</v>
      </c>
      <c r="C17" s="34"/>
      <c r="D17" s="34"/>
      <c r="E17" s="35"/>
      <c r="F17" s="35"/>
      <c r="G17" s="6">
        <f t="shared" si="9"/>
        <v>-2.6099660855595874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2"/>
      <c r="P17" s="2"/>
      <c r="Q17" s="1">
        <f t="shared" si="32"/>
        <v>11.88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9177.0101743321247</v>
      </c>
      <c r="AC17" s="71">
        <f t="shared" si="17"/>
        <v>822.98982566787527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4.2</v>
      </c>
      <c r="AG17" s="74">
        <f t="shared" si="35"/>
        <v>200</v>
      </c>
      <c r="AH17" s="60">
        <f t="shared" si="35"/>
        <v>50</v>
      </c>
      <c r="AI17" s="60">
        <f t="shared" si="35"/>
        <v>210</v>
      </c>
      <c r="AJ17" s="60">
        <f t="shared" si="18"/>
        <v>10210</v>
      </c>
      <c r="AK17" s="60">
        <f t="shared" si="18"/>
        <v>1228.4881299458557</v>
      </c>
      <c r="AL17" s="60">
        <f t="shared" si="18"/>
        <v>24.569762598917112</v>
      </c>
      <c r="AM17" s="60">
        <f t="shared" si="18"/>
        <v>-923.96491045397738</v>
      </c>
      <c r="AN17" s="60">
        <f t="shared" si="18"/>
        <v>-923.96491045397738</v>
      </c>
      <c r="AO17" s="60">
        <f t="shared" si="18"/>
        <v>923.96491045397738</v>
      </c>
      <c r="AP17" s="61" t="str">
        <f t="shared" si="19"/>
        <v/>
      </c>
      <c r="AQ17" s="62">
        <f t="shared" si="6"/>
        <v>35</v>
      </c>
      <c r="AR17" s="63">
        <f t="shared" si="20"/>
        <v>2.3230242198385929</v>
      </c>
      <c r="AS17" s="63">
        <f t="shared" si="21"/>
        <v>116.15121099192964</v>
      </c>
      <c r="AT17" s="63">
        <f t="shared" si="22"/>
        <v>232.30242198385929</v>
      </c>
      <c r="AU17" s="63">
        <f t="shared" si="7"/>
        <v>-116.15121099192964</v>
      </c>
      <c r="AV17" s="68">
        <f t="shared" si="23"/>
        <v>0.1</v>
      </c>
      <c r="AW17" s="63">
        <f t="shared" si="24"/>
        <v>580.75605495964828</v>
      </c>
      <c r="AX17" s="63">
        <f t="shared" si="25"/>
        <v>-232.30242198385929</v>
      </c>
      <c r="AY17" s="64">
        <f t="shared" si="26"/>
        <v>348.45363297578899</v>
      </c>
      <c r="AZ17" s="65">
        <f t="shared" si="27"/>
        <v>-474.53619269208627</v>
      </c>
      <c r="BA17" s="51">
        <f t="shared" si="28"/>
        <v>813.05847694350746</v>
      </c>
      <c r="BB17" s="55">
        <f t="shared" si="29"/>
        <v>8.8597316718424524E-2</v>
      </c>
      <c r="BC17" s="55">
        <f t="shared" si="30"/>
        <v>0.42339968503621633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 t="str">
        <f>IF(BC17&gt;=BH$4,AD17,"")</f>
        <v/>
      </c>
    </row>
    <row r="18" spans="2:60">
      <c r="B18" s="10">
        <v>11</v>
      </c>
      <c r="C18" s="16"/>
      <c r="D18" s="34"/>
      <c r="E18" s="17"/>
      <c r="F18" s="17"/>
      <c r="G18" s="6">
        <f t="shared" si="9"/>
        <v>-2.6099660855595874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2"/>
      <c r="P18" s="2"/>
      <c r="Q18" s="1">
        <f t="shared" si="32"/>
        <v>11.88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9177.0101743321247</v>
      </c>
      <c r="AC18" s="71">
        <f t="shared" si="17"/>
        <v>822.98982566787527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4.2</v>
      </c>
      <c r="AG18" s="74">
        <f t="shared" si="35"/>
        <v>200</v>
      </c>
      <c r="AH18" s="60">
        <f t="shared" si="35"/>
        <v>50</v>
      </c>
      <c r="AI18" s="60">
        <f t="shared" si="35"/>
        <v>210</v>
      </c>
      <c r="AJ18" s="60">
        <f t="shared" si="18"/>
        <v>10210</v>
      </c>
      <c r="AK18" s="60">
        <f t="shared" si="18"/>
        <v>1228.4881299458557</v>
      </c>
      <c r="AL18" s="60">
        <f t="shared" si="18"/>
        <v>24.569762598917112</v>
      </c>
      <c r="AM18" s="60">
        <f t="shared" si="18"/>
        <v>-923.96491045397738</v>
      </c>
      <c r="AN18" s="60">
        <f t="shared" si="18"/>
        <v>-923.96491045397738</v>
      </c>
      <c r="AO18" s="60">
        <f t="shared" si="18"/>
        <v>923.96491045397738</v>
      </c>
      <c r="AP18" s="61" t="str">
        <f t="shared" si="19"/>
        <v/>
      </c>
      <c r="AQ18" s="62">
        <f t="shared" si="6"/>
        <v>35</v>
      </c>
      <c r="AR18" s="63">
        <f t="shared" si="20"/>
        <v>2.3299875052061649</v>
      </c>
      <c r="AS18" s="63">
        <f t="shared" si="21"/>
        <v>116.49937526030824</v>
      </c>
      <c r="AT18" s="63">
        <f t="shared" si="22"/>
        <v>232.99875052061648</v>
      </c>
      <c r="AU18" s="63">
        <f t="shared" si="7"/>
        <v>-116.49937526030824</v>
      </c>
      <c r="AV18" s="68">
        <f t="shared" si="23"/>
        <v>0.1</v>
      </c>
      <c r="AW18" s="63">
        <f t="shared" si="24"/>
        <v>582.49687630154119</v>
      </c>
      <c r="AX18" s="63">
        <f t="shared" si="25"/>
        <v>-232.99875052061648</v>
      </c>
      <c r="AY18" s="64">
        <f t="shared" si="26"/>
        <v>349.49812578092474</v>
      </c>
      <c r="AZ18" s="65">
        <f t="shared" si="27"/>
        <v>-473.49169988695053</v>
      </c>
      <c r="BA18" s="51">
        <f t="shared" si="28"/>
        <v>815.49562682215765</v>
      </c>
      <c r="BB18" s="55">
        <f t="shared" si="29"/>
        <v>8.8862887948307948E-2</v>
      </c>
      <c r="BC18" s="55">
        <f t="shared" si="30"/>
        <v>0.42466882928631461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 t="str">
        <f>IF(BC18&gt;=BH$4,AD18,"")</f>
        <v/>
      </c>
    </row>
    <row r="19" spans="2:60">
      <c r="B19" s="10">
        <v>12</v>
      </c>
      <c r="C19" s="16"/>
      <c r="D19" s="34"/>
      <c r="E19" s="17"/>
      <c r="F19" s="17"/>
      <c r="G19" s="6">
        <f t="shared" si="9"/>
        <v>-2.6099660855595874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2"/>
      <c r="P19" s="2"/>
      <c r="Q19" s="1">
        <f t="shared" si="32"/>
        <v>11.88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9177.0101743321247</v>
      </c>
      <c r="AC19" s="71">
        <f t="shared" si="17"/>
        <v>822.98982566787527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4.2</v>
      </c>
      <c r="AG19" s="74">
        <f t="shared" si="35"/>
        <v>200</v>
      </c>
      <c r="AH19" s="60">
        <f t="shared" si="35"/>
        <v>50</v>
      </c>
      <c r="AI19" s="60">
        <f t="shared" si="35"/>
        <v>210</v>
      </c>
      <c r="AJ19" s="60">
        <f t="shared" si="18"/>
        <v>10210</v>
      </c>
      <c r="AK19" s="60">
        <f t="shared" si="18"/>
        <v>1228.4881299458557</v>
      </c>
      <c r="AL19" s="60">
        <f t="shared" si="18"/>
        <v>24.569762598917112</v>
      </c>
      <c r="AM19" s="60">
        <f t="shared" si="18"/>
        <v>-923.96491045397738</v>
      </c>
      <c r="AN19" s="60">
        <f t="shared" si="18"/>
        <v>-923.96491045397738</v>
      </c>
      <c r="AO19" s="60">
        <f t="shared" si="18"/>
        <v>923.96491045397738</v>
      </c>
      <c r="AP19" s="61" t="str">
        <f t="shared" si="19"/>
        <v/>
      </c>
      <c r="AQ19" s="62">
        <f t="shared" si="6"/>
        <v>35</v>
      </c>
      <c r="AR19" s="63">
        <f t="shared" si="20"/>
        <v>2.3370244761331813</v>
      </c>
      <c r="AS19" s="63">
        <f t="shared" si="21"/>
        <v>116.85122380665906</v>
      </c>
      <c r="AT19" s="63">
        <f t="shared" si="22"/>
        <v>233.70244761331813</v>
      </c>
      <c r="AU19" s="63">
        <f t="shared" si="7"/>
        <v>-116.85122380665906</v>
      </c>
      <c r="AV19" s="68">
        <f t="shared" si="23"/>
        <v>0.1</v>
      </c>
      <c r="AW19" s="63">
        <f t="shared" si="24"/>
        <v>584.25611903329536</v>
      </c>
      <c r="AX19" s="63">
        <f t="shared" si="25"/>
        <v>-233.70244761331813</v>
      </c>
      <c r="AY19" s="64">
        <f t="shared" si="26"/>
        <v>350.55367141997726</v>
      </c>
      <c r="AZ19" s="65">
        <f t="shared" si="27"/>
        <v>-472.436154247898</v>
      </c>
      <c r="BA19" s="51">
        <f t="shared" si="28"/>
        <v>817.95856664661346</v>
      </c>
      <c r="BB19" s="55">
        <f t="shared" si="29"/>
        <v>8.9131269455756279E-2</v>
      </c>
      <c r="BC19" s="55">
        <f t="shared" si="30"/>
        <v>0.42595140363429751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 t="str">
        <f>IF(BC19&gt;=BH$4,AD19,"")</f>
        <v/>
      </c>
    </row>
    <row r="20" spans="2:60">
      <c r="B20" s="10">
        <v>13</v>
      </c>
      <c r="C20" s="16"/>
      <c r="D20" s="34"/>
      <c r="E20" s="17"/>
      <c r="F20" s="17"/>
      <c r="G20" s="6">
        <f t="shared" si="9"/>
        <v>-2.6099660855595874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2"/>
      <c r="P20" s="2"/>
      <c r="Q20" s="1">
        <f t="shared" si="32"/>
        <v>11.88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9177.0101743321247</v>
      </c>
      <c r="AC20" s="71">
        <f t="shared" si="17"/>
        <v>822.98982566787527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4.2</v>
      </c>
      <c r="AG20" s="74">
        <f t="shared" si="35"/>
        <v>200</v>
      </c>
      <c r="AH20" s="60">
        <f t="shared" si="35"/>
        <v>50</v>
      </c>
      <c r="AI20" s="60">
        <f t="shared" si="35"/>
        <v>210</v>
      </c>
      <c r="AJ20" s="60">
        <f t="shared" si="18"/>
        <v>10210</v>
      </c>
      <c r="AK20" s="60">
        <f t="shared" si="18"/>
        <v>1228.4881299458557</v>
      </c>
      <c r="AL20" s="60">
        <f t="shared" si="18"/>
        <v>24.569762598917112</v>
      </c>
      <c r="AM20" s="60">
        <f t="shared" si="18"/>
        <v>-923.96491045397738</v>
      </c>
      <c r="AN20" s="60">
        <f t="shared" si="18"/>
        <v>-923.96491045397738</v>
      </c>
      <c r="AO20" s="60">
        <f t="shared" si="18"/>
        <v>923.96491045397738</v>
      </c>
      <c r="AP20" s="61" t="str">
        <f t="shared" si="19"/>
        <v/>
      </c>
      <c r="AQ20" s="62">
        <f t="shared" si="6"/>
        <v>35</v>
      </c>
      <c r="AR20" s="63">
        <f t="shared" si="20"/>
        <v>2.3441363084530389</v>
      </c>
      <c r="AS20" s="63">
        <f t="shared" si="21"/>
        <v>117.20681542265194</v>
      </c>
      <c r="AT20" s="63">
        <f t="shared" si="22"/>
        <v>234.41363084530389</v>
      </c>
      <c r="AU20" s="63">
        <f t="shared" si="7"/>
        <v>-117.20681542265194</v>
      </c>
      <c r="AV20" s="68">
        <f t="shared" si="23"/>
        <v>0.1</v>
      </c>
      <c r="AW20" s="63">
        <f t="shared" si="24"/>
        <v>586.03407711325974</v>
      </c>
      <c r="AX20" s="63">
        <f t="shared" si="25"/>
        <v>-234.41363084530389</v>
      </c>
      <c r="AY20" s="64">
        <f t="shared" si="26"/>
        <v>351.62044626795586</v>
      </c>
      <c r="AZ20" s="65">
        <f t="shared" si="27"/>
        <v>-471.36937939991941</v>
      </c>
      <c r="BA20" s="51">
        <f t="shared" si="28"/>
        <v>820.44770795856357</v>
      </c>
      <c r="BB20" s="55">
        <f t="shared" si="29"/>
        <v>8.9402506085624264E-2</v>
      </c>
      <c r="BC20" s="55">
        <f t="shared" si="30"/>
        <v>0.42724762239023761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 t="str">
        <f>IF(BC20&gt;=BH$4,AD20,"")</f>
        <v/>
      </c>
    </row>
    <row r="21" spans="2:60">
      <c r="B21" s="10">
        <v>14</v>
      </c>
      <c r="C21" s="16"/>
      <c r="D21" s="34"/>
      <c r="E21" s="17"/>
      <c r="F21" s="17"/>
      <c r="G21" s="6">
        <f t="shared" si="9"/>
        <v>-2.6099660855595874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2"/>
      <c r="P21" s="2"/>
      <c r="Q21" s="1">
        <f t="shared" si="32"/>
        <v>11.88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9177.0101743321247</v>
      </c>
      <c r="AC21" s="71">
        <f t="shared" si="17"/>
        <v>822.98982566787527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4.2</v>
      </c>
      <c r="AG21" s="74">
        <f t="shared" si="35"/>
        <v>200</v>
      </c>
      <c r="AH21" s="60">
        <f t="shared" si="35"/>
        <v>50</v>
      </c>
      <c r="AI21" s="60">
        <f t="shared" si="35"/>
        <v>210</v>
      </c>
      <c r="AJ21" s="60">
        <f t="shared" si="18"/>
        <v>10210</v>
      </c>
      <c r="AK21" s="60">
        <f t="shared" si="18"/>
        <v>1228.4881299458557</v>
      </c>
      <c r="AL21" s="60">
        <f t="shared" si="18"/>
        <v>24.569762598917112</v>
      </c>
      <c r="AM21" s="60">
        <f t="shared" si="18"/>
        <v>-923.96491045397738</v>
      </c>
      <c r="AN21" s="60">
        <f t="shared" si="18"/>
        <v>-923.96491045397738</v>
      </c>
      <c r="AO21" s="60">
        <f t="shared" si="18"/>
        <v>923.96491045397738</v>
      </c>
      <c r="AP21" s="61" t="str">
        <f t="shared" si="19"/>
        <v/>
      </c>
      <c r="AQ21" s="62">
        <f t="shared" si="6"/>
        <v>35</v>
      </c>
      <c r="AR21" s="63">
        <f t="shared" si="20"/>
        <v>2.3513242031506492</v>
      </c>
      <c r="AS21" s="63">
        <f t="shared" si="21"/>
        <v>117.56621015753245</v>
      </c>
      <c r="AT21" s="63">
        <f t="shared" si="22"/>
        <v>235.13242031506491</v>
      </c>
      <c r="AU21" s="63">
        <f t="shared" si="7"/>
        <v>-117.56621015753245</v>
      </c>
      <c r="AV21" s="68">
        <f t="shared" si="23"/>
        <v>0.1</v>
      </c>
      <c r="AW21" s="63">
        <f t="shared" si="24"/>
        <v>587.83105078766221</v>
      </c>
      <c r="AX21" s="63">
        <f t="shared" si="25"/>
        <v>-235.13242031506491</v>
      </c>
      <c r="AY21" s="64">
        <f t="shared" si="26"/>
        <v>352.6986304725973</v>
      </c>
      <c r="AZ21" s="65">
        <f t="shared" si="27"/>
        <v>-470.29119519527796</v>
      </c>
      <c r="BA21" s="51">
        <f t="shared" si="28"/>
        <v>822.96347110272723</v>
      </c>
      <c r="BB21" s="55">
        <f t="shared" si="29"/>
        <v>8.9676643642014928E-2</v>
      </c>
      <c r="BC21" s="55">
        <f t="shared" si="30"/>
        <v>0.42855770444838026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 t="str">
        <f>IF(BC21&gt;=BH$4,AD21,"")</f>
        <v/>
      </c>
    </row>
    <row r="22" spans="2:60">
      <c r="B22" s="10">
        <v>15</v>
      </c>
      <c r="C22" s="16"/>
      <c r="D22" s="34"/>
      <c r="E22" s="17"/>
      <c r="F22" s="17"/>
      <c r="G22" s="6">
        <f t="shared" si="9"/>
        <v>-2.6099660855595874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2"/>
      <c r="P22" s="2"/>
      <c r="Q22" s="1">
        <f t="shared" si="32"/>
        <v>11.88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9177.0101743321247</v>
      </c>
      <c r="AC22" s="71">
        <f t="shared" si="17"/>
        <v>822.98982566787527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4.2</v>
      </c>
      <c r="AG22" s="74">
        <f t="shared" si="35"/>
        <v>200</v>
      </c>
      <c r="AH22" s="60">
        <f t="shared" si="35"/>
        <v>50</v>
      </c>
      <c r="AI22" s="60">
        <f t="shared" si="35"/>
        <v>210</v>
      </c>
      <c r="AJ22" s="60">
        <f t="shared" si="18"/>
        <v>10210</v>
      </c>
      <c r="AK22" s="60">
        <f t="shared" si="18"/>
        <v>1228.4881299458557</v>
      </c>
      <c r="AL22" s="60">
        <f t="shared" si="18"/>
        <v>24.569762598917112</v>
      </c>
      <c r="AM22" s="60">
        <f t="shared" si="18"/>
        <v>-923.96491045397738</v>
      </c>
      <c r="AN22" s="60">
        <f t="shared" si="18"/>
        <v>-923.96491045397738</v>
      </c>
      <c r="AO22" s="60">
        <f t="shared" si="18"/>
        <v>923.96491045397738</v>
      </c>
      <c r="AP22" s="61" t="str">
        <f t="shared" si="19"/>
        <v/>
      </c>
      <c r="AQ22" s="62">
        <f t="shared" si="6"/>
        <v>35</v>
      </c>
      <c r="AR22" s="63">
        <f t="shared" si="20"/>
        <v>2.3585893870385561</v>
      </c>
      <c r="AS22" s="63">
        <f t="shared" si="21"/>
        <v>117.92946935192781</v>
      </c>
      <c r="AT22" s="63">
        <f t="shared" si="22"/>
        <v>235.85893870385561</v>
      </c>
      <c r="AU22" s="63">
        <f t="shared" si="7"/>
        <v>-117.92946935192781</v>
      </c>
      <c r="AV22" s="68">
        <f t="shared" si="23"/>
        <v>0.1</v>
      </c>
      <c r="AW22" s="63">
        <f t="shared" si="24"/>
        <v>589.64734675963905</v>
      </c>
      <c r="AX22" s="63">
        <f t="shared" si="25"/>
        <v>-235.85893870385561</v>
      </c>
      <c r="AY22" s="64">
        <f t="shared" si="26"/>
        <v>353.78840805578341</v>
      </c>
      <c r="AZ22" s="65">
        <f t="shared" si="27"/>
        <v>-469.20141761209186</v>
      </c>
      <c r="BA22" s="51">
        <f t="shared" si="28"/>
        <v>825.50628546349469</v>
      </c>
      <c r="BB22" s="55">
        <f t="shared" si="29"/>
        <v>8.9953728914065695E-2</v>
      </c>
      <c r="BC22" s="55">
        <f t="shared" si="30"/>
        <v>0.42988187341037409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 t="str">
        <f>IF(BC22&gt;=BH$4,AD22,"")</f>
        <v/>
      </c>
    </row>
    <row r="23" spans="2:60">
      <c r="B23" s="10">
        <v>16</v>
      </c>
      <c r="C23" s="16"/>
      <c r="D23" s="34"/>
      <c r="E23" s="17"/>
      <c r="F23" s="17"/>
      <c r="G23" s="6">
        <f t="shared" si="9"/>
        <v>-2.6099660855595874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2"/>
      <c r="P23" s="2"/>
      <c r="Q23" s="1">
        <f t="shared" si="32"/>
        <v>11.88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9177.0101743321247</v>
      </c>
      <c r="AC23" s="71">
        <f t="shared" si="17"/>
        <v>822.98982566787527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4.2</v>
      </c>
      <c r="AG23" s="74">
        <f t="shared" si="35"/>
        <v>200</v>
      </c>
      <c r="AH23" s="60">
        <f t="shared" si="35"/>
        <v>50</v>
      </c>
      <c r="AI23" s="60">
        <f t="shared" si="35"/>
        <v>210</v>
      </c>
      <c r="AJ23" s="60">
        <f t="shared" si="18"/>
        <v>10210</v>
      </c>
      <c r="AK23" s="60">
        <f t="shared" si="18"/>
        <v>1228.4881299458557</v>
      </c>
      <c r="AL23" s="60">
        <f t="shared" si="18"/>
        <v>24.569762598917112</v>
      </c>
      <c r="AM23" s="60">
        <f t="shared" si="18"/>
        <v>-923.96491045397738</v>
      </c>
      <c r="AN23" s="60">
        <f t="shared" si="18"/>
        <v>-923.96491045397738</v>
      </c>
      <c r="AO23" s="60">
        <f t="shared" si="18"/>
        <v>923.96491045397738</v>
      </c>
      <c r="AP23" s="61" t="str">
        <f t="shared" si="19"/>
        <v/>
      </c>
      <c r="AQ23" s="62">
        <f t="shared" si="6"/>
        <v>35</v>
      </c>
      <c r="AR23" s="63">
        <f t="shared" si="20"/>
        <v>2.3659331134549806</v>
      </c>
      <c r="AS23" s="63">
        <f t="shared" si="21"/>
        <v>118.29665567274903</v>
      </c>
      <c r="AT23" s="63">
        <f t="shared" si="22"/>
        <v>236.59331134549805</v>
      </c>
      <c r="AU23" s="63">
        <f t="shared" si="7"/>
        <v>-118.29665567274903</v>
      </c>
      <c r="AV23" s="68">
        <f t="shared" si="23"/>
        <v>0.1</v>
      </c>
      <c r="AW23" s="63">
        <f t="shared" si="24"/>
        <v>591.48327836374517</v>
      </c>
      <c r="AX23" s="63">
        <f t="shared" si="25"/>
        <v>-236.59331134549805</v>
      </c>
      <c r="AY23" s="64">
        <f t="shared" si="26"/>
        <v>354.88996701824715</v>
      </c>
      <c r="AZ23" s="65">
        <f t="shared" si="27"/>
        <v>-468.09985864962812</v>
      </c>
      <c r="BA23" s="51">
        <f t="shared" si="28"/>
        <v>828.07658970924319</v>
      </c>
      <c r="BB23" s="55">
        <f t="shared" si="29"/>
        <v>9.0233809702571041E-2</v>
      </c>
      <c r="BC23" s="55">
        <f t="shared" si="30"/>
        <v>0.4312203577124975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 t="str">
        <f>IF(BC23&gt;=BH$4,AD23,"")</f>
        <v/>
      </c>
    </row>
    <row r="24" spans="2:60">
      <c r="B24" s="10">
        <v>17</v>
      </c>
      <c r="C24" s="16"/>
      <c r="D24" s="16"/>
      <c r="E24" s="17"/>
      <c r="F24" s="22"/>
      <c r="G24" s="6">
        <f t="shared" si="9"/>
        <v>-2.6099660855595874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2"/>
      <c r="P24" s="2"/>
      <c r="Q24" s="1">
        <f t="shared" si="32"/>
        <v>11.88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9177.0101743321247</v>
      </c>
      <c r="AC24" s="71">
        <f t="shared" si="17"/>
        <v>822.98982566787527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4.2</v>
      </c>
      <c r="AG24" s="74">
        <f t="shared" si="35"/>
        <v>200</v>
      </c>
      <c r="AH24" s="60">
        <f t="shared" si="35"/>
        <v>50</v>
      </c>
      <c r="AI24" s="60">
        <f t="shared" si="35"/>
        <v>210</v>
      </c>
      <c r="AJ24" s="60">
        <f t="shared" si="18"/>
        <v>10210</v>
      </c>
      <c r="AK24" s="60">
        <f t="shared" si="18"/>
        <v>1228.4881299458557</v>
      </c>
      <c r="AL24" s="60">
        <f t="shared" si="18"/>
        <v>24.569762598917112</v>
      </c>
      <c r="AM24" s="60">
        <f t="shared" si="18"/>
        <v>-923.96491045397738</v>
      </c>
      <c r="AN24" s="60">
        <f t="shared" si="18"/>
        <v>-923.96491045397738</v>
      </c>
      <c r="AO24" s="60">
        <f t="shared" si="18"/>
        <v>923.96491045397738</v>
      </c>
      <c r="AP24" s="61" t="str">
        <f t="shared" si="19"/>
        <v/>
      </c>
      <c r="AQ24" s="62">
        <f t="shared" si="6"/>
        <v>35</v>
      </c>
      <c r="AR24" s="63">
        <f t="shared" si="20"/>
        <v>2.3733566629846274</v>
      </c>
      <c r="AS24" s="63">
        <f t="shared" si="21"/>
        <v>118.66783314923137</v>
      </c>
      <c r="AT24" s="63">
        <f t="shared" si="22"/>
        <v>237.33566629846274</v>
      </c>
      <c r="AU24" s="63">
        <f t="shared" si="7"/>
        <v>-118.66783314923137</v>
      </c>
      <c r="AV24" s="68">
        <f t="shared" si="23"/>
        <v>0.1</v>
      </c>
      <c r="AW24" s="63">
        <f t="shared" si="24"/>
        <v>593.33916574615682</v>
      </c>
      <c r="AX24" s="63">
        <f t="shared" si="25"/>
        <v>-237.33566629846274</v>
      </c>
      <c r="AY24" s="64">
        <f t="shared" si="26"/>
        <v>356.00349944769408</v>
      </c>
      <c r="AZ24" s="65">
        <f t="shared" si="27"/>
        <v>-466.98632622018118</v>
      </c>
      <c r="BA24" s="51">
        <f t="shared" si="28"/>
        <v>830.67483204461962</v>
      </c>
      <c r="BB24" s="55">
        <f t="shared" si="29"/>
        <v>9.0516934847473196E-2</v>
      </c>
      <c r="BC24" s="55">
        <f t="shared" si="30"/>
        <v>0.43257339075703521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 t="str">
        <f>IF(BC24&gt;=BH$4,AD24,"")</f>
        <v/>
      </c>
    </row>
    <row r="25" spans="2:60">
      <c r="B25" s="10">
        <v>18</v>
      </c>
      <c r="C25" s="16"/>
      <c r="D25" s="16"/>
      <c r="E25" s="17"/>
      <c r="F25" s="22"/>
      <c r="G25" s="6">
        <f t="shared" si="9"/>
        <v>-2.6099660855595874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2"/>
      <c r="P25" s="2"/>
      <c r="Q25" s="1">
        <f t="shared" si="32"/>
        <v>11.88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9177.0101743321247</v>
      </c>
      <c r="AC25" s="71">
        <f t="shared" si="17"/>
        <v>822.98982566787527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4.2</v>
      </c>
      <c r="AG25" s="74">
        <f t="shared" si="35"/>
        <v>200</v>
      </c>
      <c r="AH25" s="60">
        <f t="shared" si="35"/>
        <v>50</v>
      </c>
      <c r="AI25" s="60">
        <f t="shared" si="35"/>
        <v>210</v>
      </c>
      <c r="AJ25" s="60">
        <f t="shared" si="35"/>
        <v>10210</v>
      </c>
      <c r="AK25" s="60">
        <f t="shared" si="35"/>
        <v>1228.4881299458557</v>
      </c>
      <c r="AL25" s="60">
        <f t="shared" si="35"/>
        <v>24.569762598917112</v>
      </c>
      <c r="AM25" s="60">
        <f t="shared" si="35"/>
        <v>-923.96491045397738</v>
      </c>
      <c r="AN25" s="60">
        <f t="shared" si="35"/>
        <v>-923.96491045397738</v>
      </c>
      <c r="AO25" s="60">
        <f t="shared" si="35"/>
        <v>923.96491045397738</v>
      </c>
      <c r="AP25" s="61" t="str">
        <f t="shared" si="19"/>
        <v/>
      </c>
      <c r="AQ25" s="62">
        <f t="shared" si="6"/>
        <v>35</v>
      </c>
      <c r="AR25" s="63">
        <f t="shared" si="20"/>
        <v>2.3808613442031223</v>
      </c>
      <c r="AS25" s="63">
        <f t="shared" si="21"/>
        <v>119.04306721015612</v>
      </c>
      <c r="AT25" s="63">
        <f t="shared" si="22"/>
        <v>238.08613442031225</v>
      </c>
      <c r="AU25" s="63">
        <f t="shared" si="7"/>
        <v>-119.04306721015612</v>
      </c>
      <c r="AV25" s="68">
        <f t="shared" si="23"/>
        <v>0.1</v>
      </c>
      <c r="AW25" s="63">
        <f t="shared" si="24"/>
        <v>595.21533605078059</v>
      </c>
      <c r="AX25" s="63">
        <f t="shared" si="25"/>
        <v>-238.08613442031225</v>
      </c>
      <c r="AY25" s="64">
        <f t="shared" si="26"/>
        <v>357.12920163046834</v>
      </c>
      <c r="AZ25" s="65">
        <f t="shared" si="27"/>
        <v>-465.86062403740692</v>
      </c>
      <c r="BA25" s="51">
        <f t="shared" si="28"/>
        <v>833.3014704710929</v>
      </c>
      <c r="BB25" s="55">
        <f t="shared" si="29"/>
        <v>9.0803154256254057E-2</v>
      </c>
      <c r="BC25" s="55">
        <f t="shared" si="30"/>
        <v>0.43394121104796129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 t="str">
        <f>IF(BC25&gt;=BH$4,AD25,"")</f>
        <v/>
      </c>
    </row>
    <row r="26" spans="2:60">
      <c r="B26" s="10">
        <v>19</v>
      </c>
      <c r="C26" s="16"/>
      <c r="D26" s="16"/>
      <c r="E26" s="17"/>
      <c r="F26" s="22"/>
      <c r="G26" s="6">
        <f t="shared" si="9"/>
        <v>-2.6099660855595874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2"/>
      <c r="P26" s="2"/>
      <c r="Q26" s="1">
        <f t="shared" si="32"/>
        <v>11.88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9177.0101743321247</v>
      </c>
      <c r="AC26" s="71">
        <f t="shared" si="17"/>
        <v>822.98982566787527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4.2</v>
      </c>
      <c r="AG26" s="74">
        <f t="shared" si="38"/>
        <v>200</v>
      </c>
      <c r="AH26" s="60">
        <f t="shared" si="38"/>
        <v>50</v>
      </c>
      <c r="AI26" s="60">
        <f t="shared" si="38"/>
        <v>210</v>
      </c>
      <c r="AJ26" s="60">
        <f t="shared" si="38"/>
        <v>10210</v>
      </c>
      <c r="AK26" s="60">
        <f t="shared" si="38"/>
        <v>1228.4881299458557</v>
      </c>
      <c r="AL26" s="60">
        <f t="shared" si="38"/>
        <v>24.569762598917112</v>
      </c>
      <c r="AM26" s="60">
        <f t="shared" si="38"/>
        <v>-923.96491045397738</v>
      </c>
      <c r="AN26" s="60">
        <f t="shared" si="38"/>
        <v>-923.96491045397738</v>
      </c>
      <c r="AO26" s="60">
        <f t="shared" si="38"/>
        <v>923.96491045397738</v>
      </c>
      <c r="AP26" s="61" t="str">
        <f t="shared" si="19"/>
        <v/>
      </c>
      <c r="AQ26" s="62">
        <f t="shared" si="6"/>
        <v>35</v>
      </c>
      <c r="AR26" s="63">
        <f t="shared" si="20"/>
        <v>2.3884484944459974</v>
      </c>
      <c r="AS26" s="63">
        <f t="shared" si="21"/>
        <v>119.42242472229987</v>
      </c>
      <c r="AT26" s="63">
        <f t="shared" si="22"/>
        <v>238.84484944459973</v>
      </c>
      <c r="AU26" s="63">
        <f t="shared" si="7"/>
        <v>-119.42242472229987</v>
      </c>
      <c r="AV26" s="68">
        <f t="shared" si="23"/>
        <v>0.1</v>
      </c>
      <c r="AW26" s="63">
        <f t="shared" si="24"/>
        <v>597.11212361149933</v>
      </c>
      <c r="AX26" s="63">
        <f t="shared" si="25"/>
        <v>-238.84484944459973</v>
      </c>
      <c r="AY26" s="64">
        <f t="shared" si="26"/>
        <v>358.2672741668996</v>
      </c>
      <c r="AZ26" s="65">
        <f t="shared" si="27"/>
        <v>-464.72255150097567</v>
      </c>
      <c r="BA26" s="51">
        <f t="shared" si="28"/>
        <v>835.95697305609906</v>
      </c>
      <c r="BB26" s="55">
        <f t="shared" si="29"/>
        <v>9.1092518933263311E-2</v>
      </c>
      <c r="BC26" s="55">
        <f t="shared" si="30"/>
        <v>0.43532406233109555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 t="str">
        <f>IF(BC26&gt;=BH$4,AD26,"")</f>
        <v/>
      </c>
    </row>
    <row r="27" spans="2:60">
      <c r="B27" s="10">
        <v>20</v>
      </c>
      <c r="C27" s="16"/>
      <c r="D27" s="16"/>
      <c r="E27" s="17"/>
      <c r="F27" s="22"/>
      <c r="G27" s="6">
        <f t="shared" si="9"/>
        <v>-2.6099660855595874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2"/>
      <c r="P27" s="2"/>
      <c r="Q27" s="1">
        <f t="shared" si="32"/>
        <v>11.88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9177.0101743321247</v>
      </c>
      <c r="AC27" s="71">
        <f t="shared" si="17"/>
        <v>822.98982566787527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4.2</v>
      </c>
      <c r="AG27" s="74">
        <f t="shared" si="38"/>
        <v>200</v>
      </c>
      <c r="AH27" s="60">
        <f t="shared" si="38"/>
        <v>50</v>
      </c>
      <c r="AI27" s="60">
        <f t="shared" si="38"/>
        <v>210</v>
      </c>
      <c r="AJ27" s="60">
        <f t="shared" si="38"/>
        <v>10210</v>
      </c>
      <c r="AK27" s="60">
        <f t="shared" si="38"/>
        <v>1228.4881299458557</v>
      </c>
      <c r="AL27" s="60">
        <f t="shared" si="38"/>
        <v>24.569762598917112</v>
      </c>
      <c r="AM27" s="60">
        <f t="shared" si="38"/>
        <v>-923.96491045397738</v>
      </c>
      <c r="AN27" s="60">
        <f t="shared" si="38"/>
        <v>-923.96491045397738</v>
      </c>
      <c r="AO27" s="60">
        <f t="shared" si="38"/>
        <v>923.96491045397738</v>
      </c>
      <c r="AP27" s="61" t="str">
        <f t="shared" si="19"/>
        <v/>
      </c>
      <c r="AQ27" s="62">
        <f t="shared" si="6"/>
        <v>35</v>
      </c>
      <c r="AR27" s="63">
        <f t="shared" si="20"/>
        <v>2.3961194806031574</v>
      </c>
      <c r="AS27" s="63">
        <f t="shared" si="21"/>
        <v>119.80597403015787</v>
      </c>
      <c r="AT27" s="63">
        <f t="shared" si="22"/>
        <v>239.61194806031574</v>
      </c>
      <c r="AU27" s="63">
        <f t="shared" si="7"/>
        <v>-119.80597403015787</v>
      </c>
      <c r="AV27" s="68">
        <f t="shared" si="23"/>
        <v>0.1</v>
      </c>
      <c r="AW27" s="63">
        <f t="shared" si="24"/>
        <v>599.02987015078929</v>
      </c>
      <c r="AX27" s="63">
        <f t="shared" si="25"/>
        <v>-239.61194806031574</v>
      </c>
      <c r="AY27" s="64">
        <f t="shared" si="26"/>
        <v>359.41792209047355</v>
      </c>
      <c r="AZ27" s="65">
        <f t="shared" si="27"/>
        <v>-463.57190357740171</v>
      </c>
      <c r="BA27" s="51">
        <f t="shared" si="28"/>
        <v>838.64181821110515</v>
      </c>
      <c r="BB27" s="55">
        <f t="shared" si="29"/>
        <v>9.1385081010018493E-2</v>
      </c>
      <c r="BC27" s="55">
        <f t="shared" si="30"/>
        <v>0.43672219373890508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 t="str">
        <f>IF(BC27&gt;=BH$4,AD27,"")</f>
        <v/>
      </c>
    </row>
    <row r="28" spans="2:60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230.4983042779794</v>
      </c>
      <c r="N28" s="6">
        <f>IF(H3&gt;J4,"VINTO",M28-L28-K3)</f>
        <v>-1032.9898256678762</v>
      </c>
      <c r="O28" s="2">
        <f>N28</f>
        <v>-1032.9898256678762</v>
      </c>
      <c r="P28" s="2">
        <f>-O28</f>
        <v>1032.9898256678762</v>
      </c>
      <c r="Q28" s="1">
        <f t="shared" si="32"/>
        <v>11.88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9177.0101743321247</v>
      </c>
      <c r="AC28" s="71">
        <f t="shared" si="17"/>
        <v>822.98982566787527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4.2</v>
      </c>
      <c r="AG28" s="74">
        <f t="shared" si="38"/>
        <v>200</v>
      </c>
      <c r="AH28" s="60">
        <f t="shared" si="38"/>
        <v>50</v>
      </c>
      <c r="AI28" s="60">
        <f t="shared" si="38"/>
        <v>210</v>
      </c>
      <c r="AJ28" s="60">
        <f t="shared" si="38"/>
        <v>10210</v>
      </c>
      <c r="AK28" s="60">
        <f t="shared" si="38"/>
        <v>1228.4881299458557</v>
      </c>
      <c r="AL28" s="60">
        <f t="shared" si="38"/>
        <v>24.569762598917112</v>
      </c>
      <c r="AM28" s="60">
        <f t="shared" si="38"/>
        <v>-923.96491045397738</v>
      </c>
      <c r="AN28" s="60">
        <f t="shared" si="38"/>
        <v>-923.96491045397738</v>
      </c>
      <c r="AO28" s="60">
        <f t="shared" si="38"/>
        <v>923.96491045397738</v>
      </c>
      <c r="AP28" s="61" t="str">
        <f t="shared" si="19"/>
        <v/>
      </c>
      <c r="AQ28" s="62">
        <f t="shared" si="6"/>
        <v>35</v>
      </c>
      <c r="AR28" s="63">
        <f t="shared" si="20"/>
        <v>2.4038756999398418</v>
      </c>
      <c r="AS28" s="63">
        <f t="shared" si="21"/>
        <v>120.19378499699209</v>
      </c>
      <c r="AT28" s="63">
        <f t="shared" si="22"/>
        <v>240.38756999398419</v>
      </c>
      <c r="AU28" s="63">
        <f t="shared" si="7"/>
        <v>-120.19378499699209</v>
      </c>
      <c r="AV28" s="68">
        <f t="shared" si="23"/>
        <v>0.1</v>
      </c>
      <c r="AW28" s="63">
        <f t="shared" si="24"/>
        <v>600.96892498496049</v>
      </c>
      <c r="AX28" s="63">
        <f t="shared" si="25"/>
        <v>-240.38756999398419</v>
      </c>
      <c r="AY28" s="64">
        <f t="shared" si="26"/>
        <v>360.58135499097631</v>
      </c>
      <c r="AZ28" s="65">
        <f t="shared" si="27"/>
        <v>-462.40847067689896</v>
      </c>
      <c r="BA28" s="51">
        <f t="shared" si="28"/>
        <v>841.35649497894462</v>
      </c>
      <c r="BB28" s="55">
        <f t="shared" si="29"/>
        <v>9.1680893776515407E-2</v>
      </c>
      <c r="BC28" s="55">
        <f t="shared" si="30"/>
        <v>0.43813585994013499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 t="str">
        <f>IF(BC28&gt;=BH$4,AD28,"")</f>
        <v/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9177.0101743321247</v>
      </c>
      <c r="AC29" s="71">
        <f t="shared" si="17"/>
        <v>822.98982566787527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4.2</v>
      </c>
      <c r="AG29" s="74">
        <f t="shared" si="38"/>
        <v>200</v>
      </c>
      <c r="AH29" s="60">
        <f t="shared" si="38"/>
        <v>50</v>
      </c>
      <c r="AI29" s="60">
        <f t="shared" si="38"/>
        <v>210</v>
      </c>
      <c r="AJ29" s="60">
        <f t="shared" si="38"/>
        <v>10210</v>
      </c>
      <c r="AK29" s="60">
        <f t="shared" si="38"/>
        <v>1228.4881299458557</v>
      </c>
      <c r="AL29" s="60">
        <f t="shared" si="38"/>
        <v>24.569762598917112</v>
      </c>
      <c r="AM29" s="60">
        <f t="shared" si="38"/>
        <v>-923.96491045397738</v>
      </c>
      <c r="AN29" s="60">
        <f t="shared" si="38"/>
        <v>-923.96491045397738</v>
      </c>
      <c r="AO29" s="60">
        <f t="shared" si="38"/>
        <v>923.96491045397738</v>
      </c>
      <c r="AP29" s="61" t="str">
        <f t="shared" si="19"/>
        <v/>
      </c>
      <c r="AQ29" s="62">
        <f t="shared" si="6"/>
        <v>35</v>
      </c>
      <c r="AR29" s="63">
        <f t="shared" si="20"/>
        <v>2.4117185809450925</v>
      </c>
      <c r="AS29" s="63">
        <f t="shared" si="21"/>
        <v>120.58592904725462</v>
      </c>
      <c r="AT29" s="63">
        <f t="shared" si="22"/>
        <v>241.17185809450925</v>
      </c>
      <c r="AU29" s="63">
        <f t="shared" si="7"/>
        <v>-120.58592904725462</v>
      </c>
      <c r="AV29" s="68">
        <f t="shared" si="23"/>
        <v>0.1</v>
      </c>
      <c r="AW29" s="63">
        <f t="shared" si="24"/>
        <v>602.92964523627313</v>
      </c>
      <c r="AX29" s="63">
        <f t="shared" si="25"/>
        <v>-241.17185809450925</v>
      </c>
      <c r="AY29" s="64">
        <f t="shared" si="26"/>
        <v>361.75778714176386</v>
      </c>
      <c r="AZ29" s="65">
        <f t="shared" si="27"/>
        <v>-461.23203852611141</v>
      </c>
      <c r="BA29" s="51">
        <f t="shared" si="28"/>
        <v>844.10150333078241</v>
      </c>
      <c r="BB29" s="55">
        <f t="shared" si="29"/>
        <v>9.1980011713587703E-2</v>
      </c>
      <c r="BC29" s="55">
        <f t="shared" si="30"/>
        <v>0.43956532129445108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 t="str">
        <f>IF(BC29&gt;=BH$4,AD29,"")</f>
        <v/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9177.0101743321247</v>
      </c>
      <c r="AC30" s="71">
        <f t="shared" si="17"/>
        <v>822.98982566787527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4.2</v>
      </c>
      <c r="AG30" s="74">
        <f t="shared" si="38"/>
        <v>200</v>
      </c>
      <c r="AH30" s="60">
        <f t="shared" si="38"/>
        <v>50</v>
      </c>
      <c r="AI30" s="60">
        <f t="shared" si="38"/>
        <v>210</v>
      </c>
      <c r="AJ30" s="60">
        <f t="shared" si="38"/>
        <v>10210</v>
      </c>
      <c r="AK30" s="60">
        <f t="shared" si="38"/>
        <v>1228.4881299458557</v>
      </c>
      <c r="AL30" s="60">
        <f t="shared" si="38"/>
        <v>24.569762598917112</v>
      </c>
      <c r="AM30" s="60">
        <f t="shared" si="38"/>
        <v>-923.96491045397738</v>
      </c>
      <c r="AN30" s="60">
        <f t="shared" si="38"/>
        <v>-923.96491045397738</v>
      </c>
      <c r="AO30" s="60">
        <f t="shared" si="38"/>
        <v>923.96491045397738</v>
      </c>
      <c r="AP30" s="61" t="str">
        <f t="shared" si="19"/>
        <v/>
      </c>
      <c r="AQ30" s="62">
        <f t="shared" si="6"/>
        <v>35</v>
      </c>
      <c r="AR30" s="63">
        <f t="shared" si="20"/>
        <v>2.419649584208829</v>
      </c>
      <c r="AS30" s="63">
        <f t="shared" si="21"/>
        <v>120.98247921044145</v>
      </c>
      <c r="AT30" s="63">
        <f t="shared" si="22"/>
        <v>241.96495842088291</v>
      </c>
      <c r="AU30" s="63">
        <f t="shared" si="7"/>
        <v>-120.98247921044145</v>
      </c>
      <c r="AV30" s="68">
        <f t="shared" si="23"/>
        <v>0.1</v>
      </c>
      <c r="AW30" s="63">
        <f t="shared" si="24"/>
        <v>604.91239605220721</v>
      </c>
      <c r="AX30" s="63">
        <f t="shared" si="25"/>
        <v>-241.96495842088291</v>
      </c>
      <c r="AY30" s="64">
        <f t="shared" si="26"/>
        <v>362.94743763132431</v>
      </c>
      <c r="AZ30" s="65">
        <f t="shared" si="27"/>
        <v>-460.04238803655096</v>
      </c>
      <c r="BA30" s="51">
        <f t="shared" si="28"/>
        <v>846.87735447309024</v>
      </c>
      <c r="BB30" s="55">
        <f t="shared" si="29"/>
        <v>9.2282490526357452E-2</v>
      </c>
      <c r="BC30" s="55">
        <f t="shared" si="30"/>
        <v>0.44101084401229879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 t="str">
        <f>IF(BC30&gt;=BH$4,AD30,"")</f>
        <v/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9177.0101743321247</v>
      </c>
      <c r="AC31" s="71">
        <f t="shared" si="17"/>
        <v>822.98982566787527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4.2</v>
      </c>
      <c r="AG31" s="74">
        <f t="shared" si="38"/>
        <v>200</v>
      </c>
      <c r="AH31" s="60">
        <f t="shared" si="38"/>
        <v>50</v>
      </c>
      <c r="AI31" s="60">
        <f t="shared" si="38"/>
        <v>210</v>
      </c>
      <c r="AJ31" s="60">
        <f t="shared" si="38"/>
        <v>10210</v>
      </c>
      <c r="AK31" s="60">
        <f t="shared" si="38"/>
        <v>1228.4881299458557</v>
      </c>
      <c r="AL31" s="60">
        <f t="shared" si="38"/>
        <v>24.569762598917112</v>
      </c>
      <c r="AM31" s="60">
        <f t="shared" si="38"/>
        <v>-923.96491045397738</v>
      </c>
      <c r="AN31" s="60">
        <f t="shared" si="38"/>
        <v>-923.96491045397738</v>
      </c>
      <c r="AO31" s="60">
        <f t="shared" si="38"/>
        <v>923.96491045397738</v>
      </c>
      <c r="AP31" s="61" t="str">
        <f t="shared" si="19"/>
        <v/>
      </c>
      <c r="AQ31" s="62">
        <f t="shared" si="6"/>
        <v>35</v>
      </c>
      <c r="AR31" s="63">
        <f t="shared" si="20"/>
        <v>2.427670203328653</v>
      </c>
      <c r="AS31" s="63">
        <f t="shared" si="21"/>
        <v>121.38351016643266</v>
      </c>
      <c r="AT31" s="63">
        <f t="shared" si="22"/>
        <v>242.76702033286531</v>
      </c>
      <c r="AU31" s="63">
        <f t="shared" si="7"/>
        <v>-121.38351016643266</v>
      </c>
      <c r="AV31" s="68">
        <f t="shared" si="23"/>
        <v>0.1</v>
      </c>
      <c r="AW31" s="63">
        <f t="shared" si="24"/>
        <v>606.91755083216333</v>
      </c>
      <c r="AX31" s="63">
        <f t="shared" si="25"/>
        <v>-242.76702033286531</v>
      </c>
      <c r="AY31" s="64">
        <f t="shared" si="26"/>
        <v>364.15053049929804</v>
      </c>
      <c r="AZ31" s="65">
        <f t="shared" si="27"/>
        <v>-458.83929516857722</v>
      </c>
      <c r="BA31" s="51">
        <f t="shared" si="28"/>
        <v>849.68457116502861</v>
      </c>
      <c r="BB31" s="55">
        <f t="shared" si="29"/>
        <v>9.2588387178819495E-2</v>
      </c>
      <c r="BC31" s="55">
        <f t="shared" si="30"/>
        <v>0.44247270032017888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 t="str">
        <f>IF(BC31&gt;=BH$4,AD31,"")</f>
        <v/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9177.0101743321247</v>
      </c>
      <c r="AC32" s="71">
        <f t="shared" si="17"/>
        <v>822.98982566787527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4.2</v>
      </c>
      <c r="AG32" s="74">
        <f t="shared" si="38"/>
        <v>200</v>
      </c>
      <c r="AH32" s="60">
        <f t="shared" si="38"/>
        <v>50</v>
      </c>
      <c r="AI32" s="60">
        <f t="shared" si="38"/>
        <v>210</v>
      </c>
      <c r="AJ32" s="60">
        <f t="shared" si="38"/>
        <v>10210</v>
      </c>
      <c r="AK32" s="60">
        <f t="shared" si="38"/>
        <v>1228.4881299458557</v>
      </c>
      <c r="AL32" s="60">
        <f t="shared" si="38"/>
        <v>24.569762598917112</v>
      </c>
      <c r="AM32" s="60">
        <f t="shared" si="38"/>
        <v>-923.96491045397738</v>
      </c>
      <c r="AN32" s="60">
        <f t="shared" si="38"/>
        <v>-923.96491045397738</v>
      </c>
      <c r="AO32" s="60">
        <f t="shared" si="38"/>
        <v>923.96491045397738</v>
      </c>
      <c r="AP32" s="61" t="str">
        <f t="shared" si="19"/>
        <v/>
      </c>
      <c r="AQ32" s="62">
        <f t="shared" si="6"/>
        <v>35</v>
      </c>
      <c r="AR32" s="63">
        <f t="shared" si="20"/>
        <v>2.4357819658475659</v>
      </c>
      <c r="AS32" s="63">
        <f t="shared" si="21"/>
        <v>121.7890982923783</v>
      </c>
      <c r="AT32" s="63">
        <f t="shared" si="22"/>
        <v>243.5781965847566</v>
      </c>
      <c r="AU32" s="63">
        <f t="shared" si="7"/>
        <v>-121.7890982923783</v>
      </c>
      <c r="AV32" s="68">
        <f t="shared" si="23"/>
        <v>0.1</v>
      </c>
      <c r="AW32" s="63">
        <f t="shared" si="24"/>
        <v>608.94549146189149</v>
      </c>
      <c r="AX32" s="63">
        <f t="shared" si="25"/>
        <v>-243.5781965847566</v>
      </c>
      <c r="AY32" s="64">
        <f t="shared" si="26"/>
        <v>365.3672948771349</v>
      </c>
      <c r="AZ32" s="65">
        <f t="shared" si="27"/>
        <v>-457.62253079074037</v>
      </c>
      <c r="BA32" s="51">
        <f t="shared" si="28"/>
        <v>852.52368804664809</v>
      </c>
      <c r="BB32" s="55">
        <f t="shared" si="29"/>
        <v>9.2897759929604987E-2</v>
      </c>
      <c r="BC32" s="55">
        <f t="shared" si="30"/>
        <v>0.44395116863155737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 t="str">
        <f>IF(BC32&gt;=BH$4,AD32,"")</f>
        <v/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9177.0101743321247</v>
      </c>
      <c r="AC33" s="71">
        <f t="shared" si="17"/>
        <v>822.98982566787527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4.2</v>
      </c>
      <c r="AG33" s="74">
        <f t="shared" si="38"/>
        <v>200</v>
      </c>
      <c r="AH33" s="60">
        <f t="shared" si="38"/>
        <v>50</v>
      </c>
      <c r="AI33" s="60">
        <f t="shared" si="38"/>
        <v>210</v>
      </c>
      <c r="AJ33" s="60">
        <f t="shared" si="38"/>
        <v>10210</v>
      </c>
      <c r="AK33" s="60">
        <f t="shared" si="38"/>
        <v>1228.4881299458557</v>
      </c>
      <c r="AL33" s="60">
        <f t="shared" si="38"/>
        <v>24.569762598917112</v>
      </c>
      <c r="AM33" s="60">
        <f t="shared" si="38"/>
        <v>-923.96491045397738</v>
      </c>
      <c r="AN33" s="60">
        <f t="shared" si="38"/>
        <v>-923.96491045397738</v>
      </c>
      <c r="AO33" s="60">
        <f t="shared" si="38"/>
        <v>923.96491045397738</v>
      </c>
      <c r="AP33" s="61" t="str">
        <f t="shared" si="19"/>
        <v/>
      </c>
      <c r="AQ33" s="62">
        <f t="shared" si="6"/>
        <v>35</v>
      </c>
      <c r="AR33" s="63">
        <f t="shared" si="20"/>
        <v>2.443986434223838</v>
      </c>
      <c r="AS33" s="63">
        <f t="shared" si="21"/>
        <v>122.1993217111919</v>
      </c>
      <c r="AT33" s="63">
        <f t="shared" si="22"/>
        <v>244.3986434223838</v>
      </c>
      <c r="AU33" s="63">
        <f t="shared" si="7"/>
        <v>-122.1993217111919</v>
      </c>
      <c r="AV33" s="68">
        <f t="shared" si="23"/>
        <v>0.1</v>
      </c>
      <c r="AW33" s="63">
        <f t="shared" si="24"/>
        <v>610.99660855595948</v>
      </c>
      <c r="AX33" s="63">
        <f t="shared" si="25"/>
        <v>-244.3986434223838</v>
      </c>
      <c r="AY33" s="64">
        <f t="shared" si="26"/>
        <v>366.59796513357571</v>
      </c>
      <c r="AZ33" s="65">
        <f t="shared" si="27"/>
        <v>-456.39186053429955</v>
      </c>
      <c r="BA33" s="51">
        <f t="shared" si="28"/>
        <v>855.39525197834325</v>
      </c>
      <c r="BB33" s="55">
        <f t="shared" si="29"/>
        <v>9.3210668368970878E-2</v>
      </c>
      <c r="BC33" s="55">
        <f t="shared" si="30"/>
        <v>0.44544653372363746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 t="str">
        <f>IF(BC33&gt;=BH$4,AD33,"")</f>
        <v/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9177.0101743321247</v>
      </c>
      <c r="AC34" s="71">
        <f t="shared" si="17"/>
        <v>822.98982566787527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4.2</v>
      </c>
      <c r="AG34" s="74">
        <f t="shared" si="38"/>
        <v>200</v>
      </c>
      <c r="AH34" s="60">
        <f t="shared" si="38"/>
        <v>50</v>
      </c>
      <c r="AI34" s="60">
        <f t="shared" si="38"/>
        <v>210</v>
      </c>
      <c r="AJ34" s="60">
        <f t="shared" si="38"/>
        <v>10210</v>
      </c>
      <c r="AK34" s="60">
        <f t="shared" si="38"/>
        <v>1228.4881299458557</v>
      </c>
      <c r="AL34" s="60">
        <f t="shared" si="38"/>
        <v>24.569762598917112</v>
      </c>
      <c r="AM34" s="60">
        <f t="shared" si="38"/>
        <v>-923.96491045397738</v>
      </c>
      <c r="AN34" s="60">
        <f t="shared" si="38"/>
        <v>-923.96491045397738</v>
      </c>
      <c r="AO34" s="60">
        <f t="shared" si="38"/>
        <v>923.96491045397738</v>
      </c>
      <c r="AP34" s="61" t="str">
        <f t="shared" si="19"/>
        <v/>
      </c>
      <c r="AQ34" s="62">
        <f t="shared" si="6"/>
        <v>35</v>
      </c>
      <c r="AR34" s="63">
        <f t="shared" si="20"/>
        <v>2.4522852068343202</v>
      </c>
      <c r="AS34" s="63">
        <f t="shared" si="21"/>
        <v>122.614260341716</v>
      </c>
      <c r="AT34" s="63">
        <f t="shared" si="22"/>
        <v>245.22852068343201</v>
      </c>
      <c r="AU34" s="63">
        <f t="shared" si="7"/>
        <v>-122.614260341716</v>
      </c>
      <c r="AV34" s="68">
        <f t="shared" si="23"/>
        <v>0.1</v>
      </c>
      <c r="AW34" s="63">
        <f t="shared" si="24"/>
        <v>613.07130170857999</v>
      </c>
      <c r="AX34" s="63">
        <f t="shared" si="25"/>
        <v>-245.22852068343201</v>
      </c>
      <c r="AY34" s="64">
        <f t="shared" si="26"/>
        <v>367.84278102514799</v>
      </c>
      <c r="AZ34" s="65">
        <f t="shared" si="27"/>
        <v>-455.14704464272728</v>
      </c>
      <c r="BA34" s="51">
        <f t="shared" si="28"/>
        <v>858.29982239201206</v>
      </c>
      <c r="BB34" s="55">
        <f t="shared" si="29"/>
        <v>9.3527173457065127E-2</v>
      </c>
      <c r="BC34" s="55">
        <f t="shared" si="30"/>
        <v>0.44695908692022418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 t="str">
        <f>IF(BC34&gt;=BH$4,AD34,"")</f>
        <v/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9177.0101743321247</v>
      </c>
      <c r="AC35" s="71">
        <f t="shared" si="17"/>
        <v>822.98982566787527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4.2</v>
      </c>
      <c r="AG35" s="74">
        <f t="shared" si="38"/>
        <v>200</v>
      </c>
      <c r="AH35" s="60">
        <f t="shared" si="38"/>
        <v>50</v>
      </c>
      <c r="AI35" s="60">
        <f t="shared" si="38"/>
        <v>210</v>
      </c>
      <c r="AJ35" s="60">
        <f t="shared" si="38"/>
        <v>10210</v>
      </c>
      <c r="AK35" s="60">
        <f t="shared" si="38"/>
        <v>1228.4881299458557</v>
      </c>
      <c r="AL35" s="60">
        <f t="shared" si="38"/>
        <v>24.569762598917112</v>
      </c>
      <c r="AM35" s="60">
        <f t="shared" si="38"/>
        <v>-923.96491045397738</v>
      </c>
      <c r="AN35" s="60">
        <f t="shared" si="38"/>
        <v>-923.96491045397738</v>
      </c>
      <c r="AO35" s="60">
        <f t="shared" si="38"/>
        <v>923.96491045397738</v>
      </c>
      <c r="AP35" s="61" t="str">
        <f t="shared" si="19"/>
        <v/>
      </c>
      <c r="AQ35" s="62">
        <f t="shared" si="6"/>
        <v>35</v>
      </c>
      <c r="AR35" s="63">
        <f t="shared" si="20"/>
        <v>2.460679919012553</v>
      </c>
      <c r="AS35" s="63">
        <f t="shared" si="21"/>
        <v>123.03399595062766</v>
      </c>
      <c r="AT35" s="63">
        <f t="shared" si="22"/>
        <v>246.06799190125531</v>
      </c>
      <c r="AU35" s="63">
        <f t="shared" si="7"/>
        <v>-123.03399595062766</v>
      </c>
      <c r="AV35" s="68">
        <f t="shared" si="23"/>
        <v>0.1</v>
      </c>
      <c r="AW35" s="63">
        <f t="shared" si="24"/>
        <v>615.16997975313825</v>
      </c>
      <c r="AX35" s="63">
        <f t="shared" si="25"/>
        <v>-246.06799190125531</v>
      </c>
      <c r="AY35" s="64">
        <f t="shared" si="26"/>
        <v>369.10198785188294</v>
      </c>
      <c r="AZ35" s="65">
        <f t="shared" si="27"/>
        <v>-453.88783781599233</v>
      </c>
      <c r="BA35" s="51">
        <f t="shared" si="28"/>
        <v>861.23797165439362</v>
      </c>
      <c r="BB35" s="55">
        <f t="shared" si="29"/>
        <v>9.3847337563518818E-2</v>
      </c>
      <c r="BC35" s="55">
        <f t="shared" si="30"/>
        <v>0.44848912628093324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 t="str">
        <f>IF(BC35&gt;=BH$4,AD35,"")</f>
        <v/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9177.0101743321247</v>
      </c>
      <c r="AC36" s="71">
        <f t="shared" si="17"/>
        <v>822.98982566787527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4.2</v>
      </c>
      <c r="AG36" s="74">
        <f t="shared" si="38"/>
        <v>200</v>
      </c>
      <c r="AH36" s="60">
        <f t="shared" si="38"/>
        <v>50</v>
      </c>
      <c r="AI36" s="60">
        <f t="shared" si="38"/>
        <v>210</v>
      </c>
      <c r="AJ36" s="60">
        <f t="shared" si="38"/>
        <v>10210</v>
      </c>
      <c r="AK36" s="60">
        <f t="shared" si="38"/>
        <v>1228.4881299458557</v>
      </c>
      <c r="AL36" s="60">
        <f t="shared" si="38"/>
        <v>24.569762598917112</v>
      </c>
      <c r="AM36" s="60">
        <f t="shared" si="38"/>
        <v>-923.96491045397738</v>
      </c>
      <c r="AN36" s="60">
        <f t="shared" si="38"/>
        <v>-923.96491045397738</v>
      </c>
      <c r="AO36" s="60">
        <f t="shared" si="38"/>
        <v>923.96491045397738</v>
      </c>
      <c r="AP36" s="61" t="str">
        <f t="shared" si="19"/>
        <v/>
      </c>
      <c r="AQ36" s="62">
        <f t="shared" si="6"/>
        <v>35</v>
      </c>
      <c r="AR36" s="63">
        <f t="shared" si="20"/>
        <v>2.469172244123091</v>
      </c>
      <c r="AS36" s="63">
        <f t="shared" si="21"/>
        <v>123.45861220615456</v>
      </c>
      <c r="AT36" s="63">
        <f t="shared" si="22"/>
        <v>246.91722441230911</v>
      </c>
      <c r="AU36" s="63">
        <f t="shared" si="7"/>
        <v>-123.45861220615456</v>
      </c>
      <c r="AV36" s="68">
        <f t="shared" si="23"/>
        <v>0.1</v>
      </c>
      <c r="AW36" s="63">
        <f t="shared" si="24"/>
        <v>617.29306103077283</v>
      </c>
      <c r="AX36" s="63">
        <f t="shared" si="25"/>
        <v>-246.91722441230911</v>
      </c>
      <c r="AY36" s="64">
        <f t="shared" si="26"/>
        <v>370.37583661846372</v>
      </c>
      <c r="AZ36" s="65">
        <f t="shared" si="27"/>
        <v>-452.61398904941154</v>
      </c>
      <c r="BA36" s="51">
        <f t="shared" si="28"/>
        <v>864.21028544308183</v>
      </c>
      <c r="BB36" s="55">
        <f t="shared" si="29"/>
        <v>9.4171224508419651E-2</v>
      </c>
      <c r="BC36" s="55">
        <f t="shared" si="30"/>
        <v>0.45003695679699951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 t="str">
        <f>IF(BC36&gt;=BH$4,AD36,"")</f>
        <v/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9177.0101743321247</v>
      </c>
      <c r="AC37" s="71">
        <f t="shared" si="17"/>
        <v>822.98982566787527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4.2</v>
      </c>
      <c r="AG37" s="74">
        <f t="shared" si="38"/>
        <v>200</v>
      </c>
      <c r="AH37" s="60">
        <f t="shared" si="38"/>
        <v>50</v>
      </c>
      <c r="AI37" s="60">
        <f t="shared" si="38"/>
        <v>210</v>
      </c>
      <c r="AJ37" s="60">
        <f t="shared" si="38"/>
        <v>10210</v>
      </c>
      <c r="AK37" s="60">
        <f t="shared" si="38"/>
        <v>1228.4881299458557</v>
      </c>
      <c r="AL37" s="60">
        <f t="shared" si="38"/>
        <v>24.569762598917112</v>
      </c>
      <c r="AM37" s="60">
        <f t="shared" si="38"/>
        <v>-923.96491045397738</v>
      </c>
      <c r="AN37" s="60">
        <f t="shared" si="38"/>
        <v>-923.96491045397738</v>
      </c>
      <c r="AO37" s="60">
        <f t="shared" si="38"/>
        <v>923.96491045397738</v>
      </c>
      <c r="AP37" s="61" t="str">
        <f t="shared" si="19"/>
        <v/>
      </c>
      <c r="AQ37" s="62">
        <f t="shared" si="6"/>
        <v>35</v>
      </c>
      <c r="AR37" s="63">
        <f t="shared" si="20"/>
        <v>2.4777638946735188</v>
      </c>
      <c r="AS37" s="63">
        <f t="shared" si="21"/>
        <v>123.88819473367593</v>
      </c>
      <c r="AT37" s="63">
        <f t="shared" si="22"/>
        <v>247.77638946735186</v>
      </c>
      <c r="AU37" s="63">
        <f t="shared" si="7"/>
        <v>-123.88819473367593</v>
      </c>
      <c r="AV37" s="68">
        <f t="shared" si="23"/>
        <v>0.1</v>
      </c>
      <c r="AW37" s="63">
        <f t="shared" si="24"/>
        <v>619.44097366837968</v>
      </c>
      <c r="AX37" s="63">
        <f t="shared" si="25"/>
        <v>-247.77638946735186</v>
      </c>
      <c r="AY37" s="64">
        <f t="shared" si="26"/>
        <v>371.66458420102782</v>
      </c>
      <c r="AZ37" s="65">
        <f t="shared" si="27"/>
        <v>-451.32524146684744</v>
      </c>
      <c r="BA37" s="51">
        <f t="shared" si="28"/>
        <v>867.21736313573149</v>
      </c>
      <c r="BB37" s="55">
        <f t="shared" si="29"/>
        <v>9.4498899604722839E-2</v>
      </c>
      <c r="BC37" s="55">
        <f t="shared" si="30"/>
        <v>0.45160289059395531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 t="str">
        <f>IF(BC37&gt;=BH$4,AD37,"")</f>
        <v/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9177.0101743321247</v>
      </c>
      <c r="AC38" s="71">
        <f t="shared" si="17"/>
        <v>822.98982566787527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4.2</v>
      </c>
      <c r="AG38" s="74">
        <f t="shared" si="38"/>
        <v>200</v>
      </c>
      <c r="AH38" s="60">
        <f t="shared" si="38"/>
        <v>50</v>
      </c>
      <c r="AI38" s="60">
        <f t="shared" si="38"/>
        <v>210</v>
      </c>
      <c r="AJ38" s="60">
        <f t="shared" si="38"/>
        <v>10210</v>
      </c>
      <c r="AK38" s="60">
        <f t="shared" si="38"/>
        <v>1228.4881299458557</v>
      </c>
      <c r="AL38" s="60">
        <f t="shared" si="38"/>
        <v>24.569762598917112</v>
      </c>
      <c r="AM38" s="60">
        <f t="shared" si="38"/>
        <v>-923.96491045397738</v>
      </c>
      <c r="AN38" s="60">
        <f t="shared" si="38"/>
        <v>-923.96491045397738</v>
      </c>
      <c r="AO38" s="60">
        <f t="shared" si="38"/>
        <v>923.96491045397738</v>
      </c>
      <c r="AP38" s="61" t="str">
        <f t="shared" si="19"/>
        <v/>
      </c>
      <c r="AQ38" s="62">
        <f t="shared" si="6"/>
        <v>35</v>
      </c>
      <c r="AR38" s="63">
        <f t="shared" si="20"/>
        <v>2.4864566234657159</v>
      </c>
      <c r="AS38" s="63">
        <f t="shared" si="21"/>
        <v>124.32283117328579</v>
      </c>
      <c r="AT38" s="63">
        <f t="shared" si="22"/>
        <v>248.64566234657158</v>
      </c>
      <c r="AU38" s="63">
        <f t="shared" si="7"/>
        <v>-124.32283117328579</v>
      </c>
      <c r="AV38" s="68">
        <f t="shared" si="23"/>
        <v>0.1</v>
      </c>
      <c r="AW38" s="63">
        <f t="shared" si="24"/>
        <v>621.61415586642897</v>
      </c>
      <c r="AX38" s="63">
        <f t="shared" si="25"/>
        <v>-248.64566234657158</v>
      </c>
      <c r="AY38" s="64">
        <f t="shared" si="26"/>
        <v>372.96849351985736</v>
      </c>
      <c r="AZ38" s="65">
        <f t="shared" si="27"/>
        <v>-450.0213321480179</v>
      </c>
      <c r="BA38" s="51">
        <f t="shared" si="28"/>
        <v>870.25981821300059</v>
      </c>
      <c r="BB38" s="55">
        <f t="shared" si="29"/>
        <v>9.4830429702159019E-2</v>
      </c>
      <c r="BC38" s="55">
        <f t="shared" si="30"/>
        <v>0.45318724714146352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 t="str">
        <f>IF(BC38&gt;=BH$4,AD38,"")</f>
        <v/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9177.0101743321247</v>
      </c>
      <c r="AC39" s="71">
        <f t="shared" si="17"/>
        <v>822.98982566787527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4.2</v>
      </c>
      <c r="AG39" s="74">
        <f t="shared" si="38"/>
        <v>200</v>
      </c>
      <c r="AH39" s="60">
        <f t="shared" si="38"/>
        <v>50</v>
      </c>
      <c r="AI39" s="60">
        <f t="shared" si="38"/>
        <v>210</v>
      </c>
      <c r="AJ39" s="60">
        <f t="shared" si="38"/>
        <v>10210</v>
      </c>
      <c r="AK39" s="60">
        <f t="shared" si="38"/>
        <v>1228.4881299458557</v>
      </c>
      <c r="AL39" s="60">
        <f t="shared" si="38"/>
        <v>24.569762598917112</v>
      </c>
      <c r="AM39" s="60">
        <f t="shared" si="38"/>
        <v>-923.96491045397738</v>
      </c>
      <c r="AN39" s="60">
        <f t="shared" si="38"/>
        <v>-923.96491045397738</v>
      </c>
      <c r="AO39" s="60">
        <f t="shared" si="38"/>
        <v>923.96491045397738</v>
      </c>
      <c r="AP39" s="61" t="str">
        <f t="shared" si="19"/>
        <v/>
      </c>
      <c r="AQ39" s="62">
        <f t="shared" si="6"/>
        <v>35</v>
      </c>
      <c r="AR39" s="63">
        <f t="shared" si="20"/>
        <v>2.4952522247879987</v>
      </c>
      <c r="AS39" s="63">
        <f t="shared" si="21"/>
        <v>124.76261123939993</v>
      </c>
      <c r="AT39" s="63">
        <f t="shared" si="22"/>
        <v>249.52522247879986</v>
      </c>
      <c r="AU39" s="63">
        <f t="shared" si="7"/>
        <v>-124.76261123939993</v>
      </c>
      <c r="AV39" s="68">
        <f t="shared" si="23"/>
        <v>0.1</v>
      </c>
      <c r="AW39" s="63">
        <f t="shared" si="24"/>
        <v>623.8130561969997</v>
      </c>
      <c r="AX39" s="63">
        <f t="shared" si="25"/>
        <v>-249.52522247879986</v>
      </c>
      <c r="AY39" s="64">
        <f t="shared" si="26"/>
        <v>374.28783371819986</v>
      </c>
      <c r="AZ39" s="65">
        <f t="shared" si="27"/>
        <v>-448.7019919496754</v>
      </c>
      <c r="BA39" s="51">
        <f t="shared" si="28"/>
        <v>873.33827867579953</v>
      </c>
      <c r="BB39" s="55">
        <f t="shared" si="29"/>
        <v>9.5165883232700949E-2</v>
      </c>
      <c r="BC39" s="55">
        <f t="shared" si="30"/>
        <v>0.45479035347059926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 t="str">
        <f>IF(BC39&gt;=BH$4,AD39,"")</f>
        <v/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9177.0101743321247</v>
      </c>
      <c r="AC40" s="71">
        <f t="shared" si="17"/>
        <v>822.98982566787527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4.2</v>
      </c>
      <c r="AG40" s="74">
        <f t="shared" si="38"/>
        <v>200</v>
      </c>
      <c r="AH40" s="60">
        <f t="shared" si="38"/>
        <v>50</v>
      </c>
      <c r="AI40" s="60">
        <f t="shared" si="38"/>
        <v>210</v>
      </c>
      <c r="AJ40" s="60">
        <f t="shared" si="38"/>
        <v>10210</v>
      </c>
      <c r="AK40" s="60">
        <f t="shared" si="38"/>
        <v>1228.4881299458557</v>
      </c>
      <c r="AL40" s="60">
        <f t="shared" si="38"/>
        <v>24.569762598917112</v>
      </c>
      <c r="AM40" s="60">
        <f t="shared" si="38"/>
        <v>-923.96491045397738</v>
      </c>
      <c r="AN40" s="60">
        <f t="shared" si="38"/>
        <v>-923.96491045397738</v>
      </c>
      <c r="AO40" s="60">
        <f t="shared" si="38"/>
        <v>923.96491045397738</v>
      </c>
      <c r="AP40" s="61" t="str">
        <f t="shared" si="19"/>
        <v/>
      </c>
      <c r="AQ40" s="62">
        <f t="shared" si="6"/>
        <v>35</v>
      </c>
      <c r="AR40" s="63">
        <f t="shared" si="20"/>
        <v>2.5041525356498324</v>
      </c>
      <c r="AS40" s="63">
        <f t="shared" si="21"/>
        <v>125.20762678249162</v>
      </c>
      <c r="AT40" s="63">
        <f t="shared" si="22"/>
        <v>250.41525356498323</v>
      </c>
      <c r="AU40" s="63">
        <f t="shared" si="7"/>
        <v>-125.20762678249162</v>
      </c>
      <c r="AV40" s="68">
        <f t="shared" si="23"/>
        <v>0.1</v>
      </c>
      <c r="AW40" s="63">
        <f t="shared" si="24"/>
        <v>626.03813391245808</v>
      </c>
      <c r="AX40" s="63">
        <f t="shared" si="25"/>
        <v>-250.41525356498323</v>
      </c>
      <c r="AY40" s="64">
        <f t="shared" si="26"/>
        <v>375.62288034747485</v>
      </c>
      <c r="AZ40" s="65">
        <f t="shared" si="27"/>
        <v>-447.36694532040042</v>
      </c>
      <c r="BA40" s="51">
        <f t="shared" si="28"/>
        <v>876.45338747744131</v>
      </c>
      <c r="BB40" s="55">
        <f t="shared" si="29"/>
        <v>9.5505330257654092E-2</v>
      </c>
      <c r="BC40" s="55">
        <f t="shared" si="30"/>
        <v>0.45641254439889117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 t="str">
        <f>IF(BC40&gt;=BH$4,AD40,"")</f>
        <v/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9177.0101743321247</v>
      </c>
      <c r="AC41" s="71">
        <f t="shared" si="17"/>
        <v>822.98982566787527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4.2</v>
      </c>
      <c r="AG41" s="74">
        <f t="shared" si="38"/>
        <v>200</v>
      </c>
      <c r="AH41" s="60">
        <f t="shared" si="38"/>
        <v>50</v>
      </c>
      <c r="AI41" s="60">
        <f t="shared" si="38"/>
        <v>210</v>
      </c>
      <c r="AJ41" s="60">
        <f t="shared" si="38"/>
        <v>10210</v>
      </c>
      <c r="AK41" s="60">
        <f t="shared" si="38"/>
        <v>1228.4881299458557</v>
      </c>
      <c r="AL41" s="60">
        <f t="shared" si="38"/>
        <v>24.569762598917112</v>
      </c>
      <c r="AM41" s="60">
        <f t="shared" si="38"/>
        <v>-923.96491045397738</v>
      </c>
      <c r="AN41" s="60">
        <f t="shared" si="38"/>
        <v>-923.96491045397738</v>
      </c>
      <c r="AO41" s="60">
        <f t="shared" si="38"/>
        <v>923.96491045397738</v>
      </c>
      <c r="AP41" s="61" t="str">
        <f t="shared" si="19"/>
        <v/>
      </c>
      <c r="AQ41" s="62">
        <f t="shared" si="6"/>
        <v>35</v>
      </c>
      <c r="AR41" s="63">
        <f t="shared" si="20"/>
        <v>2.5131594370609092</v>
      </c>
      <c r="AS41" s="63">
        <f t="shared" si="21"/>
        <v>125.65797185304545</v>
      </c>
      <c r="AT41" s="63">
        <f t="shared" si="22"/>
        <v>251.31594370609091</v>
      </c>
      <c r="AU41" s="63">
        <f t="shared" si="7"/>
        <v>-125.65797185304545</v>
      </c>
      <c r="AV41" s="68">
        <f t="shared" si="23"/>
        <v>0.1</v>
      </c>
      <c r="AW41" s="63">
        <f t="shared" si="24"/>
        <v>628.28985926522728</v>
      </c>
      <c r="AX41" s="63">
        <f t="shared" si="25"/>
        <v>-251.31594370609091</v>
      </c>
      <c r="AY41" s="64">
        <f t="shared" si="26"/>
        <v>376.97391555913634</v>
      </c>
      <c r="AZ41" s="65">
        <f t="shared" si="27"/>
        <v>-446.01591010873892</v>
      </c>
      <c r="BA41" s="51">
        <f t="shared" si="28"/>
        <v>879.60580297131821</v>
      </c>
      <c r="BB41" s="55">
        <f t="shared" si="29"/>
        <v>9.5848842516438992E-2</v>
      </c>
      <c r="BC41" s="55">
        <f t="shared" si="30"/>
        <v>0.45805416276345007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 t="str">
        <f>IF(BC41&gt;=BH$4,AD41,"")</f>
        <v/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9177.0101743321247</v>
      </c>
      <c r="AC42" s="71">
        <f t="shared" si="17"/>
        <v>822.98982566787527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4.2</v>
      </c>
      <c r="AG42" s="74">
        <f t="shared" si="41"/>
        <v>200</v>
      </c>
      <c r="AH42" s="60">
        <f t="shared" si="41"/>
        <v>50</v>
      </c>
      <c r="AI42" s="60">
        <f t="shared" si="41"/>
        <v>210</v>
      </c>
      <c r="AJ42" s="60">
        <f t="shared" si="41"/>
        <v>10210</v>
      </c>
      <c r="AK42" s="60">
        <f t="shared" si="41"/>
        <v>1228.4881299458557</v>
      </c>
      <c r="AL42" s="60">
        <f t="shared" si="41"/>
        <v>24.569762598917112</v>
      </c>
      <c r="AM42" s="60">
        <f t="shared" si="41"/>
        <v>-923.96491045397738</v>
      </c>
      <c r="AN42" s="60">
        <f t="shared" si="41"/>
        <v>-923.96491045397738</v>
      </c>
      <c r="AO42" s="60">
        <f t="shared" si="41"/>
        <v>923.96491045397738</v>
      </c>
      <c r="AP42" s="61" t="str">
        <f t="shared" si="19"/>
        <v/>
      </c>
      <c r="AQ42" s="62">
        <f t="shared" si="6"/>
        <v>35</v>
      </c>
      <c r="AR42" s="63">
        <f t="shared" si="20"/>
        <v>2.5222748553564571</v>
      </c>
      <c r="AS42" s="63">
        <f t="shared" si="21"/>
        <v>126.11374276782286</v>
      </c>
      <c r="AT42" s="63">
        <f t="shared" si="22"/>
        <v>252.22748553564571</v>
      </c>
      <c r="AU42" s="63">
        <f t="shared" si="7"/>
        <v>-126.11374276782286</v>
      </c>
      <c r="AV42" s="68">
        <f t="shared" si="23"/>
        <v>0.1</v>
      </c>
      <c r="AW42" s="63">
        <f t="shared" si="24"/>
        <v>630.56871383911425</v>
      </c>
      <c r="AX42" s="63">
        <f t="shared" si="25"/>
        <v>-252.22748553564571</v>
      </c>
      <c r="AY42" s="64">
        <f t="shared" si="26"/>
        <v>378.34122830346854</v>
      </c>
      <c r="AZ42" s="65">
        <f t="shared" si="27"/>
        <v>-444.64859736440673</v>
      </c>
      <c r="BA42" s="51">
        <f t="shared" si="28"/>
        <v>882.79619937476002</v>
      </c>
      <c r="BB42" s="55">
        <f t="shared" si="29"/>
        <v>9.6196493477136991E-2</v>
      </c>
      <c r="BC42" s="55">
        <f t="shared" si="30"/>
        <v>0.45971555966252181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 t="str">
        <f>IF(BC42&gt;=BH$4,AD42,"")</f>
        <v/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9177.0101743321247</v>
      </c>
      <c r="AC43" s="71">
        <f t="shared" si="17"/>
        <v>822.98982566787527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4.2</v>
      </c>
      <c r="AG43" s="74">
        <f t="shared" si="41"/>
        <v>200</v>
      </c>
      <c r="AH43" s="60">
        <f t="shared" si="41"/>
        <v>50</v>
      </c>
      <c r="AI43" s="60">
        <f t="shared" si="41"/>
        <v>210</v>
      </c>
      <c r="AJ43" s="60">
        <f t="shared" si="41"/>
        <v>10210</v>
      </c>
      <c r="AK43" s="60">
        <f t="shared" si="41"/>
        <v>1228.4881299458557</v>
      </c>
      <c r="AL43" s="60">
        <f t="shared" si="41"/>
        <v>24.569762598917112</v>
      </c>
      <c r="AM43" s="60">
        <f t="shared" si="41"/>
        <v>-923.96491045397738</v>
      </c>
      <c r="AN43" s="60">
        <f t="shared" si="41"/>
        <v>-923.96491045397738</v>
      </c>
      <c r="AO43" s="60">
        <f t="shared" si="41"/>
        <v>923.96491045397738</v>
      </c>
      <c r="AP43" s="61" t="str">
        <f t="shared" si="19"/>
        <v/>
      </c>
      <c r="AQ43" s="62">
        <f t="shared" si="6"/>
        <v>35</v>
      </c>
      <c r="AR43" s="63">
        <f t="shared" si="20"/>
        <v>2.5315007635707385</v>
      </c>
      <c r="AS43" s="63">
        <f t="shared" si="21"/>
        <v>126.57503817853693</v>
      </c>
      <c r="AT43" s="63">
        <f t="shared" si="22"/>
        <v>253.15007635707386</v>
      </c>
      <c r="AU43" s="63">
        <f t="shared" si="7"/>
        <v>-126.57503817853693</v>
      </c>
      <c r="AV43" s="68">
        <f t="shared" si="23"/>
        <v>0.1</v>
      </c>
      <c r="AW43" s="63">
        <f t="shared" si="24"/>
        <v>632.8751908926846</v>
      </c>
      <c r="AX43" s="63">
        <f t="shared" si="25"/>
        <v>-253.15007635707386</v>
      </c>
      <c r="AY43" s="64">
        <f t="shared" si="26"/>
        <v>379.72511453561071</v>
      </c>
      <c r="AZ43" s="65">
        <f t="shared" si="27"/>
        <v>-443.26471113226455</v>
      </c>
      <c r="BA43" s="51">
        <f t="shared" si="28"/>
        <v>886.02526724975849</v>
      </c>
      <c r="BB43" s="55">
        <f t="shared" si="29"/>
        <v>9.6548358388873726E-2</v>
      </c>
      <c r="BC43" s="55">
        <f t="shared" si="30"/>
        <v>0.46139709470582457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 t="str">
        <f>IF(BC43&gt;=BH$4,AD43,"")</f>
        <v/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9177.0101743321247</v>
      </c>
      <c r="AC44" s="71">
        <f t="shared" si="17"/>
        <v>822.98982566787527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4.2</v>
      </c>
      <c r="AG44" s="74">
        <f t="shared" si="41"/>
        <v>200</v>
      </c>
      <c r="AH44" s="60">
        <f t="shared" si="41"/>
        <v>50</v>
      </c>
      <c r="AI44" s="60">
        <f t="shared" si="41"/>
        <v>210</v>
      </c>
      <c r="AJ44" s="60">
        <f t="shared" si="41"/>
        <v>10210</v>
      </c>
      <c r="AK44" s="60">
        <f t="shared" si="41"/>
        <v>1228.4881299458557</v>
      </c>
      <c r="AL44" s="60">
        <f t="shared" si="41"/>
        <v>24.569762598917112</v>
      </c>
      <c r="AM44" s="60">
        <f t="shared" si="41"/>
        <v>-923.96491045397738</v>
      </c>
      <c r="AN44" s="60">
        <f t="shared" si="41"/>
        <v>-923.96491045397738</v>
      </c>
      <c r="AO44" s="60">
        <f t="shared" si="41"/>
        <v>923.96491045397738</v>
      </c>
      <c r="AP44" s="61" t="str">
        <f t="shared" si="19"/>
        <v/>
      </c>
      <c r="AQ44" s="62">
        <f t="shared" si="6"/>
        <v>35</v>
      </c>
      <c r="AR44" s="63">
        <f t="shared" si="20"/>
        <v>2.5408391828608043</v>
      </c>
      <c r="AS44" s="63">
        <f t="shared" si="21"/>
        <v>127.04195914304022</v>
      </c>
      <c r="AT44" s="63">
        <f t="shared" si="22"/>
        <v>254.08391828608043</v>
      </c>
      <c r="AU44" s="63">
        <f t="shared" si="7"/>
        <v>-127.04195914304022</v>
      </c>
      <c r="AV44" s="68">
        <f t="shared" si="23"/>
        <v>0.1</v>
      </c>
      <c r="AW44" s="63">
        <f t="shared" si="24"/>
        <v>635.20979571520104</v>
      </c>
      <c r="AX44" s="63">
        <f t="shared" si="25"/>
        <v>-254.08391828608043</v>
      </c>
      <c r="AY44" s="64">
        <f t="shared" si="26"/>
        <v>381.12587742912058</v>
      </c>
      <c r="AZ44" s="65">
        <f t="shared" si="27"/>
        <v>-441.86394823875469</v>
      </c>
      <c r="BA44" s="51">
        <f t="shared" si="28"/>
        <v>889.2937140012815</v>
      </c>
      <c r="BB44" s="55">
        <f t="shared" si="29"/>
        <v>9.6904514336119463E-2</v>
      </c>
      <c r="BC44" s="55">
        <f t="shared" si="30"/>
        <v>0.46309913627404581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 t="str">
        <f>IF(BC44&gt;=BH$4,AD44,"")</f>
        <v/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9177.0101743321247</v>
      </c>
      <c r="AC45" s="71">
        <f t="shared" si="17"/>
        <v>822.98982566787527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4.2</v>
      </c>
      <c r="AG45" s="74">
        <f t="shared" si="41"/>
        <v>200</v>
      </c>
      <c r="AH45" s="60">
        <f t="shared" si="41"/>
        <v>50</v>
      </c>
      <c r="AI45" s="60">
        <f t="shared" si="41"/>
        <v>210</v>
      </c>
      <c r="AJ45" s="60">
        <f t="shared" si="41"/>
        <v>10210</v>
      </c>
      <c r="AK45" s="60">
        <f t="shared" si="41"/>
        <v>1228.4881299458557</v>
      </c>
      <c r="AL45" s="60">
        <f t="shared" si="41"/>
        <v>24.569762598917112</v>
      </c>
      <c r="AM45" s="60">
        <f t="shared" si="41"/>
        <v>-923.96491045397738</v>
      </c>
      <c r="AN45" s="60">
        <f t="shared" si="41"/>
        <v>-923.96491045397738</v>
      </c>
      <c r="AO45" s="60">
        <f t="shared" si="41"/>
        <v>923.96491045397738</v>
      </c>
      <c r="AP45" s="61" t="str">
        <f t="shared" si="19"/>
        <v/>
      </c>
      <c r="AQ45" s="62">
        <f t="shared" si="6"/>
        <v>35</v>
      </c>
      <c r="AR45" s="63">
        <f t="shared" si="20"/>
        <v>2.5502921839826498</v>
      </c>
      <c r="AS45" s="63">
        <f t="shared" si="21"/>
        <v>127.51460919913249</v>
      </c>
      <c r="AT45" s="63">
        <f t="shared" si="22"/>
        <v>255.02921839826499</v>
      </c>
      <c r="AU45" s="63">
        <f t="shared" si="7"/>
        <v>-127.51460919913249</v>
      </c>
      <c r="AV45" s="68">
        <f t="shared" si="23"/>
        <v>0.1</v>
      </c>
      <c r="AW45" s="63">
        <f t="shared" si="24"/>
        <v>637.57304599566248</v>
      </c>
      <c r="AX45" s="63">
        <f t="shared" si="25"/>
        <v>-255.02921839826499</v>
      </c>
      <c r="AY45" s="64">
        <f t="shared" si="26"/>
        <v>382.54382759739747</v>
      </c>
      <c r="AZ45" s="65">
        <f t="shared" si="27"/>
        <v>-440.4459980704778</v>
      </c>
      <c r="BA45" s="51">
        <f t="shared" si="28"/>
        <v>892.6022643939275</v>
      </c>
      <c r="BB45" s="55">
        <f t="shared" si="29"/>
        <v>9.7265040294987837E-2</v>
      </c>
      <c r="BC45" s="55">
        <f t="shared" si="30"/>
        <v>0.46482206178788943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 t="str">
        <f>IF(BC45&gt;=BH$4,AD45,"")</f>
        <v/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9177.0101743321247</v>
      </c>
      <c r="AC46" s="71">
        <f t="shared" si="17"/>
        <v>822.98982566787527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4.2</v>
      </c>
      <c r="AG46" s="74">
        <f t="shared" si="41"/>
        <v>200</v>
      </c>
      <c r="AH46" s="60">
        <f t="shared" si="41"/>
        <v>50</v>
      </c>
      <c r="AI46" s="60">
        <f t="shared" si="41"/>
        <v>210</v>
      </c>
      <c r="AJ46" s="60">
        <f t="shared" si="41"/>
        <v>10210</v>
      </c>
      <c r="AK46" s="60">
        <f t="shared" si="41"/>
        <v>1228.4881299458557</v>
      </c>
      <c r="AL46" s="60">
        <f t="shared" si="41"/>
        <v>24.569762598917112</v>
      </c>
      <c r="AM46" s="60">
        <f t="shared" si="41"/>
        <v>-923.96491045397738</v>
      </c>
      <c r="AN46" s="60">
        <f t="shared" si="41"/>
        <v>-923.96491045397738</v>
      </c>
      <c r="AO46" s="60">
        <f t="shared" si="41"/>
        <v>923.96491045397738</v>
      </c>
      <c r="AP46" s="61" t="str">
        <f t="shared" si="19"/>
        <v/>
      </c>
      <c r="AQ46" s="62">
        <f t="shared" si="6"/>
        <v>35</v>
      </c>
      <c r="AR46" s="63">
        <f t="shared" si="20"/>
        <v>2.559861888822049</v>
      </c>
      <c r="AS46" s="63">
        <f t="shared" si="21"/>
        <v>127.99309444110246</v>
      </c>
      <c r="AT46" s="63">
        <f t="shared" si="22"/>
        <v>255.98618888220491</v>
      </c>
      <c r="AU46" s="63">
        <f t="shared" si="7"/>
        <v>-127.99309444110246</v>
      </c>
      <c r="AV46" s="68">
        <f t="shared" si="23"/>
        <v>0.1</v>
      </c>
      <c r="AW46" s="63">
        <f t="shared" si="24"/>
        <v>639.96547220551224</v>
      </c>
      <c r="AX46" s="63">
        <f t="shared" si="25"/>
        <v>-255.98618888220491</v>
      </c>
      <c r="AY46" s="64">
        <f t="shared" si="26"/>
        <v>383.9792833233073</v>
      </c>
      <c r="AZ46" s="65">
        <f t="shared" si="27"/>
        <v>-439.01054234456797</v>
      </c>
      <c r="BA46" s="51">
        <f t="shared" si="28"/>
        <v>895.95166108771718</v>
      </c>
      <c r="BB46" s="55">
        <f t="shared" si="29"/>
        <v>9.7630017191620025E-2</v>
      </c>
      <c r="BC46" s="55">
        <f t="shared" si="30"/>
        <v>0.46656625798708901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 t="str">
        <f>IF(BC46&gt;=BH$4,AD46,"")</f>
        <v/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9177.0101743321247</v>
      </c>
      <c r="AC47" s="71">
        <f t="shared" si="17"/>
        <v>822.98982566787527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4.2</v>
      </c>
      <c r="AG47" s="74">
        <f t="shared" si="41"/>
        <v>200</v>
      </c>
      <c r="AH47" s="60">
        <f t="shared" si="41"/>
        <v>50</v>
      </c>
      <c r="AI47" s="60">
        <f t="shared" si="41"/>
        <v>210</v>
      </c>
      <c r="AJ47" s="60">
        <f t="shared" si="41"/>
        <v>10210</v>
      </c>
      <c r="AK47" s="60">
        <f t="shared" si="41"/>
        <v>1228.4881299458557</v>
      </c>
      <c r="AL47" s="60">
        <f t="shared" si="41"/>
        <v>24.569762598917112</v>
      </c>
      <c r="AM47" s="60">
        <f t="shared" si="41"/>
        <v>-923.96491045397738</v>
      </c>
      <c r="AN47" s="60">
        <f t="shared" si="41"/>
        <v>-923.96491045397738</v>
      </c>
      <c r="AO47" s="60">
        <f t="shared" si="41"/>
        <v>923.96491045397738</v>
      </c>
      <c r="AP47" s="61" t="str">
        <f t="shared" si="19"/>
        <v/>
      </c>
      <c r="AQ47" s="62">
        <f t="shared" si="6"/>
        <v>35</v>
      </c>
      <c r="AR47" s="63">
        <f t="shared" si="20"/>
        <v>2.5695504719824349</v>
      </c>
      <c r="AS47" s="63">
        <f t="shared" si="21"/>
        <v>128.47752359912175</v>
      </c>
      <c r="AT47" s="63">
        <f t="shared" si="22"/>
        <v>256.95504719824351</v>
      </c>
      <c r="AU47" s="63">
        <f t="shared" si="7"/>
        <v>-128.47752359912175</v>
      </c>
      <c r="AV47" s="68">
        <f t="shared" si="23"/>
        <v>0.1</v>
      </c>
      <c r="AW47" s="63">
        <f t="shared" si="24"/>
        <v>642.38761799560871</v>
      </c>
      <c r="AX47" s="63">
        <f t="shared" si="25"/>
        <v>-256.95504719824351</v>
      </c>
      <c r="AY47" s="64">
        <f t="shared" si="26"/>
        <v>385.4325707973652</v>
      </c>
      <c r="AZ47" s="65">
        <f t="shared" si="27"/>
        <v>-437.55725487051006</v>
      </c>
      <c r="BA47" s="51">
        <f t="shared" si="28"/>
        <v>899.34266519385233</v>
      </c>
      <c r="BB47" s="55">
        <f t="shared" si="29"/>
        <v>9.7999527962744554E-2</v>
      </c>
      <c r="BC47" s="55">
        <f t="shared" si="30"/>
        <v>0.46833212121981915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 t="str">
        <f>IF(BC47&gt;=BH$4,AD47,"")</f>
        <v/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9177.0101743321247</v>
      </c>
      <c r="AC48" s="71">
        <f t="shared" si="17"/>
        <v>822.98982566787527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4.2</v>
      </c>
      <c r="AG48" s="74">
        <f t="shared" si="41"/>
        <v>200</v>
      </c>
      <c r="AH48" s="60">
        <f t="shared" si="41"/>
        <v>50</v>
      </c>
      <c r="AI48" s="60">
        <f t="shared" si="41"/>
        <v>210</v>
      </c>
      <c r="AJ48" s="60">
        <f t="shared" si="41"/>
        <v>10210</v>
      </c>
      <c r="AK48" s="60">
        <f t="shared" si="41"/>
        <v>1228.4881299458557</v>
      </c>
      <c r="AL48" s="60">
        <f t="shared" si="41"/>
        <v>24.569762598917112</v>
      </c>
      <c r="AM48" s="60">
        <f t="shared" si="41"/>
        <v>-923.96491045397738</v>
      </c>
      <c r="AN48" s="60">
        <f t="shared" si="41"/>
        <v>-923.96491045397738</v>
      </c>
      <c r="AO48" s="60">
        <f t="shared" si="41"/>
        <v>923.96491045397738</v>
      </c>
      <c r="AP48" s="61" t="str">
        <f t="shared" si="19"/>
        <v/>
      </c>
      <c r="AQ48" s="62">
        <f t="shared" si="6"/>
        <v>35</v>
      </c>
      <c r="AR48" s="63">
        <f t="shared" si="20"/>
        <v>2.5793601624323248</v>
      </c>
      <c r="AS48" s="63">
        <f t="shared" si="21"/>
        <v>128.96800812161624</v>
      </c>
      <c r="AT48" s="63">
        <f t="shared" si="22"/>
        <v>257.93601624323247</v>
      </c>
      <c r="AU48" s="63">
        <f t="shared" si="7"/>
        <v>-128.96800812161624</v>
      </c>
      <c r="AV48" s="68">
        <f t="shared" si="23"/>
        <v>0.1</v>
      </c>
      <c r="AW48" s="63">
        <f t="shared" si="24"/>
        <v>644.84004060808115</v>
      </c>
      <c r="AX48" s="63">
        <f t="shared" si="25"/>
        <v>-257.93601624323247</v>
      </c>
      <c r="AY48" s="64">
        <f t="shared" si="26"/>
        <v>386.90402436484868</v>
      </c>
      <c r="AZ48" s="65">
        <f t="shared" si="27"/>
        <v>-436.08580130302659</v>
      </c>
      <c r="BA48" s="51">
        <f t="shared" si="28"/>
        <v>902.77605685131368</v>
      </c>
      <c r="BB48" s="55">
        <f t="shared" si="29"/>
        <v>9.8373657618508095E-2</v>
      </c>
      <c r="BC48" s="55">
        <f t="shared" si="30"/>
        <v>0.47012005774295829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 t="str">
        <f>IF(BC48&gt;=BH$4,AD48,"")</f>
        <v/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9177.0101743321247</v>
      </c>
      <c r="AC49" s="71">
        <f t="shared" si="17"/>
        <v>822.98982566787527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4.2</v>
      </c>
      <c r="AG49" s="74">
        <f t="shared" si="41"/>
        <v>200</v>
      </c>
      <c r="AH49" s="60">
        <f t="shared" si="41"/>
        <v>50</v>
      </c>
      <c r="AI49" s="60">
        <f t="shared" si="41"/>
        <v>210</v>
      </c>
      <c r="AJ49" s="60">
        <f t="shared" si="41"/>
        <v>10210</v>
      </c>
      <c r="AK49" s="60">
        <f t="shared" si="41"/>
        <v>1228.4881299458557</v>
      </c>
      <c r="AL49" s="60">
        <f t="shared" si="41"/>
        <v>24.569762598917112</v>
      </c>
      <c r="AM49" s="60">
        <f t="shared" si="41"/>
        <v>-923.96491045397738</v>
      </c>
      <c r="AN49" s="60">
        <f t="shared" si="41"/>
        <v>-923.96491045397738</v>
      </c>
      <c r="AO49" s="60">
        <f t="shared" si="41"/>
        <v>923.96491045397738</v>
      </c>
      <c r="AP49" s="61" t="str">
        <f t="shared" si="19"/>
        <v/>
      </c>
      <c r="AQ49" s="62">
        <f t="shared" si="6"/>
        <v>35</v>
      </c>
      <c r="AR49" s="63">
        <f t="shared" si="20"/>
        <v>2.5892932452149182</v>
      </c>
      <c r="AS49" s="63">
        <f t="shared" si="21"/>
        <v>129.46466226074591</v>
      </c>
      <c r="AT49" s="63">
        <f t="shared" si="22"/>
        <v>258.92932452149182</v>
      </c>
      <c r="AU49" s="63">
        <f t="shared" si="7"/>
        <v>-129.46466226074591</v>
      </c>
      <c r="AV49" s="68">
        <f t="shared" si="23"/>
        <v>0.1</v>
      </c>
      <c r="AW49" s="63">
        <f t="shared" si="24"/>
        <v>647.3233113037295</v>
      </c>
      <c r="AX49" s="63">
        <f t="shared" si="25"/>
        <v>-258.92932452149182</v>
      </c>
      <c r="AY49" s="64">
        <f t="shared" si="26"/>
        <v>388.39398678223768</v>
      </c>
      <c r="AZ49" s="65">
        <f t="shared" si="27"/>
        <v>-434.59583888563759</v>
      </c>
      <c r="BA49" s="51">
        <f t="shared" si="28"/>
        <v>906.25263582522143</v>
      </c>
      <c r="BB49" s="55">
        <f t="shared" si="29"/>
        <v>9.8752493307677491E-2</v>
      </c>
      <c r="BC49" s="55">
        <f t="shared" si="30"/>
        <v>0.47193048403368409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 t="str">
        <f>IF(BC49&gt;=BH$4,AD49,"")</f>
        <v/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9177.0101743321247</v>
      </c>
      <c r="AC50" s="71">
        <f t="shared" si="17"/>
        <v>822.98982566787527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4.2</v>
      </c>
      <c r="AG50" s="74">
        <f t="shared" si="41"/>
        <v>200</v>
      </c>
      <c r="AH50" s="60">
        <f t="shared" si="41"/>
        <v>50</v>
      </c>
      <c r="AI50" s="60">
        <f t="shared" si="41"/>
        <v>210</v>
      </c>
      <c r="AJ50" s="60">
        <f t="shared" si="41"/>
        <v>10210</v>
      </c>
      <c r="AK50" s="60">
        <f t="shared" si="41"/>
        <v>1228.4881299458557</v>
      </c>
      <c r="AL50" s="60">
        <f t="shared" si="41"/>
        <v>24.569762598917112</v>
      </c>
      <c r="AM50" s="60">
        <f t="shared" si="41"/>
        <v>-923.96491045397738</v>
      </c>
      <c r="AN50" s="60">
        <f t="shared" si="41"/>
        <v>-923.96491045397738</v>
      </c>
      <c r="AO50" s="60">
        <f t="shared" si="41"/>
        <v>923.96491045397738</v>
      </c>
      <c r="AP50" s="61" t="str">
        <f t="shared" si="19"/>
        <v/>
      </c>
      <c r="AQ50" s="62">
        <f t="shared" si="6"/>
        <v>35</v>
      </c>
      <c r="AR50" s="63">
        <f t="shared" si="20"/>
        <v>2.5993520632226073</v>
      </c>
      <c r="AS50" s="63">
        <f t="shared" si="21"/>
        <v>129.96760316113037</v>
      </c>
      <c r="AT50" s="63">
        <f t="shared" si="22"/>
        <v>259.93520632226074</v>
      </c>
      <c r="AU50" s="63">
        <f t="shared" si="7"/>
        <v>-129.96760316113037</v>
      </c>
      <c r="AV50" s="68">
        <f t="shared" si="23"/>
        <v>0.1</v>
      </c>
      <c r="AW50" s="63">
        <f t="shared" si="24"/>
        <v>649.83801580565182</v>
      </c>
      <c r="AX50" s="63">
        <f t="shared" si="25"/>
        <v>-259.93520632226074</v>
      </c>
      <c r="AY50" s="64">
        <f t="shared" si="26"/>
        <v>389.90280948339108</v>
      </c>
      <c r="AZ50" s="65">
        <f t="shared" si="27"/>
        <v>-433.08701618448418</v>
      </c>
      <c r="BA50" s="51">
        <f t="shared" si="28"/>
        <v>909.77322212791262</v>
      </c>
      <c r="BB50" s="55">
        <f t="shared" si="29"/>
        <v>9.9136124385317381E-2</v>
      </c>
      <c r="BC50" s="55">
        <f t="shared" si="30"/>
        <v>0.47376382711290016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 t="str">
        <f>IF(BC50&gt;=BH$4,AD50,"")</f>
        <v/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9177.0101743321247</v>
      </c>
      <c r="AC51" s="71">
        <f t="shared" si="17"/>
        <v>822.98982566787527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4.2</v>
      </c>
      <c r="AG51" s="74">
        <f t="shared" si="41"/>
        <v>200</v>
      </c>
      <c r="AH51" s="60">
        <f t="shared" si="41"/>
        <v>50</v>
      </c>
      <c r="AI51" s="60">
        <f t="shared" si="41"/>
        <v>210</v>
      </c>
      <c r="AJ51" s="60">
        <f t="shared" si="41"/>
        <v>10210</v>
      </c>
      <c r="AK51" s="60">
        <f t="shared" si="41"/>
        <v>1228.4881299458557</v>
      </c>
      <c r="AL51" s="60">
        <f t="shared" si="41"/>
        <v>24.569762598917112</v>
      </c>
      <c r="AM51" s="60">
        <f t="shared" si="41"/>
        <v>-923.96491045397738</v>
      </c>
      <c r="AN51" s="60">
        <f t="shared" si="41"/>
        <v>-923.96491045397738</v>
      </c>
      <c r="AO51" s="60">
        <f t="shared" si="41"/>
        <v>923.96491045397738</v>
      </c>
      <c r="AP51" s="61" t="str">
        <f t="shared" si="19"/>
        <v/>
      </c>
      <c r="AQ51" s="62">
        <f t="shared" si="6"/>
        <v>35</v>
      </c>
      <c r="AR51" s="63">
        <f t="shared" si="20"/>
        <v>2.6095390190393122</v>
      </c>
      <c r="AS51" s="63">
        <f t="shared" si="21"/>
        <v>130.47695095196562</v>
      </c>
      <c r="AT51" s="63">
        <f t="shared" si="22"/>
        <v>260.95390190393124</v>
      </c>
      <c r="AU51" s="63">
        <f t="shared" si="7"/>
        <v>-130.47695095196562</v>
      </c>
      <c r="AV51" s="68">
        <f t="shared" si="23"/>
        <v>0.1</v>
      </c>
      <c r="AW51" s="63">
        <f t="shared" si="24"/>
        <v>652.38475475982807</v>
      </c>
      <c r="AX51" s="63">
        <f t="shared" si="25"/>
        <v>-260.95390190393124</v>
      </c>
      <c r="AY51" s="64">
        <f t="shared" si="26"/>
        <v>391.43085285589683</v>
      </c>
      <c r="AZ51" s="65">
        <f t="shared" si="27"/>
        <v>-431.55897281197844</v>
      </c>
      <c r="BA51" s="51">
        <f t="shared" si="28"/>
        <v>913.33865666375937</v>
      </c>
      <c r="BB51" s="55">
        <f t="shared" si="29"/>
        <v>9.9524642483054607E-2</v>
      </c>
      <c r="BC51" s="55">
        <f t="shared" si="30"/>
        <v>0.47562052488102347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 t="str">
        <f>IF(BC51&gt;=BH$4,AD51,"")</f>
        <v/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9177.0101743321247</v>
      </c>
      <c r="AC52" s="71">
        <f t="shared" si="17"/>
        <v>822.98982566787527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4.2</v>
      </c>
      <c r="AG52" s="74">
        <f t="shared" si="41"/>
        <v>200</v>
      </c>
      <c r="AH52" s="60">
        <f t="shared" si="41"/>
        <v>50</v>
      </c>
      <c r="AI52" s="60">
        <f t="shared" si="41"/>
        <v>210</v>
      </c>
      <c r="AJ52" s="60">
        <f t="shared" si="41"/>
        <v>10210</v>
      </c>
      <c r="AK52" s="60">
        <f t="shared" si="41"/>
        <v>1228.4881299458557</v>
      </c>
      <c r="AL52" s="60">
        <f t="shared" si="41"/>
        <v>24.569762598917112</v>
      </c>
      <c r="AM52" s="60">
        <f t="shared" si="41"/>
        <v>-923.96491045397738</v>
      </c>
      <c r="AN52" s="60">
        <f t="shared" si="41"/>
        <v>-923.96491045397738</v>
      </c>
      <c r="AO52" s="60">
        <f t="shared" si="41"/>
        <v>923.96491045397738</v>
      </c>
      <c r="AP52" s="61" t="str">
        <f t="shared" si="19"/>
        <v/>
      </c>
      <c r="AQ52" s="62">
        <f t="shared" si="6"/>
        <v>35</v>
      </c>
      <c r="AR52" s="63">
        <f t="shared" si="20"/>
        <v>2.6198565768536666</v>
      </c>
      <c r="AS52" s="63">
        <f t="shared" si="21"/>
        <v>130.99282884268334</v>
      </c>
      <c r="AT52" s="63">
        <f t="shared" si="22"/>
        <v>261.98565768536668</v>
      </c>
      <c r="AU52" s="63">
        <f t="shared" si="7"/>
        <v>-130.99282884268334</v>
      </c>
      <c r="AV52" s="68">
        <f t="shared" si="23"/>
        <v>0.1</v>
      </c>
      <c r="AW52" s="63">
        <f t="shared" si="24"/>
        <v>654.96414421341672</v>
      </c>
      <c r="AX52" s="63">
        <f t="shared" si="25"/>
        <v>-261.98565768536668</v>
      </c>
      <c r="AY52" s="64">
        <f t="shared" si="26"/>
        <v>392.97848652805004</v>
      </c>
      <c r="AZ52" s="65">
        <f t="shared" si="27"/>
        <v>-430.01133913982522</v>
      </c>
      <c r="BA52" s="51">
        <f t="shared" si="28"/>
        <v>916.94980189878333</v>
      </c>
      <c r="BB52" s="55">
        <f t="shared" si="29"/>
        <v>9.9918141582044845E-2</v>
      </c>
      <c r="BC52" s="55">
        <f t="shared" si="30"/>
        <v>0.4775010264666868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 t="str">
        <f>IF(BC52&gt;=BH$4,AD52,"")</f>
        <v/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9177.0101743321247</v>
      </c>
      <c r="AC53" s="71">
        <f t="shared" si="17"/>
        <v>822.98982566787527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4.2</v>
      </c>
      <c r="AG53" s="74">
        <f t="shared" si="41"/>
        <v>200</v>
      </c>
      <c r="AH53" s="60">
        <f t="shared" si="41"/>
        <v>50</v>
      </c>
      <c r="AI53" s="60">
        <f t="shared" si="41"/>
        <v>210</v>
      </c>
      <c r="AJ53" s="60">
        <f t="shared" si="41"/>
        <v>10210</v>
      </c>
      <c r="AK53" s="60">
        <f t="shared" si="41"/>
        <v>1228.4881299458557</v>
      </c>
      <c r="AL53" s="60">
        <f t="shared" si="41"/>
        <v>24.569762598917112</v>
      </c>
      <c r="AM53" s="60">
        <f t="shared" si="41"/>
        <v>-923.96491045397738</v>
      </c>
      <c r="AN53" s="60">
        <f t="shared" si="41"/>
        <v>-923.96491045397738</v>
      </c>
      <c r="AO53" s="60">
        <f t="shared" si="41"/>
        <v>923.96491045397738</v>
      </c>
      <c r="AP53" s="61" t="str">
        <f t="shared" si="19"/>
        <v/>
      </c>
      <c r="AQ53" s="62">
        <f t="shared" si="6"/>
        <v>35</v>
      </c>
      <c r="AR53" s="63">
        <f t="shared" si="20"/>
        <v>2.6303072644462708</v>
      </c>
      <c r="AS53" s="63">
        <f t="shared" si="21"/>
        <v>131.51536322231354</v>
      </c>
      <c r="AT53" s="63">
        <f t="shared" si="22"/>
        <v>263.03072644462708</v>
      </c>
      <c r="AU53" s="63">
        <f t="shared" si="7"/>
        <v>-131.51536322231354</v>
      </c>
      <c r="AV53" s="68">
        <f t="shared" si="23"/>
        <v>0.1</v>
      </c>
      <c r="AW53" s="63">
        <f t="shared" si="24"/>
        <v>657.57681611156772</v>
      </c>
      <c r="AX53" s="63">
        <f t="shared" si="25"/>
        <v>-263.03072644462708</v>
      </c>
      <c r="AY53" s="64">
        <f t="shared" si="26"/>
        <v>394.54608966694065</v>
      </c>
      <c r="AZ53" s="65">
        <f t="shared" si="27"/>
        <v>-428.44373600093462</v>
      </c>
      <c r="BA53" s="51">
        <f t="shared" si="28"/>
        <v>920.60754255619474</v>
      </c>
      <c r="BB53" s="55">
        <f t="shared" si="29"/>
        <v>0.100316718088764</v>
      </c>
      <c r="BC53" s="55">
        <f t="shared" si="30"/>
        <v>0.47940579258893923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 t="str">
        <f>IF(BC53&gt;=BH$4,AD53,"")</f>
        <v/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9177.0101743321247</v>
      </c>
      <c r="AC54" s="71">
        <f t="shared" si="17"/>
        <v>822.98982566787527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4.2</v>
      </c>
      <c r="AG54" s="74">
        <f t="shared" si="41"/>
        <v>200</v>
      </c>
      <c r="AH54" s="60">
        <f t="shared" si="41"/>
        <v>50</v>
      </c>
      <c r="AI54" s="60">
        <f t="shared" si="41"/>
        <v>210</v>
      </c>
      <c r="AJ54" s="60">
        <f t="shared" si="41"/>
        <v>10210</v>
      </c>
      <c r="AK54" s="60">
        <f t="shared" si="41"/>
        <v>1228.4881299458557</v>
      </c>
      <c r="AL54" s="60">
        <f t="shared" si="41"/>
        <v>24.569762598917112</v>
      </c>
      <c r="AM54" s="60">
        <f t="shared" si="41"/>
        <v>-923.96491045397738</v>
      </c>
      <c r="AN54" s="60">
        <f t="shared" si="41"/>
        <v>-923.96491045397738</v>
      </c>
      <c r="AO54" s="60">
        <f t="shared" si="41"/>
        <v>923.96491045397738</v>
      </c>
      <c r="AP54" s="61" t="str">
        <f t="shared" si="19"/>
        <v/>
      </c>
      <c r="AQ54" s="62">
        <f t="shared" si="6"/>
        <v>35</v>
      </c>
      <c r="AR54" s="63">
        <f t="shared" si="20"/>
        <v>2.6408936752543637</v>
      </c>
      <c r="AS54" s="63">
        <f t="shared" si="21"/>
        <v>132.04468376271819</v>
      </c>
      <c r="AT54" s="63">
        <f t="shared" si="22"/>
        <v>264.08936752543639</v>
      </c>
      <c r="AU54" s="63">
        <f t="shared" si="7"/>
        <v>-132.04468376271819</v>
      </c>
      <c r="AV54" s="68">
        <f t="shared" si="23"/>
        <v>0.1</v>
      </c>
      <c r="AW54" s="63">
        <f t="shared" si="24"/>
        <v>660.22341881359102</v>
      </c>
      <c r="AX54" s="63">
        <f t="shared" si="25"/>
        <v>-264.08936752543639</v>
      </c>
      <c r="AY54" s="64">
        <f t="shared" si="26"/>
        <v>396.13405128815464</v>
      </c>
      <c r="AZ54" s="65">
        <f t="shared" si="27"/>
        <v>-426.85577437972063</v>
      </c>
      <c r="BA54" s="51">
        <f t="shared" si="28"/>
        <v>924.3127863390273</v>
      </c>
      <c r="BB54" s="55">
        <f t="shared" si="29"/>
        <v>0.10072047091375226</v>
      </c>
      <c r="BC54" s="55">
        <f t="shared" si="30"/>
        <v>0.48133529593355873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 t="str">
        <f>IF(BC54&gt;=BH$4,AD54,"")</f>
        <v/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9177.0101743321247</v>
      </c>
      <c r="AC55" s="71">
        <f t="shared" si="17"/>
        <v>822.98982566787527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4.2</v>
      </c>
      <c r="AG55" s="74">
        <f t="shared" si="41"/>
        <v>200</v>
      </c>
      <c r="AH55" s="60">
        <f t="shared" si="41"/>
        <v>50</v>
      </c>
      <c r="AI55" s="60">
        <f t="shared" si="41"/>
        <v>210</v>
      </c>
      <c r="AJ55" s="60">
        <f t="shared" si="41"/>
        <v>10210</v>
      </c>
      <c r="AK55" s="60">
        <f t="shared" si="41"/>
        <v>1228.4881299458557</v>
      </c>
      <c r="AL55" s="60">
        <f t="shared" si="41"/>
        <v>24.569762598917112</v>
      </c>
      <c r="AM55" s="60">
        <f t="shared" si="41"/>
        <v>-923.96491045397738</v>
      </c>
      <c r="AN55" s="60">
        <f t="shared" si="41"/>
        <v>-923.96491045397738</v>
      </c>
      <c r="AO55" s="60">
        <f t="shared" si="41"/>
        <v>923.96491045397738</v>
      </c>
      <c r="AP55" s="61" t="str">
        <f t="shared" si="19"/>
        <v/>
      </c>
      <c r="AQ55" s="62">
        <f t="shared" si="6"/>
        <v>35</v>
      </c>
      <c r="AR55" s="63">
        <f t="shared" si="20"/>
        <v>2.6516184705174641</v>
      </c>
      <c r="AS55" s="63">
        <f t="shared" si="21"/>
        <v>132.5809235258732</v>
      </c>
      <c r="AT55" s="63">
        <f t="shared" si="22"/>
        <v>265.16184705174641</v>
      </c>
      <c r="AU55" s="63">
        <f t="shared" si="7"/>
        <v>-132.5809235258732</v>
      </c>
      <c r="AV55" s="68">
        <f t="shared" si="23"/>
        <v>0.1</v>
      </c>
      <c r="AW55" s="63">
        <f t="shared" si="24"/>
        <v>662.90461762936604</v>
      </c>
      <c r="AX55" s="63">
        <f t="shared" si="25"/>
        <v>-265.16184705174641</v>
      </c>
      <c r="AY55" s="64">
        <f t="shared" si="26"/>
        <v>397.74277057761964</v>
      </c>
      <c r="AZ55" s="65">
        <f t="shared" si="27"/>
        <v>-425.24705509025563</v>
      </c>
      <c r="BA55" s="51">
        <f t="shared" si="28"/>
        <v>928.06646468111239</v>
      </c>
      <c r="BB55" s="55">
        <f t="shared" si="29"/>
        <v>0.10112950155344622</v>
      </c>
      <c r="BC55" s="55">
        <f t="shared" si="30"/>
        <v>0.48329002154412076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 t="str">
        <f>IF(BC55&gt;=BH$4,AD55,"")</f>
        <v/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9177.0101743321247</v>
      </c>
      <c r="AC56" s="71">
        <f t="shared" si="17"/>
        <v>822.98982566787527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4.2</v>
      </c>
      <c r="AG56" s="74">
        <f t="shared" si="41"/>
        <v>200</v>
      </c>
      <c r="AH56" s="60">
        <f t="shared" si="41"/>
        <v>50</v>
      </c>
      <c r="AI56" s="60">
        <f t="shared" si="41"/>
        <v>210</v>
      </c>
      <c r="AJ56" s="60">
        <f t="shared" si="41"/>
        <v>10210</v>
      </c>
      <c r="AK56" s="60">
        <f t="shared" si="41"/>
        <v>1228.4881299458557</v>
      </c>
      <c r="AL56" s="60">
        <f t="shared" si="41"/>
        <v>24.569762598917112</v>
      </c>
      <c r="AM56" s="60">
        <f t="shared" si="41"/>
        <v>-923.96491045397738</v>
      </c>
      <c r="AN56" s="60">
        <f t="shared" si="41"/>
        <v>-923.96491045397738</v>
      </c>
      <c r="AO56" s="60">
        <f t="shared" si="41"/>
        <v>923.96491045397738</v>
      </c>
      <c r="AP56" s="61" t="str">
        <f t="shared" si="19"/>
        <v/>
      </c>
      <c r="AQ56" s="62">
        <f t="shared" si="6"/>
        <v>35</v>
      </c>
      <c r="AR56" s="63">
        <f t="shared" si="20"/>
        <v>2.6624843815077104</v>
      </c>
      <c r="AS56" s="63">
        <f t="shared" si="21"/>
        <v>133.12421907538553</v>
      </c>
      <c r="AT56" s="63">
        <f t="shared" si="22"/>
        <v>266.24843815077105</v>
      </c>
      <c r="AU56" s="63">
        <f t="shared" si="7"/>
        <v>-133.12421907538553</v>
      </c>
      <c r="AV56" s="68">
        <f t="shared" si="23"/>
        <v>0.1</v>
      </c>
      <c r="AW56" s="63">
        <f t="shared" si="24"/>
        <v>665.62109537692766</v>
      </c>
      <c r="AX56" s="63">
        <f t="shared" si="25"/>
        <v>-266.24843815077105</v>
      </c>
      <c r="AY56" s="64">
        <f t="shared" si="26"/>
        <v>399.3726572261566</v>
      </c>
      <c r="AZ56" s="65">
        <f t="shared" si="27"/>
        <v>-423.61716844171866</v>
      </c>
      <c r="BA56" s="51">
        <f t="shared" si="28"/>
        <v>931.86953352769865</v>
      </c>
      <c r="BB56" s="55">
        <f t="shared" si="29"/>
        <v>0.10154391417524143</v>
      </c>
      <c r="BC56" s="55">
        <f t="shared" si="30"/>
        <v>0.48527046722850609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 t="str">
        <f>IF(BC56&gt;=BH$4,AD56,"")</f>
        <v/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9177.0101743321247</v>
      </c>
      <c r="AC57" s="71">
        <f t="shared" si="17"/>
        <v>822.98982566787527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4.2</v>
      </c>
      <c r="AG57" s="74">
        <f t="shared" si="41"/>
        <v>200</v>
      </c>
      <c r="AH57" s="60">
        <f t="shared" si="41"/>
        <v>50</v>
      </c>
      <c r="AI57" s="60">
        <f t="shared" si="41"/>
        <v>210</v>
      </c>
      <c r="AJ57" s="60">
        <f t="shared" si="41"/>
        <v>10210</v>
      </c>
      <c r="AK57" s="60">
        <f t="shared" si="41"/>
        <v>1228.4881299458557</v>
      </c>
      <c r="AL57" s="60">
        <f t="shared" si="41"/>
        <v>24.569762598917112</v>
      </c>
      <c r="AM57" s="60">
        <f t="shared" si="41"/>
        <v>-923.96491045397738</v>
      </c>
      <c r="AN57" s="60">
        <f t="shared" si="41"/>
        <v>-923.96491045397738</v>
      </c>
      <c r="AO57" s="60">
        <f t="shared" si="41"/>
        <v>923.96491045397738</v>
      </c>
      <c r="AP57" s="61" t="str">
        <f t="shared" si="19"/>
        <v/>
      </c>
      <c r="AQ57" s="62">
        <f t="shared" si="6"/>
        <v>35</v>
      </c>
      <c r="AR57" s="63">
        <f t="shared" si="20"/>
        <v>2.673494211848821</v>
      </c>
      <c r="AS57" s="63">
        <f t="shared" si="21"/>
        <v>133.67471059244104</v>
      </c>
      <c r="AT57" s="63">
        <f t="shared" si="22"/>
        <v>267.34942118488209</v>
      </c>
      <c r="AU57" s="63">
        <f t="shared" si="7"/>
        <v>-133.67471059244104</v>
      </c>
      <c r="AV57" s="68">
        <f t="shared" si="23"/>
        <v>0.1</v>
      </c>
      <c r="AW57" s="63">
        <f t="shared" si="24"/>
        <v>668.37355296220517</v>
      </c>
      <c r="AX57" s="63">
        <f t="shared" si="25"/>
        <v>-267.34942118488209</v>
      </c>
      <c r="AY57" s="64">
        <f t="shared" si="26"/>
        <v>401.02413177732308</v>
      </c>
      <c r="AZ57" s="65">
        <f t="shared" si="27"/>
        <v>-421.96569389055219</v>
      </c>
      <c r="BA57" s="51">
        <f t="shared" si="28"/>
        <v>935.72297414708737</v>
      </c>
      <c r="BB57" s="55">
        <f t="shared" si="29"/>
        <v>0.10196381570593459</v>
      </c>
      <c r="BC57" s="55">
        <f t="shared" si="30"/>
        <v>0.48727714398155864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 t="str">
        <f>IF(BC57&gt;=BH$4,AD57,"")</f>
        <v/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9177.0101743321247</v>
      </c>
      <c r="AC58" s="71">
        <f t="shared" si="17"/>
        <v>822.98982566787527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4.2</v>
      </c>
      <c r="AG58" s="74">
        <f t="shared" si="44"/>
        <v>200</v>
      </c>
      <c r="AH58" s="60">
        <f t="shared" si="44"/>
        <v>50</v>
      </c>
      <c r="AI58" s="60">
        <f t="shared" si="44"/>
        <v>210</v>
      </c>
      <c r="AJ58" s="60">
        <f t="shared" si="44"/>
        <v>10210</v>
      </c>
      <c r="AK58" s="60">
        <f t="shared" si="44"/>
        <v>1228.4881299458557</v>
      </c>
      <c r="AL58" s="60">
        <f t="shared" si="44"/>
        <v>24.569762598917112</v>
      </c>
      <c r="AM58" s="60">
        <f t="shared" si="44"/>
        <v>-923.96491045397738</v>
      </c>
      <c r="AN58" s="60">
        <f t="shared" si="44"/>
        <v>-923.96491045397738</v>
      </c>
      <c r="AO58" s="60">
        <f t="shared" si="44"/>
        <v>923.96491045397738</v>
      </c>
      <c r="AP58" s="61" t="str">
        <f t="shared" si="19"/>
        <v/>
      </c>
      <c r="AQ58" s="62">
        <f t="shared" si="6"/>
        <v>35</v>
      </c>
      <c r="AR58" s="63">
        <f t="shared" si="20"/>
        <v>2.6846508399278131</v>
      </c>
      <c r="AS58" s="63">
        <f t="shared" si="21"/>
        <v>134.23254199639067</v>
      </c>
      <c r="AT58" s="63">
        <f t="shared" si="22"/>
        <v>268.46508399278133</v>
      </c>
      <c r="AU58" s="63">
        <f t="shared" si="7"/>
        <v>-134.23254199639067</v>
      </c>
      <c r="AV58" s="68">
        <f t="shared" si="23"/>
        <v>0.1</v>
      </c>
      <c r="AW58" s="63">
        <f t="shared" si="24"/>
        <v>671.1627099819533</v>
      </c>
      <c r="AX58" s="63">
        <f t="shared" si="25"/>
        <v>-268.46508399278133</v>
      </c>
      <c r="AY58" s="64">
        <f t="shared" si="26"/>
        <v>402.69762598917197</v>
      </c>
      <c r="AZ58" s="65">
        <f t="shared" si="27"/>
        <v>-420.2921996787033</v>
      </c>
      <c r="BA58" s="51">
        <f t="shared" si="28"/>
        <v>939.62779397473469</v>
      </c>
      <c r="BB58" s="55">
        <f t="shared" si="29"/>
        <v>0.10238931592370365</v>
      </c>
      <c r="BC58" s="55">
        <f t="shared" si="30"/>
        <v>0.48931057642465209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 t="str">
        <f>IF(BC58&gt;=BH$4,AD58,"")</f>
        <v/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9177.0101743321247</v>
      </c>
      <c r="AC59" s="71">
        <f t="shared" si="17"/>
        <v>822.98982566787527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4.2</v>
      </c>
      <c r="AG59" s="74">
        <f t="shared" si="44"/>
        <v>200</v>
      </c>
      <c r="AH59" s="60">
        <f t="shared" si="44"/>
        <v>50</v>
      </c>
      <c r="AI59" s="60">
        <f t="shared" si="44"/>
        <v>210</v>
      </c>
      <c r="AJ59" s="60">
        <f t="shared" si="44"/>
        <v>10210</v>
      </c>
      <c r="AK59" s="60">
        <f t="shared" si="44"/>
        <v>1228.4881299458557</v>
      </c>
      <c r="AL59" s="60">
        <f t="shared" si="44"/>
        <v>24.569762598917112</v>
      </c>
      <c r="AM59" s="60">
        <f t="shared" si="44"/>
        <v>-923.96491045397738</v>
      </c>
      <c r="AN59" s="60">
        <f t="shared" si="44"/>
        <v>-923.96491045397738</v>
      </c>
      <c r="AO59" s="60">
        <f t="shared" si="44"/>
        <v>923.96491045397738</v>
      </c>
      <c r="AP59" s="61" t="str">
        <f t="shared" si="19"/>
        <v/>
      </c>
      <c r="AQ59" s="62">
        <f t="shared" si="6"/>
        <v>35</v>
      </c>
      <c r="AR59" s="63">
        <f t="shared" si="20"/>
        <v>2.6959572214038388</v>
      </c>
      <c r="AS59" s="63">
        <f t="shared" si="21"/>
        <v>134.79786107019194</v>
      </c>
      <c r="AT59" s="63">
        <f t="shared" si="22"/>
        <v>269.59572214038388</v>
      </c>
      <c r="AU59" s="63">
        <f t="shared" si="7"/>
        <v>-134.79786107019194</v>
      </c>
      <c r="AV59" s="68">
        <f t="shared" si="23"/>
        <v>0.1</v>
      </c>
      <c r="AW59" s="63">
        <f t="shared" si="24"/>
        <v>673.98930535095974</v>
      </c>
      <c r="AX59" s="63">
        <f t="shared" si="25"/>
        <v>-269.59572214038388</v>
      </c>
      <c r="AY59" s="64">
        <f t="shared" si="26"/>
        <v>404.39358321057585</v>
      </c>
      <c r="AZ59" s="65">
        <f t="shared" si="27"/>
        <v>-418.59624245729941</v>
      </c>
      <c r="BA59" s="51">
        <f t="shared" si="28"/>
        <v>943.58502749134357</v>
      </c>
      <c r="BB59" s="55">
        <f t="shared" si="29"/>
        <v>0.10282052755379176</v>
      </c>
      <c r="BC59" s="55">
        <f t="shared" si="30"/>
        <v>0.49137130326295481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 t="str">
        <f>IF(BC59&gt;=BH$4,AD59,"")</f>
        <v/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9177.0101743321247</v>
      </c>
      <c r="AC60" s="71">
        <f t="shared" si="17"/>
        <v>822.98982566787527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4.2</v>
      </c>
      <c r="AG60" s="74">
        <f t="shared" si="44"/>
        <v>200</v>
      </c>
      <c r="AH60" s="60">
        <f t="shared" si="44"/>
        <v>50</v>
      </c>
      <c r="AI60" s="60">
        <f t="shared" si="44"/>
        <v>210</v>
      </c>
      <c r="AJ60" s="60">
        <f t="shared" si="44"/>
        <v>10210</v>
      </c>
      <c r="AK60" s="60">
        <f t="shared" si="44"/>
        <v>1228.4881299458557</v>
      </c>
      <c r="AL60" s="60">
        <f t="shared" si="44"/>
        <v>24.569762598917112</v>
      </c>
      <c r="AM60" s="60">
        <f t="shared" si="44"/>
        <v>-923.96491045397738</v>
      </c>
      <c r="AN60" s="60">
        <f t="shared" si="44"/>
        <v>-923.96491045397738</v>
      </c>
      <c r="AO60" s="60">
        <f t="shared" si="44"/>
        <v>923.96491045397738</v>
      </c>
      <c r="AP60" s="61" t="str">
        <f t="shared" si="19"/>
        <v/>
      </c>
      <c r="AQ60" s="62">
        <f t="shared" si="6"/>
        <v>35</v>
      </c>
      <c r="AR60" s="63">
        <f t="shared" si="20"/>
        <v>2.7074163918187297</v>
      </c>
      <c r="AS60" s="63">
        <f t="shared" si="21"/>
        <v>135.37081959093649</v>
      </c>
      <c r="AT60" s="63">
        <f t="shared" si="22"/>
        <v>270.74163918187298</v>
      </c>
      <c r="AU60" s="63">
        <f t="shared" si="7"/>
        <v>-135.37081959093649</v>
      </c>
      <c r="AV60" s="68">
        <f t="shared" si="23"/>
        <v>0.1</v>
      </c>
      <c r="AW60" s="63">
        <f t="shared" si="24"/>
        <v>676.8540979546824</v>
      </c>
      <c r="AX60" s="63">
        <f t="shared" si="25"/>
        <v>-270.74163918187298</v>
      </c>
      <c r="AY60" s="64">
        <f t="shared" si="26"/>
        <v>406.11245877280942</v>
      </c>
      <c r="AZ60" s="65">
        <f t="shared" si="27"/>
        <v>-416.87736689506585</v>
      </c>
      <c r="BA60" s="51">
        <f t="shared" si="28"/>
        <v>947.5957371365555</v>
      </c>
      <c r="BB60" s="55">
        <f t="shared" si="29"/>
        <v>0.10325756636807028</v>
      </c>
      <c r="BC60" s="55">
        <f t="shared" si="30"/>
        <v>0.49345987776123451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 t="str">
        <f>IF(BC60&gt;=BH$4,AD60,"")</f>
        <v/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9177.0101743321247</v>
      </c>
      <c r="AC61" s="71">
        <f t="shared" si="17"/>
        <v>822.98982566787527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4.2</v>
      </c>
      <c r="AG61" s="74">
        <f t="shared" si="44"/>
        <v>200</v>
      </c>
      <c r="AH61" s="60">
        <f t="shared" si="44"/>
        <v>50</v>
      </c>
      <c r="AI61" s="60">
        <f t="shared" si="44"/>
        <v>210</v>
      </c>
      <c r="AJ61" s="60">
        <f t="shared" si="44"/>
        <v>10210</v>
      </c>
      <c r="AK61" s="60">
        <f t="shared" si="44"/>
        <v>1228.4881299458557</v>
      </c>
      <c r="AL61" s="60">
        <f t="shared" si="44"/>
        <v>24.569762598917112</v>
      </c>
      <c r="AM61" s="60">
        <f t="shared" si="44"/>
        <v>-923.96491045397738</v>
      </c>
      <c r="AN61" s="60">
        <f t="shared" si="44"/>
        <v>-923.96491045397738</v>
      </c>
      <c r="AO61" s="60">
        <f t="shared" si="44"/>
        <v>923.96491045397738</v>
      </c>
      <c r="AP61" s="61" t="str">
        <f t="shared" si="19"/>
        <v/>
      </c>
      <c r="AQ61" s="62">
        <f t="shared" si="6"/>
        <v>35</v>
      </c>
      <c r="AR61" s="63">
        <f t="shared" si="20"/>
        <v>2.7190314693140953</v>
      </c>
      <c r="AS61" s="63">
        <f t="shared" si="21"/>
        <v>135.95157346570477</v>
      </c>
      <c r="AT61" s="63">
        <f t="shared" si="22"/>
        <v>271.90314693140954</v>
      </c>
      <c r="AU61" s="63">
        <f t="shared" si="7"/>
        <v>-135.95157346570477</v>
      </c>
      <c r="AV61" s="68">
        <f t="shared" si="23"/>
        <v>0.1</v>
      </c>
      <c r="AW61" s="63">
        <f t="shared" si="24"/>
        <v>679.75786732852384</v>
      </c>
      <c r="AX61" s="63">
        <f t="shared" si="25"/>
        <v>-271.90314693140954</v>
      </c>
      <c r="AY61" s="64">
        <f t="shared" si="26"/>
        <v>407.85472039711431</v>
      </c>
      <c r="AZ61" s="65">
        <f t="shared" si="27"/>
        <v>-415.13510527076096</v>
      </c>
      <c r="BA61" s="51">
        <f t="shared" si="28"/>
        <v>951.66101425993338</v>
      </c>
      <c r="BB61" s="55">
        <f t="shared" si="29"/>
        <v>0.10370055128866547</v>
      </c>
      <c r="BC61" s="55">
        <f t="shared" si="30"/>
        <v>0.49557686823908276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 t="str">
        <f>IF(BC61&gt;=BH$4,AD61,"")</f>
        <v/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9177.0101743321247</v>
      </c>
      <c r="AC62" s="71">
        <f t="shared" si="17"/>
        <v>822.98982566787527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4.2</v>
      </c>
      <c r="AG62" s="74">
        <f t="shared" si="44"/>
        <v>200</v>
      </c>
      <c r="AH62" s="60">
        <f t="shared" si="44"/>
        <v>50</v>
      </c>
      <c r="AI62" s="60">
        <f t="shared" si="44"/>
        <v>210</v>
      </c>
      <c r="AJ62" s="60">
        <f t="shared" si="44"/>
        <v>10210</v>
      </c>
      <c r="AK62" s="60">
        <f t="shared" si="44"/>
        <v>1228.4881299458557</v>
      </c>
      <c r="AL62" s="60">
        <f t="shared" si="44"/>
        <v>24.569762598917112</v>
      </c>
      <c r="AM62" s="60">
        <f t="shared" si="44"/>
        <v>-923.96491045397738</v>
      </c>
      <c r="AN62" s="60">
        <f t="shared" si="44"/>
        <v>-923.96491045397738</v>
      </c>
      <c r="AO62" s="60">
        <f t="shared" si="44"/>
        <v>923.96491045397738</v>
      </c>
      <c r="AP62" s="61" t="str">
        <f t="shared" si="19"/>
        <v/>
      </c>
      <c r="AQ62" s="62">
        <f t="shared" si="6"/>
        <v>35</v>
      </c>
      <c r="AR62" s="63">
        <f t="shared" si="20"/>
        <v>2.7308056574600821</v>
      </c>
      <c r="AS62" s="63">
        <f t="shared" si="21"/>
        <v>136.54028287300412</v>
      </c>
      <c r="AT62" s="63">
        <f t="shared" si="22"/>
        <v>273.08056574600823</v>
      </c>
      <c r="AU62" s="63">
        <f t="shared" si="7"/>
        <v>-136.54028287300412</v>
      </c>
      <c r="AV62" s="68">
        <f t="shared" si="23"/>
        <v>0.1</v>
      </c>
      <c r="AW62" s="63">
        <f t="shared" si="24"/>
        <v>682.70141436502058</v>
      </c>
      <c r="AX62" s="63">
        <f t="shared" si="25"/>
        <v>-273.08056574600823</v>
      </c>
      <c r="AY62" s="64">
        <f t="shared" si="26"/>
        <v>409.62084861901235</v>
      </c>
      <c r="AZ62" s="65">
        <f t="shared" si="27"/>
        <v>-413.36897704886292</v>
      </c>
      <c r="BA62" s="51">
        <f t="shared" si="28"/>
        <v>955.78198011102882</v>
      </c>
      <c r="BB62" s="55">
        <f t="shared" si="29"/>
        <v>0.10414960449584418</v>
      </c>
      <c r="BC62" s="55">
        <f t="shared" si="30"/>
        <v>0.49772285858649051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 t="str">
        <f>IF(BC62&gt;=BH$4,AD62,"")</f>
        <v/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9177.0101743321247</v>
      </c>
      <c r="AC63" s="71">
        <f t="shared" si="17"/>
        <v>822.98982566787527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4.2</v>
      </c>
      <c r="AG63" s="74">
        <f t="shared" si="44"/>
        <v>200</v>
      </c>
      <c r="AH63" s="60">
        <f t="shared" si="44"/>
        <v>50</v>
      </c>
      <c r="AI63" s="60">
        <f t="shared" si="44"/>
        <v>210</v>
      </c>
      <c r="AJ63" s="60">
        <f t="shared" si="44"/>
        <v>10210</v>
      </c>
      <c r="AK63" s="60">
        <f t="shared" si="44"/>
        <v>1228.4881299458557</v>
      </c>
      <c r="AL63" s="60">
        <f t="shared" si="44"/>
        <v>24.569762598917112</v>
      </c>
      <c r="AM63" s="60">
        <f t="shared" si="44"/>
        <v>-923.96491045397738</v>
      </c>
      <c r="AN63" s="60">
        <f t="shared" si="44"/>
        <v>-923.96491045397738</v>
      </c>
      <c r="AO63" s="60">
        <f t="shared" si="44"/>
        <v>923.96491045397738</v>
      </c>
      <c r="AP63" s="61" t="str">
        <f t="shared" si="19"/>
        <v/>
      </c>
      <c r="AQ63" s="62">
        <f t="shared" si="6"/>
        <v>35</v>
      </c>
      <c r="AR63" s="63">
        <f t="shared" si="20"/>
        <v>2.7427422482011861</v>
      </c>
      <c r="AS63" s="63">
        <f t="shared" si="21"/>
        <v>137.1371124100593</v>
      </c>
      <c r="AT63" s="63">
        <f t="shared" si="22"/>
        <v>274.2742248201186</v>
      </c>
      <c r="AU63" s="63">
        <f t="shared" si="7"/>
        <v>-137.1371124100593</v>
      </c>
      <c r="AV63" s="68">
        <f t="shared" si="23"/>
        <v>0.1</v>
      </c>
      <c r="AW63" s="63">
        <f t="shared" si="24"/>
        <v>685.68556205029654</v>
      </c>
      <c r="AX63" s="63">
        <f t="shared" si="25"/>
        <v>-274.2742248201186</v>
      </c>
      <c r="AY63" s="64">
        <f t="shared" si="26"/>
        <v>411.41133723017793</v>
      </c>
      <c r="AZ63" s="65">
        <f t="shared" si="27"/>
        <v>-411.57848843769733</v>
      </c>
      <c r="BA63" s="51">
        <f t="shared" si="28"/>
        <v>959.95978687041509</v>
      </c>
      <c r="BB63" s="55">
        <f t="shared" si="29"/>
        <v>0.10460485154036327</v>
      </c>
      <c r="BC63" s="55">
        <f t="shared" si="30"/>
        <v>0.49989844880075901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 t="str">
        <f>IF(BC63&gt;=BH$4,AD63,"")</f>
        <v/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9177.0101743321247</v>
      </c>
      <c r="AC64" s="71">
        <f t="shared" si="17"/>
        <v>822.98982566787527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4.2</v>
      </c>
      <c r="AG64" s="74">
        <f t="shared" si="44"/>
        <v>200</v>
      </c>
      <c r="AH64" s="60">
        <f t="shared" si="44"/>
        <v>50</v>
      </c>
      <c r="AI64" s="60">
        <f t="shared" si="44"/>
        <v>210</v>
      </c>
      <c r="AJ64" s="60">
        <f t="shared" si="44"/>
        <v>10210</v>
      </c>
      <c r="AK64" s="60">
        <f t="shared" si="44"/>
        <v>1228.4881299458557</v>
      </c>
      <c r="AL64" s="60">
        <f t="shared" si="44"/>
        <v>24.569762598917112</v>
      </c>
      <c r="AM64" s="60">
        <f t="shared" si="44"/>
        <v>-923.96491045397738</v>
      </c>
      <c r="AN64" s="60">
        <f t="shared" si="44"/>
        <v>-923.96491045397738</v>
      </c>
      <c r="AO64" s="60">
        <f t="shared" si="44"/>
        <v>923.96491045397738</v>
      </c>
      <c r="AP64" s="61" t="str">
        <f t="shared" si="19"/>
        <v/>
      </c>
      <c r="AQ64" s="62">
        <f t="shared" si="6"/>
        <v>35</v>
      </c>
      <c r="AR64" s="63">
        <f t="shared" si="20"/>
        <v>2.7548446249248055</v>
      </c>
      <c r="AS64" s="63">
        <f t="shared" si="21"/>
        <v>137.74223124624027</v>
      </c>
      <c r="AT64" s="63">
        <f t="shared" si="22"/>
        <v>275.48446249248053</v>
      </c>
      <c r="AU64" s="63">
        <f t="shared" si="7"/>
        <v>-137.74223124624027</v>
      </c>
      <c r="AV64" s="68">
        <f t="shared" si="23"/>
        <v>0.1</v>
      </c>
      <c r="AW64" s="63">
        <f t="shared" si="24"/>
        <v>688.71115623120136</v>
      </c>
      <c r="AX64" s="63">
        <f t="shared" si="25"/>
        <v>-275.48446249248053</v>
      </c>
      <c r="AY64" s="64">
        <f t="shared" si="26"/>
        <v>413.22669373872083</v>
      </c>
      <c r="AZ64" s="65">
        <f t="shared" si="27"/>
        <v>-409.76313192915444</v>
      </c>
      <c r="BA64" s="51">
        <f t="shared" si="28"/>
        <v>964.19561872368183</v>
      </c>
      <c r="BB64" s="55">
        <f t="shared" si="29"/>
        <v>0.10506642146050069</v>
      </c>
      <c r="BC64" s="55">
        <f t="shared" si="30"/>
        <v>0.50210425554578131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 t="str">
        <f>IF(BC64&gt;=BH$4,AD64,"")</f>
        <v/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9177.0101743321247</v>
      </c>
      <c r="AC65" s="71">
        <f t="shared" si="17"/>
        <v>822.98982566787527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4.2</v>
      </c>
      <c r="AG65" s="74">
        <f t="shared" si="44"/>
        <v>200</v>
      </c>
      <c r="AH65" s="60">
        <f t="shared" si="44"/>
        <v>50</v>
      </c>
      <c r="AI65" s="60">
        <f t="shared" si="44"/>
        <v>210</v>
      </c>
      <c r="AJ65" s="60">
        <f t="shared" si="44"/>
        <v>10210</v>
      </c>
      <c r="AK65" s="60">
        <f t="shared" si="44"/>
        <v>1228.4881299458557</v>
      </c>
      <c r="AL65" s="60">
        <f t="shared" si="44"/>
        <v>24.569762598917112</v>
      </c>
      <c r="AM65" s="60">
        <f t="shared" si="44"/>
        <v>-923.96491045397738</v>
      </c>
      <c r="AN65" s="60">
        <f t="shared" si="44"/>
        <v>-923.96491045397738</v>
      </c>
      <c r="AO65" s="60">
        <f t="shared" si="44"/>
        <v>923.96491045397738</v>
      </c>
      <c r="AP65" s="61" t="str">
        <f t="shared" si="19"/>
        <v/>
      </c>
      <c r="AQ65" s="62">
        <f t="shared" si="6"/>
        <v>35</v>
      </c>
      <c r="AR65" s="63">
        <f t="shared" si="20"/>
        <v>2.7671162656585455</v>
      </c>
      <c r="AS65" s="63">
        <f t="shared" si="21"/>
        <v>138.35581328292727</v>
      </c>
      <c r="AT65" s="63">
        <f t="shared" si="22"/>
        <v>276.71162656585454</v>
      </c>
      <c r="AU65" s="63">
        <f t="shared" si="7"/>
        <v>-138.35581328292727</v>
      </c>
      <c r="AV65" s="68">
        <f t="shared" si="23"/>
        <v>0.1</v>
      </c>
      <c r="AW65" s="63">
        <f t="shared" si="24"/>
        <v>691.77906641463642</v>
      </c>
      <c r="AX65" s="63">
        <f t="shared" si="25"/>
        <v>-276.71162656585454</v>
      </c>
      <c r="AY65" s="64">
        <f t="shared" si="26"/>
        <v>415.06743984878187</v>
      </c>
      <c r="AZ65" s="65">
        <f t="shared" si="27"/>
        <v>-407.92238581909339</v>
      </c>
      <c r="BA65" s="51">
        <f t="shared" si="28"/>
        <v>968.49069298049085</v>
      </c>
      <c r="BB65" s="55">
        <f t="shared" si="29"/>
        <v>0.10553444690399667</v>
      </c>
      <c r="BC65" s="55">
        <f t="shared" si="30"/>
        <v>0.50434091273478998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 t="str">
        <f>IF(BC65&gt;=BH$4,AD65,"")</f>
        <v/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9177.0101743321247</v>
      </c>
      <c r="AC66" s="71">
        <f t="shared" si="17"/>
        <v>822.98982566787527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4.2</v>
      </c>
      <c r="AG66" s="74">
        <f t="shared" si="44"/>
        <v>200</v>
      </c>
      <c r="AH66" s="60">
        <f t="shared" si="44"/>
        <v>50</v>
      </c>
      <c r="AI66" s="60">
        <f t="shared" si="44"/>
        <v>210</v>
      </c>
      <c r="AJ66" s="60">
        <f t="shared" si="44"/>
        <v>10210</v>
      </c>
      <c r="AK66" s="60">
        <f t="shared" si="44"/>
        <v>1228.4881299458557</v>
      </c>
      <c r="AL66" s="60">
        <f t="shared" si="44"/>
        <v>24.569762598917112</v>
      </c>
      <c r="AM66" s="60">
        <f t="shared" si="44"/>
        <v>-923.96491045397738</v>
      </c>
      <c r="AN66" s="60">
        <f t="shared" si="44"/>
        <v>-923.96491045397738</v>
      </c>
      <c r="AO66" s="60">
        <f t="shared" si="44"/>
        <v>923.96491045397738</v>
      </c>
      <c r="AP66" s="61" t="str">
        <f t="shared" si="19"/>
        <v/>
      </c>
      <c r="AQ66" s="62">
        <f t="shared" si="6"/>
        <v>35</v>
      </c>
      <c r="AR66" s="63">
        <f t="shared" si="20"/>
        <v>2.7795607464026197</v>
      </c>
      <c r="AS66" s="63">
        <f t="shared" si="21"/>
        <v>138.97803732013099</v>
      </c>
      <c r="AT66" s="63">
        <f t="shared" si="22"/>
        <v>277.95607464026199</v>
      </c>
      <c r="AU66" s="63">
        <f t="shared" si="7"/>
        <v>-138.97803732013099</v>
      </c>
      <c r="AV66" s="68">
        <f t="shared" si="23"/>
        <v>0.1</v>
      </c>
      <c r="AW66" s="63">
        <f t="shared" si="24"/>
        <v>694.89018660065494</v>
      </c>
      <c r="AX66" s="63">
        <f t="shared" si="25"/>
        <v>-277.95607464026199</v>
      </c>
      <c r="AY66" s="64">
        <f t="shared" si="26"/>
        <v>416.93411196039295</v>
      </c>
      <c r="AZ66" s="65">
        <f t="shared" si="27"/>
        <v>-406.05571370748231</v>
      </c>
      <c r="BA66" s="51">
        <f t="shared" si="28"/>
        <v>972.84626124091699</v>
      </c>
      <c r="BB66" s="55">
        <f t="shared" si="29"/>
        <v>0.10600906425514754</v>
      </c>
      <c r="BC66" s="55">
        <f t="shared" si="30"/>
        <v>0.50660907213772821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 t="str">
        <f>IF(BC66&gt;=BH$4,AD66,"")</f>
        <v/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9177.0101743321247</v>
      </c>
      <c r="AC67" s="71">
        <f t="shared" si="17"/>
        <v>822.98982566787527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4.2</v>
      </c>
      <c r="AG67" s="74">
        <f t="shared" si="44"/>
        <v>200</v>
      </c>
      <c r="AH67" s="60">
        <f t="shared" si="44"/>
        <v>50</v>
      </c>
      <c r="AI67" s="60">
        <f t="shared" si="44"/>
        <v>210</v>
      </c>
      <c r="AJ67" s="60">
        <f t="shared" si="44"/>
        <v>10210</v>
      </c>
      <c r="AK67" s="60">
        <f t="shared" si="44"/>
        <v>1228.4881299458557</v>
      </c>
      <c r="AL67" s="60">
        <f t="shared" si="44"/>
        <v>24.569762598917112</v>
      </c>
      <c r="AM67" s="60">
        <f t="shared" si="44"/>
        <v>-923.96491045397738</v>
      </c>
      <c r="AN67" s="60">
        <f t="shared" si="44"/>
        <v>-923.96491045397738</v>
      </c>
      <c r="AO67" s="60">
        <f t="shared" si="44"/>
        <v>923.96491045397738</v>
      </c>
      <c r="AP67" s="61" t="str">
        <f t="shared" si="19"/>
        <v/>
      </c>
      <c r="AQ67" s="62">
        <f t="shared" si="6"/>
        <v>35</v>
      </c>
      <c r="AR67" s="63">
        <f t="shared" si="20"/>
        <v>2.7921817446040569</v>
      </c>
      <c r="AS67" s="63">
        <f t="shared" si="21"/>
        <v>139.60908723020285</v>
      </c>
      <c r="AT67" s="63">
        <f t="shared" si="22"/>
        <v>279.21817446040569</v>
      </c>
      <c r="AU67" s="63">
        <f t="shared" si="7"/>
        <v>-139.60908723020285</v>
      </c>
      <c r="AV67" s="68">
        <f t="shared" si="23"/>
        <v>0.1</v>
      </c>
      <c r="AW67" s="63">
        <f t="shared" si="24"/>
        <v>698.0454361510142</v>
      </c>
      <c r="AX67" s="63">
        <f t="shared" si="25"/>
        <v>-279.21817446040569</v>
      </c>
      <c r="AY67" s="64">
        <f t="shared" si="26"/>
        <v>418.82726169060851</v>
      </c>
      <c r="AZ67" s="65">
        <f t="shared" si="27"/>
        <v>-404.16256397726676</v>
      </c>
      <c r="BA67" s="51">
        <f t="shared" si="28"/>
        <v>977.26361061141995</v>
      </c>
      <c r="BB67" s="55">
        <f t="shared" si="29"/>
        <v>0.10649041376730764</v>
      </c>
      <c r="BC67" s="55">
        <f t="shared" si="30"/>
        <v>0.50890940401446705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 t="str">
        <f>IF(BC67&gt;=BH$4,AD67,"")</f>
        <v/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9177.0101743321247</v>
      </c>
      <c r="AC68" s="71">
        <f t="shared" si="17"/>
        <v>822.98982566787527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4.2</v>
      </c>
      <c r="AG68" s="74">
        <f t="shared" si="44"/>
        <v>200</v>
      </c>
      <c r="AH68" s="60">
        <f t="shared" si="44"/>
        <v>50</v>
      </c>
      <c r="AI68" s="60">
        <f t="shared" si="44"/>
        <v>210</v>
      </c>
      <c r="AJ68" s="60">
        <f t="shared" si="44"/>
        <v>10210</v>
      </c>
      <c r="AK68" s="60">
        <f t="shared" si="44"/>
        <v>1228.4881299458557</v>
      </c>
      <c r="AL68" s="60">
        <f t="shared" si="44"/>
        <v>24.569762598917112</v>
      </c>
      <c r="AM68" s="60">
        <f t="shared" si="44"/>
        <v>-923.96491045397738</v>
      </c>
      <c r="AN68" s="60">
        <f t="shared" si="44"/>
        <v>-923.96491045397738</v>
      </c>
      <c r="AO68" s="60">
        <f t="shared" si="44"/>
        <v>923.96491045397738</v>
      </c>
      <c r="AP68" s="61" t="str">
        <f t="shared" si="19"/>
        <v/>
      </c>
      <c r="AQ68" s="62">
        <f t="shared" si="6"/>
        <v>35</v>
      </c>
      <c r="AR68" s="63">
        <f t="shared" si="20"/>
        <v>2.8049830427798002</v>
      </c>
      <c r="AS68" s="63">
        <f t="shared" si="21"/>
        <v>140.24915213899001</v>
      </c>
      <c r="AT68" s="63">
        <f t="shared" si="22"/>
        <v>280.49830427798003</v>
      </c>
      <c r="AU68" s="63">
        <f t="shared" si="7"/>
        <v>-140.24915213899001</v>
      </c>
      <c r="AV68" s="68">
        <f t="shared" si="23"/>
        <v>0.1</v>
      </c>
      <c r="AW68" s="63">
        <f t="shared" si="24"/>
        <v>701.24576069495004</v>
      </c>
      <c r="AX68" s="63">
        <f t="shared" si="25"/>
        <v>-280.49830427798003</v>
      </c>
      <c r="AY68" s="64">
        <f t="shared" si="26"/>
        <v>420.74745641697001</v>
      </c>
      <c r="AZ68" s="65">
        <f t="shared" si="27"/>
        <v>-402.24236925090526</v>
      </c>
      <c r="BA68" s="51">
        <f t="shared" si="28"/>
        <v>981.74406497293012</v>
      </c>
      <c r="BB68" s="55">
        <f t="shared" si="29"/>
        <v>0.10697863970107002</v>
      </c>
      <c r="BC68" s="55">
        <f t="shared" si="30"/>
        <v>0.51124259777515924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 t="str">
        <f>IF(BC68&gt;=BH$4,AD68,"")</f>
        <v/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9177.0101743321247</v>
      </c>
      <c r="AC69" s="71">
        <f t="shared" si="17"/>
        <v>822.98982566787527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4.2</v>
      </c>
      <c r="AG69" s="74">
        <f t="shared" si="44"/>
        <v>200</v>
      </c>
      <c r="AH69" s="60">
        <f t="shared" si="44"/>
        <v>50</v>
      </c>
      <c r="AI69" s="60">
        <f t="shared" si="44"/>
        <v>210</v>
      </c>
      <c r="AJ69" s="60">
        <f t="shared" si="44"/>
        <v>10210</v>
      </c>
      <c r="AK69" s="60">
        <f t="shared" si="44"/>
        <v>1228.4881299458557</v>
      </c>
      <c r="AL69" s="60">
        <f t="shared" si="44"/>
        <v>24.569762598917112</v>
      </c>
      <c r="AM69" s="60">
        <f t="shared" si="44"/>
        <v>-923.96491045397738</v>
      </c>
      <c r="AN69" s="60">
        <f t="shared" si="44"/>
        <v>-923.96491045397738</v>
      </c>
      <c r="AO69" s="60">
        <f t="shared" si="44"/>
        <v>923.96491045397738</v>
      </c>
      <c r="AP69" s="61" t="str">
        <f t="shared" si="19"/>
        <v/>
      </c>
      <c r="AQ69" s="62">
        <f t="shared" si="6"/>
        <v>35</v>
      </c>
      <c r="AR69" s="63">
        <f t="shared" si="20"/>
        <v>2.8179685322962014</v>
      </c>
      <c r="AS69" s="63">
        <f t="shared" si="21"/>
        <v>140.89842661481006</v>
      </c>
      <c r="AT69" s="63">
        <f t="shared" si="22"/>
        <v>281.79685322962013</v>
      </c>
      <c r="AU69" s="63">
        <f t="shared" si="7"/>
        <v>-140.89842661481006</v>
      </c>
      <c r="AV69" s="68">
        <f t="shared" si="23"/>
        <v>0.1</v>
      </c>
      <c r="AW69" s="63">
        <f t="shared" si="24"/>
        <v>704.49213307405034</v>
      </c>
      <c r="AX69" s="63">
        <f t="shared" si="25"/>
        <v>-281.79685322962013</v>
      </c>
      <c r="AY69" s="64">
        <f t="shared" si="26"/>
        <v>422.69527984443022</v>
      </c>
      <c r="AZ69" s="65">
        <f t="shared" si="27"/>
        <v>-400.29454582344505</v>
      </c>
      <c r="BA69" s="51">
        <f t="shared" si="28"/>
        <v>986.28898630367041</v>
      </c>
      <c r="BB69" s="55">
        <f t="shared" si="29"/>
        <v>0.10747389046841169</v>
      </c>
      <c r="BC69" s="55">
        <f t="shared" si="30"/>
        <v>0.51360936266909885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 t="str">
        <f>IF(BC69&gt;=BH$4,AD69,"")</f>
        <v/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9177.0101743321247</v>
      </c>
      <c r="AC70" s="71">
        <f t="shared" si="17"/>
        <v>822.98982566787527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4.2</v>
      </c>
      <c r="AG70" s="74">
        <f t="shared" si="44"/>
        <v>200</v>
      </c>
      <c r="AH70" s="60">
        <f t="shared" si="44"/>
        <v>50</v>
      </c>
      <c r="AI70" s="60">
        <f t="shared" si="44"/>
        <v>210</v>
      </c>
      <c r="AJ70" s="60">
        <f t="shared" si="44"/>
        <v>10210</v>
      </c>
      <c r="AK70" s="60">
        <f t="shared" si="44"/>
        <v>1228.4881299458557</v>
      </c>
      <c r="AL70" s="60">
        <f t="shared" si="44"/>
        <v>24.569762598917112</v>
      </c>
      <c r="AM70" s="60">
        <f t="shared" si="44"/>
        <v>-923.96491045397738</v>
      </c>
      <c r="AN70" s="60">
        <f t="shared" si="44"/>
        <v>-923.96491045397738</v>
      </c>
      <c r="AO70" s="60">
        <f t="shared" si="44"/>
        <v>923.96491045397738</v>
      </c>
      <c r="AP70" s="61" t="str">
        <f t="shared" si="19"/>
        <v/>
      </c>
      <c r="AQ70" s="62">
        <f t="shared" si="6"/>
        <v>35</v>
      </c>
      <c r="AR70" s="63">
        <f t="shared" si="20"/>
        <v>2.8311422173128404</v>
      </c>
      <c r="AS70" s="63">
        <f t="shared" si="21"/>
        <v>141.55711086564202</v>
      </c>
      <c r="AT70" s="63">
        <f t="shared" si="22"/>
        <v>283.11422173128403</v>
      </c>
      <c r="AU70" s="63">
        <f t="shared" si="7"/>
        <v>-141.55711086564202</v>
      </c>
      <c r="AV70" s="68">
        <f t="shared" si="23"/>
        <v>0.1</v>
      </c>
      <c r="AW70" s="63">
        <f t="shared" si="24"/>
        <v>707.78555432821008</v>
      </c>
      <c r="AX70" s="63">
        <f t="shared" si="25"/>
        <v>-283.11422173128403</v>
      </c>
      <c r="AY70" s="64">
        <f t="shared" si="26"/>
        <v>424.67133259692605</v>
      </c>
      <c r="AZ70" s="65">
        <f t="shared" si="27"/>
        <v>-398.31849307094922</v>
      </c>
      <c r="BA70" s="51">
        <f t="shared" si="28"/>
        <v>990.89977605949412</v>
      </c>
      <c r="BB70" s="55">
        <f t="shared" si="29"/>
        <v>0.10797631878310615</v>
      </c>
      <c r="BC70" s="55">
        <f t="shared" si="30"/>
        <v>0.51601042850353029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 t="str">
        <f>IF(BC70&gt;=BH$4,AD70,"")</f>
        <v/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9177.0101743321247</v>
      </c>
      <c r="AC71" s="71">
        <f t="shared" si="17"/>
        <v>822.98982566787527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4.2</v>
      </c>
      <c r="AG71" s="74">
        <f t="shared" si="44"/>
        <v>200</v>
      </c>
      <c r="AH71" s="60">
        <f t="shared" si="44"/>
        <v>50</v>
      </c>
      <c r="AI71" s="60">
        <f t="shared" si="44"/>
        <v>210</v>
      </c>
      <c r="AJ71" s="60">
        <f t="shared" si="44"/>
        <v>10210</v>
      </c>
      <c r="AK71" s="60">
        <f t="shared" si="44"/>
        <v>1228.4881299458557</v>
      </c>
      <c r="AL71" s="60">
        <f t="shared" si="44"/>
        <v>24.569762598917112</v>
      </c>
      <c r="AM71" s="60">
        <f t="shared" si="44"/>
        <v>-923.96491045397738</v>
      </c>
      <c r="AN71" s="60">
        <f t="shared" si="44"/>
        <v>-923.96491045397738</v>
      </c>
      <c r="AO71" s="60">
        <f t="shared" si="44"/>
        <v>923.96491045397738</v>
      </c>
      <c r="AP71" s="61" t="str">
        <f t="shared" si="19"/>
        <v/>
      </c>
      <c r="AQ71" s="62">
        <f t="shared" si="6"/>
        <v>35</v>
      </c>
      <c r="AR71" s="63">
        <f t="shared" si="20"/>
        <v>2.8445082188990654</v>
      </c>
      <c r="AS71" s="63">
        <f t="shared" si="21"/>
        <v>142.22541094495327</v>
      </c>
      <c r="AT71" s="63">
        <f t="shared" si="22"/>
        <v>284.45082188990654</v>
      </c>
      <c r="AU71" s="63">
        <f t="shared" si="7"/>
        <v>-142.22541094495327</v>
      </c>
      <c r="AV71" s="68">
        <f t="shared" si="23"/>
        <v>0.1</v>
      </c>
      <c r="AW71" s="63">
        <f t="shared" si="24"/>
        <v>711.12705472476637</v>
      </c>
      <c r="AX71" s="63">
        <f t="shared" si="25"/>
        <v>-284.45082188990654</v>
      </c>
      <c r="AY71" s="64">
        <f t="shared" si="26"/>
        <v>426.67623283485983</v>
      </c>
      <c r="AZ71" s="65">
        <f t="shared" si="27"/>
        <v>-396.31359283301543</v>
      </c>
      <c r="BA71" s="51">
        <f t="shared" si="28"/>
        <v>995.57787661467285</v>
      </c>
      <c r="BB71" s="55">
        <f t="shared" si="29"/>
        <v>0.10848608181772317</v>
      </c>
      <c r="BC71" s="55">
        <f t="shared" si="30"/>
        <v>0.51844654639393895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 t="str">
        <f>IF(BC71&gt;=BH$4,AD71,"")</f>
        <v/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9177.0101743321247</v>
      </c>
      <c r="AC72" s="71">
        <f t="shared" si="17"/>
        <v>822.98982566787527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4.2</v>
      </c>
      <c r="AG72" s="74">
        <f t="shared" si="44"/>
        <v>200</v>
      </c>
      <c r="AH72" s="60">
        <f t="shared" si="44"/>
        <v>50</v>
      </c>
      <c r="AI72" s="60">
        <f t="shared" si="44"/>
        <v>210</v>
      </c>
      <c r="AJ72" s="60">
        <f t="shared" si="44"/>
        <v>10210</v>
      </c>
      <c r="AK72" s="60">
        <f t="shared" si="44"/>
        <v>1228.4881299458557</v>
      </c>
      <c r="AL72" s="60">
        <f t="shared" si="44"/>
        <v>24.569762598917112</v>
      </c>
      <c r="AM72" s="60">
        <f t="shared" si="44"/>
        <v>-923.96491045397738</v>
      </c>
      <c r="AN72" s="60">
        <f t="shared" si="44"/>
        <v>-923.96491045397738</v>
      </c>
      <c r="AO72" s="60">
        <f t="shared" si="44"/>
        <v>923.96491045397738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2.8580707793321469</v>
      </c>
      <c r="AS72" s="63">
        <f t="shared" si="21"/>
        <v>142.90353896660736</v>
      </c>
      <c r="AT72" s="63">
        <f t="shared" si="22"/>
        <v>285.80707793321471</v>
      </c>
      <c r="AU72" s="63">
        <f t="shared" ref="AU72:AU135" si="47">-AS72</f>
        <v>-142.90353896660736</v>
      </c>
      <c r="AV72" s="68">
        <f t="shared" si="23"/>
        <v>0.1</v>
      </c>
      <c r="AW72" s="63">
        <f t="shared" si="24"/>
        <v>714.51769483303678</v>
      </c>
      <c r="AX72" s="63">
        <f t="shared" si="25"/>
        <v>-285.80707793321471</v>
      </c>
      <c r="AY72" s="64">
        <f t="shared" si="26"/>
        <v>428.71061689982207</v>
      </c>
      <c r="AZ72" s="65">
        <f t="shared" si="27"/>
        <v>-394.27920876805319</v>
      </c>
      <c r="BA72" s="51">
        <f t="shared" si="28"/>
        <v>1000.3247727662515</v>
      </c>
      <c r="BB72" s="55">
        <f t="shared" si="29"/>
        <v>0.10900334136755516</v>
      </c>
      <c r="BC72" s="55">
        <f t="shared" si="30"/>
        <v>0.5209184895474418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 t="str">
        <f>IF(BC72&gt;=BH$4,AD72,"")</f>
        <v/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9177.0101743321247</v>
      </c>
      <c r="AC73" s="71">
        <f t="shared" ref="AC73:AC136" si="49">AA73-AB73</f>
        <v>822.98982566787527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4.2</v>
      </c>
      <c r="AG73" s="74">
        <f t="shared" si="44"/>
        <v>200</v>
      </c>
      <c r="AH73" s="60">
        <f t="shared" si="44"/>
        <v>50</v>
      </c>
      <c r="AI73" s="60">
        <f t="shared" si="44"/>
        <v>210</v>
      </c>
      <c r="AJ73" s="60">
        <f t="shared" si="44"/>
        <v>10210</v>
      </c>
      <c r="AK73" s="60">
        <f t="shared" si="44"/>
        <v>1228.4881299458557</v>
      </c>
      <c r="AL73" s="60">
        <f t="shared" si="44"/>
        <v>24.569762598917112</v>
      </c>
      <c r="AM73" s="60">
        <f t="shared" si="44"/>
        <v>-923.96491045397738</v>
      </c>
      <c r="AN73" s="60">
        <f t="shared" si="44"/>
        <v>-923.96491045397738</v>
      </c>
      <c r="AO73" s="60">
        <f t="shared" si="44"/>
        <v>923.96491045397738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2.8718342665864593</v>
      </c>
      <c r="AS73" s="63">
        <f t="shared" ref="AS73:AS136" si="52">IF(AR73&lt;=0,AH73,AR73*AH73)</f>
        <v>143.59171332932297</v>
      </c>
      <c r="AT73" s="63">
        <f t="shared" ref="AT73:AT136" si="53">(U73*AS73)</f>
        <v>287.18342665864594</v>
      </c>
      <c r="AU73" s="63">
        <f t="shared" si="47"/>
        <v>-143.59171332932297</v>
      </c>
      <c r="AV73" s="68">
        <f t="shared" ref="AV73:AV136" si="54">IFERROR(AE73/X73,0)</f>
        <v>0.1</v>
      </c>
      <c r="AW73" s="63">
        <f t="shared" ref="AW73:AW136" si="55">(AT73+AU73)*V73</f>
        <v>717.95856664661483</v>
      </c>
      <c r="AX73" s="63">
        <f t="shared" ref="AX73:AX136" si="56">AU73*W73</f>
        <v>-287.18342665864594</v>
      </c>
      <c r="AY73" s="64">
        <f t="shared" ref="AY73:AY136" si="57">SUM(AW73:AX73)</f>
        <v>430.77513998796888</v>
      </c>
      <c r="AZ73" s="65">
        <f t="shared" ref="AZ73:AZ136" si="58">AB73-AA73+AY73</f>
        <v>-392.21468567990638</v>
      </c>
      <c r="BA73" s="51">
        <f t="shared" ref="BA73:BA136" si="59">AS73*X73</f>
        <v>1005.1419933052608</v>
      </c>
      <c r="BB73" s="55">
        <f t="shared" ref="BB73:BB136" si="60">BA73/AB73</f>
        <v>0.10952826402182909</v>
      </c>
      <c r="BC73" s="55">
        <f t="shared" ref="BC73:BC136" si="61">IFERROR(AY73/AC73,0)</f>
        <v>0.52342705408099655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 t="str">
        <f>IF(BC73&gt;=BH$4,AD73,"")</f>
        <v/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9177.0101743321247</v>
      </c>
      <c r="AC74" s="71">
        <f t="shared" si="49"/>
        <v>822.98982566787527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4.2</v>
      </c>
      <c r="AG74" s="74">
        <f t="shared" si="65"/>
        <v>200</v>
      </c>
      <c r="AH74" s="60">
        <f t="shared" si="65"/>
        <v>50</v>
      </c>
      <c r="AI74" s="60">
        <f t="shared" si="65"/>
        <v>210</v>
      </c>
      <c r="AJ74" s="60">
        <f t="shared" si="65"/>
        <v>10210</v>
      </c>
      <c r="AK74" s="60">
        <f t="shared" si="65"/>
        <v>1228.4881299458557</v>
      </c>
      <c r="AL74" s="60">
        <f t="shared" si="65"/>
        <v>24.569762598917112</v>
      </c>
      <c r="AM74" s="60">
        <f t="shared" si="65"/>
        <v>-923.96491045397738</v>
      </c>
      <c r="AN74" s="60">
        <f t="shared" si="65"/>
        <v>-923.96491045397738</v>
      </c>
      <c r="AO74" s="60">
        <f t="shared" si="65"/>
        <v>923.96491045397738</v>
      </c>
      <c r="AP74" s="61" t="str">
        <f t="shared" si="50"/>
        <v/>
      </c>
      <c r="AQ74" s="62">
        <f t="shared" si="46"/>
        <v>35</v>
      </c>
      <c r="AR74" s="63">
        <f t="shared" si="51"/>
        <v>2.8858031790236716</v>
      </c>
      <c r="AS74" s="63">
        <f t="shared" si="52"/>
        <v>144.29015895118357</v>
      </c>
      <c r="AT74" s="63">
        <f t="shared" si="53"/>
        <v>288.58031790236714</v>
      </c>
      <c r="AU74" s="63">
        <f t="shared" si="47"/>
        <v>-144.29015895118357</v>
      </c>
      <c r="AV74" s="68">
        <f t="shared" si="54"/>
        <v>0.1</v>
      </c>
      <c r="AW74" s="63">
        <f t="shared" si="55"/>
        <v>721.45079475591785</v>
      </c>
      <c r="AX74" s="63">
        <f t="shared" si="56"/>
        <v>-288.58031790236714</v>
      </c>
      <c r="AY74" s="64">
        <f t="shared" si="57"/>
        <v>432.87047685355071</v>
      </c>
      <c r="AZ74" s="65">
        <f t="shared" si="58"/>
        <v>-390.11934881432455</v>
      </c>
      <c r="BA74" s="51">
        <f t="shared" si="59"/>
        <v>1010.031112658285</v>
      </c>
      <c r="BB74" s="55">
        <f t="shared" si="60"/>
        <v>0.11006102134258471</v>
      </c>
      <c r="BC74" s="55">
        <f t="shared" si="61"/>
        <v>0.5259730598762461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 t="str">
        <f>IF(BC74&gt;=BH$4,AD74,"")</f>
        <v/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9177.0101743321247</v>
      </c>
      <c r="AC75" s="71">
        <f t="shared" si="49"/>
        <v>822.98982566787527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4.2</v>
      </c>
      <c r="AG75" s="74">
        <f t="shared" si="65"/>
        <v>200</v>
      </c>
      <c r="AH75" s="60">
        <f t="shared" si="65"/>
        <v>50</v>
      </c>
      <c r="AI75" s="60">
        <f t="shared" si="65"/>
        <v>210</v>
      </c>
      <c r="AJ75" s="60">
        <f t="shared" si="65"/>
        <v>10210</v>
      </c>
      <c r="AK75" s="60">
        <f t="shared" si="65"/>
        <v>1228.4881299458557</v>
      </c>
      <c r="AL75" s="60">
        <f t="shared" si="65"/>
        <v>24.569762598917112</v>
      </c>
      <c r="AM75" s="60">
        <f t="shared" si="65"/>
        <v>-923.96491045397738</v>
      </c>
      <c r="AN75" s="60">
        <f t="shared" si="65"/>
        <v>-923.96491045397738</v>
      </c>
      <c r="AO75" s="60">
        <f t="shared" si="65"/>
        <v>923.96491045397738</v>
      </c>
      <c r="AP75" s="61" t="str">
        <f t="shared" si="50"/>
        <v/>
      </c>
      <c r="AQ75" s="62">
        <f t="shared" si="46"/>
        <v>35</v>
      </c>
      <c r="AR75" s="63">
        <f t="shared" si="51"/>
        <v>2.8999821502945262</v>
      </c>
      <c r="AS75" s="63">
        <f t="shared" si="52"/>
        <v>144.99910751472632</v>
      </c>
      <c r="AT75" s="63">
        <f t="shared" si="53"/>
        <v>289.99821502945264</v>
      </c>
      <c r="AU75" s="63">
        <f t="shared" si="47"/>
        <v>-144.99910751472632</v>
      </c>
      <c r="AV75" s="68">
        <f t="shared" si="54"/>
        <v>0.1</v>
      </c>
      <c r="AW75" s="63">
        <f t="shared" si="55"/>
        <v>724.99553757363162</v>
      </c>
      <c r="AX75" s="63">
        <f t="shared" si="56"/>
        <v>-289.99821502945264</v>
      </c>
      <c r="AY75" s="64">
        <f t="shared" si="57"/>
        <v>434.99732254417899</v>
      </c>
      <c r="AZ75" s="65">
        <f t="shared" si="58"/>
        <v>-387.99250312369628</v>
      </c>
      <c r="BA75" s="51">
        <f t="shared" si="59"/>
        <v>1014.9937526030842</v>
      </c>
      <c r="BB75" s="55">
        <f t="shared" si="60"/>
        <v>0.11060179005162238</v>
      </c>
      <c r="BC75" s="55">
        <f t="shared" si="61"/>
        <v>0.52855735147292815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 t="str">
        <f>IF(BC75&gt;=BH$4,AD75,"")</f>
        <v/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9177.0101743321247</v>
      </c>
      <c r="AC76" s="71">
        <f t="shared" si="49"/>
        <v>822.98982566787527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4.2</v>
      </c>
      <c r="AG76" s="74">
        <f t="shared" si="65"/>
        <v>200</v>
      </c>
      <c r="AH76" s="60">
        <f t="shared" si="65"/>
        <v>50</v>
      </c>
      <c r="AI76" s="60">
        <f t="shared" si="65"/>
        <v>210</v>
      </c>
      <c r="AJ76" s="60">
        <f t="shared" si="65"/>
        <v>10210</v>
      </c>
      <c r="AK76" s="60">
        <f t="shared" si="65"/>
        <v>1228.4881299458557</v>
      </c>
      <c r="AL76" s="60">
        <f t="shared" si="65"/>
        <v>24.569762598917112</v>
      </c>
      <c r="AM76" s="60">
        <f t="shared" si="65"/>
        <v>-923.96491045397738</v>
      </c>
      <c r="AN76" s="60">
        <f t="shared" si="65"/>
        <v>-923.96491045397738</v>
      </c>
      <c r="AO76" s="60">
        <f t="shared" si="65"/>
        <v>923.96491045397738</v>
      </c>
      <c r="AP76" s="61" t="str">
        <f t="shared" si="50"/>
        <v/>
      </c>
      <c r="AQ76" s="62">
        <f t="shared" si="46"/>
        <v>35</v>
      </c>
      <c r="AR76" s="63">
        <f t="shared" si="51"/>
        <v>2.914375954463424</v>
      </c>
      <c r="AS76" s="63">
        <f t="shared" si="52"/>
        <v>145.71879772317121</v>
      </c>
      <c r="AT76" s="63">
        <f t="shared" si="53"/>
        <v>291.43759544634241</v>
      </c>
      <c r="AU76" s="63">
        <f t="shared" si="47"/>
        <v>-145.71879772317121</v>
      </c>
      <c r="AV76" s="68">
        <f t="shared" si="54"/>
        <v>0.1</v>
      </c>
      <c r="AW76" s="63">
        <f t="shared" si="55"/>
        <v>728.59398861585601</v>
      </c>
      <c r="AX76" s="63">
        <f t="shared" si="56"/>
        <v>-291.43759544634241</v>
      </c>
      <c r="AY76" s="64">
        <f t="shared" si="57"/>
        <v>437.15639316951359</v>
      </c>
      <c r="AZ76" s="65">
        <f t="shared" si="58"/>
        <v>-385.83343249836167</v>
      </c>
      <c r="BA76" s="51">
        <f t="shared" si="59"/>
        <v>1020.0315840621985</v>
      </c>
      <c r="BB76" s="55">
        <f t="shared" si="60"/>
        <v>0.1111507522259485</v>
      </c>
      <c r="BC76" s="55">
        <f t="shared" si="61"/>
        <v>0.53118079900289294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 t="str">
        <f>IF(BC76&gt;=BH$4,AD76,"")</f>
        <v/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9177.0101743321247</v>
      </c>
      <c r="AC77" s="71">
        <f t="shared" si="49"/>
        <v>822.98982566787527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4.2</v>
      </c>
      <c r="AG77" s="74">
        <f t="shared" si="65"/>
        <v>200</v>
      </c>
      <c r="AH77" s="60">
        <f t="shared" si="65"/>
        <v>50</v>
      </c>
      <c r="AI77" s="60">
        <f t="shared" si="65"/>
        <v>210</v>
      </c>
      <c r="AJ77" s="60">
        <f t="shared" si="65"/>
        <v>10210</v>
      </c>
      <c r="AK77" s="60">
        <f t="shared" si="65"/>
        <v>1228.4881299458557</v>
      </c>
      <c r="AL77" s="60">
        <f t="shared" si="65"/>
        <v>24.569762598917112</v>
      </c>
      <c r="AM77" s="60">
        <f t="shared" si="65"/>
        <v>-923.96491045397738</v>
      </c>
      <c r="AN77" s="60">
        <f t="shared" si="65"/>
        <v>-923.96491045397738</v>
      </c>
      <c r="AO77" s="60">
        <f t="shared" si="65"/>
        <v>923.96491045397738</v>
      </c>
      <c r="AP77" s="61" t="str">
        <f t="shared" si="50"/>
        <v/>
      </c>
      <c r="AQ77" s="62">
        <f t="shared" si="46"/>
        <v>35</v>
      </c>
      <c r="AR77" s="63">
        <f t="shared" si="51"/>
        <v>2.9289895113677251</v>
      </c>
      <c r="AS77" s="63">
        <f t="shared" si="52"/>
        <v>146.44947556838625</v>
      </c>
      <c r="AT77" s="63">
        <f t="shared" si="53"/>
        <v>292.8989511367725</v>
      </c>
      <c r="AU77" s="63">
        <f t="shared" si="47"/>
        <v>-146.44947556838625</v>
      </c>
      <c r="AV77" s="68">
        <f t="shared" si="54"/>
        <v>0.1</v>
      </c>
      <c r="AW77" s="63">
        <f t="shared" si="55"/>
        <v>732.24737784193121</v>
      </c>
      <c r="AX77" s="63">
        <f t="shared" si="56"/>
        <v>-292.8989511367725</v>
      </c>
      <c r="AY77" s="64">
        <f t="shared" si="57"/>
        <v>439.34842670515872</v>
      </c>
      <c r="AZ77" s="65">
        <f t="shared" si="58"/>
        <v>-383.64139896271655</v>
      </c>
      <c r="BA77" s="51">
        <f t="shared" si="59"/>
        <v>1025.1463289787037</v>
      </c>
      <c r="BB77" s="55">
        <f t="shared" si="60"/>
        <v>0.11170809550217271</v>
      </c>
      <c r="BC77" s="55">
        <f t="shared" si="61"/>
        <v>0.53384429916690324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 t="str">
        <f>IF(BC77&gt;=BH$4,AD77,"")</f>
        <v/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9177.0101743321247</v>
      </c>
      <c r="AC78" s="71">
        <f t="shared" si="49"/>
        <v>822.98982566787527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4.2</v>
      </c>
      <c r="AG78" s="74">
        <f t="shared" si="65"/>
        <v>200</v>
      </c>
      <c r="AH78" s="60">
        <f t="shared" si="65"/>
        <v>50</v>
      </c>
      <c r="AI78" s="60">
        <f t="shared" si="65"/>
        <v>210</v>
      </c>
      <c r="AJ78" s="60">
        <f t="shared" si="65"/>
        <v>10210</v>
      </c>
      <c r="AK78" s="60">
        <f t="shared" si="65"/>
        <v>1228.4881299458557</v>
      </c>
      <c r="AL78" s="60">
        <f t="shared" si="65"/>
        <v>24.569762598917112</v>
      </c>
      <c r="AM78" s="60">
        <f t="shared" si="65"/>
        <v>-923.96491045397738</v>
      </c>
      <c r="AN78" s="60">
        <f t="shared" si="65"/>
        <v>-923.96491045397738</v>
      </c>
      <c r="AO78" s="60">
        <f t="shared" si="65"/>
        <v>923.96491045397738</v>
      </c>
      <c r="AP78" s="61" t="str">
        <f t="shared" si="50"/>
        <v/>
      </c>
      <c r="AQ78" s="62">
        <f t="shared" si="46"/>
        <v>35</v>
      </c>
      <c r="AR78" s="63">
        <f t="shared" si="51"/>
        <v>2.9438278922243999</v>
      </c>
      <c r="AS78" s="63">
        <f t="shared" si="52"/>
        <v>147.19139461122001</v>
      </c>
      <c r="AT78" s="63">
        <f t="shared" si="53"/>
        <v>294.38278922244001</v>
      </c>
      <c r="AU78" s="63">
        <f t="shared" si="47"/>
        <v>-147.19139461122001</v>
      </c>
      <c r="AV78" s="68">
        <f t="shared" si="54"/>
        <v>0.1</v>
      </c>
      <c r="AW78" s="63">
        <f t="shared" si="55"/>
        <v>735.95697305609997</v>
      </c>
      <c r="AX78" s="63">
        <f t="shared" si="56"/>
        <v>-294.38278922244001</v>
      </c>
      <c r="AY78" s="64">
        <f t="shared" si="57"/>
        <v>441.57418383365996</v>
      </c>
      <c r="AZ78" s="65">
        <f t="shared" si="58"/>
        <v>-381.41564183421531</v>
      </c>
      <c r="BA78" s="51">
        <f t="shared" si="59"/>
        <v>1030.3397622785401</v>
      </c>
      <c r="BB78" s="55">
        <f t="shared" si="60"/>
        <v>0.11227401329033888</v>
      </c>
      <c r="BC78" s="55">
        <f t="shared" si="61"/>
        <v>0.53654877625651365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 t="str">
        <f>IF(BC78&gt;=BH$4,AD78,"")</f>
        <v/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9177.0101743321247</v>
      </c>
      <c r="AC79" s="71">
        <f t="shared" si="49"/>
        <v>822.98982566787527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4.2</v>
      </c>
      <c r="AG79" s="74">
        <f t="shared" si="65"/>
        <v>200</v>
      </c>
      <c r="AH79" s="60">
        <f t="shared" si="65"/>
        <v>50</v>
      </c>
      <c r="AI79" s="60">
        <f t="shared" si="65"/>
        <v>210</v>
      </c>
      <c r="AJ79" s="60">
        <f t="shared" si="65"/>
        <v>10210</v>
      </c>
      <c r="AK79" s="60">
        <f t="shared" si="65"/>
        <v>1228.4881299458557</v>
      </c>
      <c r="AL79" s="60">
        <f t="shared" si="65"/>
        <v>24.569762598917112</v>
      </c>
      <c r="AM79" s="60">
        <f t="shared" si="65"/>
        <v>-923.96491045397738</v>
      </c>
      <c r="AN79" s="60">
        <f t="shared" si="65"/>
        <v>-923.96491045397738</v>
      </c>
      <c r="AO79" s="60">
        <f t="shared" si="65"/>
        <v>923.96491045397738</v>
      </c>
      <c r="AP79" s="61" t="str">
        <f t="shared" si="50"/>
        <v/>
      </c>
      <c r="AQ79" s="62">
        <f t="shared" si="46"/>
        <v>35</v>
      </c>
      <c r="AR79" s="63">
        <f t="shared" si="51"/>
        <v>2.9588963254974572</v>
      </c>
      <c r="AS79" s="63">
        <f t="shared" si="52"/>
        <v>147.94481627487286</v>
      </c>
      <c r="AT79" s="63">
        <f t="shared" si="53"/>
        <v>295.88963254974573</v>
      </c>
      <c r="AU79" s="63">
        <f t="shared" si="47"/>
        <v>-147.94481627487286</v>
      </c>
      <c r="AV79" s="68">
        <f t="shared" si="54"/>
        <v>0.1</v>
      </c>
      <c r="AW79" s="63">
        <f t="shared" si="55"/>
        <v>739.72408137436435</v>
      </c>
      <c r="AX79" s="63">
        <f t="shared" si="56"/>
        <v>-295.88963254974573</v>
      </c>
      <c r="AY79" s="64">
        <f t="shared" si="57"/>
        <v>443.83444882461862</v>
      </c>
      <c r="AZ79" s="65">
        <f t="shared" si="58"/>
        <v>-379.15537684325665</v>
      </c>
      <c r="BA79" s="51">
        <f t="shared" si="59"/>
        <v>1035.61371392411</v>
      </c>
      <c r="BB79" s="55">
        <f t="shared" si="60"/>
        <v>0.11284870499770137</v>
      </c>
      <c r="BC79" s="55">
        <f t="shared" si="61"/>
        <v>0.53929518322348236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 t="str">
        <f>IF(BC79&gt;=BH$4,AD79,"")</f>
        <v/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9177.0101743321247</v>
      </c>
      <c r="AC80" s="71">
        <f t="shared" si="49"/>
        <v>822.98982566787527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4.2</v>
      </c>
      <c r="AG80" s="74">
        <f t="shared" si="65"/>
        <v>200</v>
      </c>
      <c r="AH80" s="60">
        <f t="shared" si="65"/>
        <v>50</v>
      </c>
      <c r="AI80" s="60">
        <f t="shared" si="65"/>
        <v>210</v>
      </c>
      <c r="AJ80" s="60">
        <f t="shared" si="65"/>
        <v>10210</v>
      </c>
      <c r="AK80" s="60">
        <f t="shared" si="65"/>
        <v>1228.4881299458557</v>
      </c>
      <c r="AL80" s="60">
        <f t="shared" si="65"/>
        <v>24.569762598917112</v>
      </c>
      <c r="AM80" s="60">
        <f t="shared" si="65"/>
        <v>-923.96491045397738</v>
      </c>
      <c r="AN80" s="60">
        <f t="shared" si="65"/>
        <v>-923.96491045397738</v>
      </c>
      <c r="AO80" s="60">
        <f t="shared" si="65"/>
        <v>923.96491045397738</v>
      </c>
      <c r="AP80" s="61" t="str">
        <f t="shared" si="50"/>
        <v/>
      </c>
      <c r="AQ80" s="62">
        <f t="shared" si="46"/>
        <v>35</v>
      </c>
      <c r="AR80" s="63">
        <f t="shared" si="51"/>
        <v>2.974200203040406</v>
      </c>
      <c r="AS80" s="63">
        <f t="shared" si="52"/>
        <v>148.71001015202029</v>
      </c>
      <c r="AT80" s="63">
        <f t="shared" si="53"/>
        <v>297.42002030404058</v>
      </c>
      <c r="AU80" s="63">
        <f t="shared" si="47"/>
        <v>-148.71001015202029</v>
      </c>
      <c r="AV80" s="68">
        <f t="shared" si="54"/>
        <v>0.1</v>
      </c>
      <c r="AW80" s="63">
        <f t="shared" si="55"/>
        <v>743.55005076010139</v>
      </c>
      <c r="AX80" s="63">
        <f t="shared" si="56"/>
        <v>-297.42002030404058</v>
      </c>
      <c r="AY80" s="64">
        <f t="shared" si="57"/>
        <v>446.13003045606081</v>
      </c>
      <c r="AZ80" s="65">
        <f t="shared" si="58"/>
        <v>-376.85979521181446</v>
      </c>
      <c r="BA80" s="51">
        <f t="shared" si="59"/>
        <v>1040.9700710641421</v>
      </c>
      <c r="BB80" s="55">
        <f t="shared" si="60"/>
        <v>0.11343237626299142</v>
      </c>
      <c r="BC80" s="55">
        <f t="shared" si="61"/>
        <v>0.54208450279930975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 t="str">
        <f>IF(BC80&gt;=BH$4,AD80,"")</f>
        <v/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9177.0101743321247</v>
      </c>
      <c r="AC81" s="71">
        <f t="shared" si="49"/>
        <v>822.98982566787527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4.2</v>
      </c>
      <c r="AG81" s="74">
        <f t="shared" si="65"/>
        <v>200</v>
      </c>
      <c r="AH81" s="60">
        <f t="shared" si="65"/>
        <v>50</v>
      </c>
      <c r="AI81" s="60">
        <f t="shared" si="65"/>
        <v>210</v>
      </c>
      <c r="AJ81" s="60">
        <f t="shared" si="65"/>
        <v>10210</v>
      </c>
      <c r="AK81" s="60">
        <f t="shared" si="65"/>
        <v>1228.4881299458557</v>
      </c>
      <c r="AL81" s="60">
        <f t="shared" si="65"/>
        <v>24.569762598917112</v>
      </c>
      <c r="AM81" s="60">
        <f t="shared" si="65"/>
        <v>-923.96491045397738</v>
      </c>
      <c r="AN81" s="60">
        <f t="shared" si="65"/>
        <v>-923.96491045397738</v>
      </c>
      <c r="AO81" s="60">
        <f t="shared" si="65"/>
        <v>923.96491045397738</v>
      </c>
      <c r="AP81" s="61" t="str">
        <f t="shared" si="50"/>
        <v/>
      </c>
      <c r="AQ81" s="62">
        <f t="shared" si="46"/>
        <v>35</v>
      </c>
      <c r="AR81" s="63">
        <f t="shared" si="51"/>
        <v>2.989745086528913</v>
      </c>
      <c r="AS81" s="63">
        <f t="shared" si="52"/>
        <v>149.48725432644565</v>
      </c>
      <c r="AT81" s="63">
        <f t="shared" si="53"/>
        <v>298.9745086528913</v>
      </c>
      <c r="AU81" s="63">
        <f t="shared" si="47"/>
        <v>-149.48725432644565</v>
      </c>
      <c r="AV81" s="68">
        <f t="shared" si="54"/>
        <v>0.1</v>
      </c>
      <c r="AW81" s="63">
        <f t="shared" si="55"/>
        <v>747.43627163222823</v>
      </c>
      <c r="AX81" s="63">
        <f t="shared" si="56"/>
        <v>-298.9745086528913</v>
      </c>
      <c r="AY81" s="64">
        <f t="shared" si="57"/>
        <v>448.46176297933692</v>
      </c>
      <c r="AZ81" s="65">
        <f t="shared" si="58"/>
        <v>-374.52806268853834</v>
      </c>
      <c r="BA81" s="51">
        <f t="shared" si="59"/>
        <v>1046.4107802851195</v>
      </c>
      <c r="BB81" s="55">
        <f t="shared" si="60"/>
        <v>0.1140252392017506</v>
      </c>
      <c r="BC81" s="55">
        <f t="shared" si="61"/>
        <v>0.54491774866767018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 t="str">
        <f>IF(BC81&gt;=BH$4,AD81,"")</f>
        <v/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9177.0101743321247</v>
      </c>
      <c r="AC82" s="71">
        <f t="shared" si="49"/>
        <v>822.98982566787527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4.2</v>
      </c>
      <c r="AG82" s="74">
        <f t="shared" si="65"/>
        <v>200</v>
      </c>
      <c r="AH82" s="60">
        <f t="shared" si="65"/>
        <v>50</v>
      </c>
      <c r="AI82" s="60">
        <f t="shared" si="65"/>
        <v>210</v>
      </c>
      <c r="AJ82" s="60">
        <f t="shared" si="65"/>
        <v>10210</v>
      </c>
      <c r="AK82" s="60">
        <f t="shared" si="65"/>
        <v>1228.4881299458557</v>
      </c>
      <c r="AL82" s="60">
        <f t="shared" si="65"/>
        <v>24.569762598917112</v>
      </c>
      <c r="AM82" s="60">
        <f t="shared" si="65"/>
        <v>-923.96491045397738</v>
      </c>
      <c r="AN82" s="60">
        <f t="shared" si="65"/>
        <v>-923.96491045397738</v>
      </c>
      <c r="AO82" s="60">
        <f t="shared" si="65"/>
        <v>923.96491045397738</v>
      </c>
      <c r="AP82" s="61" t="str">
        <f t="shared" si="50"/>
        <v/>
      </c>
      <c r="AQ82" s="62">
        <f t="shared" si="46"/>
        <v>35</v>
      </c>
      <c r="AR82" s="63">
        <f t="shared" si="51"/>
        <v>3.0055367141997777</v>
      </c>
      <c r="AS82" s="63">
        <f t="shared" si="52"/>
        <v>150.27683570998889</v>
      </c>
      <c r="AT82" s="63">
        <f t="shared" si="53"/>
        <v>300.55367141997777</v>
      </c>
      <c r="AU82" s="63">
        <f t="shared" si="47"/>
        <v>-150.27683570998889</v>
      </c>
      <c r="AV82" s="68">
        <f t="shared" si="54"/>
        <v>0.1</v>
      </c>
      <c r="AW82" s="63">
        <f t="shared" si="55"/>
        <v>751.38417854994441</v>
      </c>
      <c r="AX82" s="63">
        <f t="shared" si="56"/>
        <v>-300.55367141997777</v>
      </c>
      <c r="AY82" s="64">
        <f t="shared" si="57"/>
        <v>450.83050712996663</v>
      </c>
      <c r="AZ82" s="65">
        <f t="shared" si="58"/>
        <v>-372.15931853790863</v>
      </c>
      <c r="BA82" s="51">
        <f t="shared" si="59"/>
        <v>1051.9378499699221</v>
      </c>
      <c r="BB82" s="55">
        <f t="shared" si="60"/>
        <v>0.11462751266334724</v>
      </c>
      <c r="BC82" s="55">
        <f t="shared" si="61"/>
        <v>0.54779596669267117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 t="str">
        <f>IF(BC82&gt;=BH$4,AD82,"")</f>
        <v/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9177.0101743321247</v>
      </c>
      <c r="AC83" s="71">
        <f t="shared" si="49"/>
        <v>822.98982566787527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4.2</v>
      </c>
      <c r="AG83" s="74">
        <f t="shared" si="65"/>
        <v>200</v>
      </c>
      <c r="AH83" s="60">
        <f t="shared" si="65"/>
        <v>50</v>
      </c>
      <c r="AI83" s="60">
        <f t="shared" si="65"/>
        <v>210</v>
      </c>
      <c r="AJ83" s="60">
        <f t="shared" si="65"/>
        <v>10210</v>
      </c>
      <c r="AK83" s="60">
        <f t="shared" si="65"/>
        <v>1228.4881299458557</v>
      </c>
      <c r="AL83" s="60">
        <f t="shared" si="65"/>
        <v>24.569762598917112</v>
      </c>
      <c r="AM83" s="60">
        <f t="shared" si="65"/>
        <v>-923.96491045397738</v>
      </c>
      <c r="AN83" s="60">
        <f t="shared" si="65"/>
        <v>-923.96491045397738</v>
      </c>
      <c r="AO83" s="60">
        <f t="shared" si="65"/>
        <v>923.96491045397738</v>
      </c>
      <c r="AP83" s="61" t="str">
        <f t="shared" si="50"/>
        <v/>
      </c>
      <c r="AQ83" s="62">
        <f t="shared" si="46"/>
        <v>35</v>
      </c>
      <c r="AR83" s="63">
        <f t="shared" si="51"/>
        <v>3.021581007913376</v>
      </c>
      <c r="AS83" s="63">
        <f t="shared" si="52"/>
        <v>151.07905039566879</v>
      </c>
      <c r="AT83" s="63">
        <f t="shared" si="53"/>
        <v>302.15810079133757</v>
      </c>
      <c r="AU83" s="63">
        <f t="shared" si="47"/>
        <v>-151.07905039566879</v>
      </c>
      <c r="AV83" s="68">
        <f t="shared" si="54"/>
        <v>0.1</v>
      </c>
      <c r="AW83" s="63">
        <f t="shared" si="55"/>
        <v>755.39525197834394</v>
      </c>
      <c r="AX83" s="63">
        <f t="shared" si="56"/>
        <v>-302.15810079133757</v>
      </c>
      <c r="AY83" s="64">
        <f t="shared" si="57"/>
        <v>453.23715118700636</v>
      </c>
      <c r="AZ83" s="65">
        <f t="shared" si="58"/>
        <v>-369.7526744808689</v>
      </c>
      <c r="BA83" s="51">
        <f t="shared" si="59"/>
        <v>1057.5533527696816</v>
      </c>
      <c r="BB83" s="55">
        <f t="shared" si="60"/>
        <v>0.11523942250032944</v>
      </c>
      <c r="BC83" s="55">
        <f t="shared" si="61"/>
        <v>0.55072023620607213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 t="str">
        <f>IF(BC83&gt;=BH$4,AD83,"")</f>
        <v/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9177.0101743321247</v>
      </c>
      <c r="AC84" s="71">
        <f t="shared" si="49"/>
        <v>822.98982566787527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4.2</v>
      </c>
      <c r="AG84" s="74">
        <f t="shared" si="65"/>
        <v>200</v>
      </c>
      <c r="AH84" s="60">
        <f t="shared" si="65"/>
        <v>50</v>
      </c>
      <c r="AI84" s="60">
        <f t="shared" si="65"/>
        <v>210</v>
      </c>
      <c r="AJ84" s="60">
        <f t="shared" si="65"/>
        <v>10210</v>
      </c>
      <c r="AK84" s="60">
        <f t="shared" si="65"/>
        <v>1228.4881299458557</v>
      </c>
      <c r="AL84" s="60">
        <f t="shared" si="65"/>
        <v>24.569762598917112</v>
      </c>
      <c r="AM84" s="60">
        <f t="shared" si="65"/>
        <v>-923.96491045397738</v>
      </c>
      <c r="AN84" s="60">
        <f t="shared" si="65"/>
        <v>-923.96491045397738</v>
      </c>
      <c r="AO84" s="60">
        <f t="shared" si="65"/>
        <v>923.96491045397738</v>
      </c>
      <c r="AP84" s="61" t="str">
        <f t="shared" si="50"/>
        <v/>
      </c>
      <c r="AQ84" s="62">
        <f t="shared" si="46"/>
        <v>35</v>
      </c>
      <c r="AR84" s="63">
        <f t="shared" si="51"/>
        <v>3.0378840805578387</v>
      </c>
      <c r="AS84" s="63">
        <f t="shared" si="52"/>
        <v>151.89420402789193</v>
      </c>
      <c r="AT84" s="63">
        <f t="shared" si="53"/>
        <v>303.78840805578386</v>
      </c>
      <c r="AU84" s="63">
        <f t="shared" si="47"/>
        <v>-151.89420402789193</v>
      </c>
      <c r="AV84" s="68">
        <f t="shared" si="54"/>
        <v>0.1</v>
      </c>
      <c r="AW84" s="63">
        <f t="shared" si="55"/>
        <v>759.4710201394596</v>
      </c>
      <c r="AX84" s="63">
        <f t="shared" si="56"/>
        <v>-303.78840805578386</v>
      </c>
      <c r="AY84" s="64">
        <f t="shared" si="57"/>
        <v>455.68261208367574</v>
      </c>
      <c r="AZ84" s="65">
        <f t="shared" si="58"/>
        <v>-367.30721358419953</v>
      </c>
      <c r="BA84" s="51">
        <f t="shared" si="59"/>
        <v>1063.2594281952436</v>
      </c>
      <c r="BB84" s="55">
        <f t="shared" si="60"/>
        <v>0.11586120185081134</v>
      </c>
      <c r="BC84" s="55">
        <f t="shared" si="61"/>
        <v>0.55369167135678587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 t="str">
        <f>IF(BC84&gt;=BH$4,AD84,"")</f>
        <v/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9177.0101743321247</v>
      </c>
      <c r="AC85" s="71">
        <f t="shared" si="49"/>
        <v>822.98982566787527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4.2</v>
      </c>
      <c r="AG85" s="74">
        <f t="shared" si="65"/>
        <v>200</v>
      </c>
      <c r="AH85" s="60">
        <f t="shared" si="65"/>
        <v>50</v>
      </c>
      <c r="AI85" s="60">
        <f t="shared" si="65"/>
        <v>210</v>
      </c>
      <c r="AJ85" s="60">
        <f t="shared" si="65"/>
        <v>10210</v>
      </c>
      <c r="AK85" s="60">
        <f t="shared" si="65"/>
        <v>1228.4881299458557</v>
      </c>
      <c r="AL85" s="60">
        <f t="shared" si="65"/>
        <v>24.569762598917112</v>
      </c>
      <c r="AM85" s="60">
        <f t="shared" si="65"/>
        <v>-923.96491045397738</v>
      </c>
      <c r="AN85" s="60">
        <f t="shared" si="65"/>
        <v>-923.96491045397738</v>
      </c>
      <c r="AO85" s="60">
        <f t="shared" si="65"/>
        <v>923.96491045397738</v>
      </c>
      <c r="AP85" s="61" t="str">
        <f t="shared" si="50"/>
        <v/>
      </c>
      <c r="AQ85" s="62">
        <f t="shared" si="46"/>
        <v>35</v>
      </c>
      <c r="AR85" s="63">
        <f t="shared" si="51"/>
        <v>3.0544522438144064</v>
      </c>
      <c r="AS85" s="63">
        <f t="shared" si="52"/>
        <v>152.72261219072033</v>
      </c>
      <c r="AT85" s="63">
        <f t="shared" si="53"/>
        <v>305.44522438144065</v>
      </c>
      <c r="AU85" s="63">
        <f t="shared" si="47"/>
        <v>-152.72261219072033</v>
      </c>
      <c r="AV85" s="68">
        <f t="shared" si="54"/>
        <v>0.1</v>
      </c>
      <c r="AW85" s="63">
        <f t="shared" si="55"/>
        <v>763.61306095360169</v>
      </c>
      <c r="AX85" s="63">
        <f t="shared" si="56"/>
        <v>-305.44522438144065</v>
      </c>
      <c r="AY85" s="64">
        <f t="shared" si="57"/>
        <v>458.16783657216104</v>
      </c>
      <c r="AZ85" s="65">
        <f t="shared" si="58"/>
        <v>-364.82198909571423</v>
      </c>
      <c r="BA85" s="51">
        <f t="shared" si="59"/>
        <v>1069.0582853350422</v>
      </c>
      <c r="BB85" s="55">
        <f t="shared" si="60"/>
        <v>0.11649309143463438</v>
      </c>
      <c r="BC85" s="55">
        <f t="shared" si="61"/>
        <v>0.55671142252621075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 t="str">
        <f>IF(BC85&gt;=BH$4,AD85,"")</f>
        <v/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9177.0101743321247</v>
      </c>
      <c r="AC86" s="71">
        <f t="shared" si="49"/>
        <v>822.98982566787527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4.2</v>
      </c>
      <c r="AG86" s="74">
        <f t="shared" si="65"/>
        <v>200</v>
      </c>
      <c r="AH86" s="60">
        <f t="shared" si="65"/>
        <v>50</v>
      </c>
      <c r="AI86" s="60">
        <f t="shared" si="65"/>
        <v>210</v>
      </c>
      <c r="AJ86" s="60">
        <f t="shared" si="65"/>
        <v>10210</v>
      </c>
      <c r="AK86" s="60">
        <f t="shared" si="65"/>
        <v>1228.4881299458557</v>
      </c>
      <c r="AL86" s="60">
        <f t="shared" si="65"/>
        <v>24.569762598917112</v>
      </c>
      <c r="AM86" s="60">
        <f t="shared" si="65"/>
        <v>-923.96491045397738</v>
      </c>
      <c r="AN86" s="60">
        <f t="shared" si="65"/>
        <v>-923.96491045397738</v>
      </c>
      <c r="AO86" s="60">
        <f t="shared" si="65"/>
        <v>923.96491045397738</v>
      </c>
      <c r="AP86" s="61" t="str">
        <f t="shared" si="50"/>
        <v/>
      </c>
      <c r="AQ86" s="62">
        <f t="shared" si="46"/>
        <v>35</v>
      </c>
      <c r="AR86" s="63">
        <f t="shared" si="51"/>
        <v>3.0712920163046884</v>
      </c>
      <c r="AS86" s="63">
        <f t="shared" si="52"/>
        <v>153.56460081523443</v>
      </c>
      <c r="AT86" s="63">
        <f t="shared" si="53"/>
        <v>307.12920163046886</v>
      </c>
      <c r="AU86" s="63">
        <f t="shared" si="47"/>
        <v>-153.56460081523443</v>
      </c>
      <c r="AV86" s="68">
        <f t="shared" si="54"/>
        <v>0.1</v>
      </c>
      <c r="AW86" s="63">
        <f t="shared" si="55"/>
        <v>767.82300407617208</v>
      </c>
      <c r="AX86" s="63">
        <f t="shared" si="56"/>
        <v>-307.12920163046886</v>
      </c>
      <c r="AY86" s="64">
        <f t="shared" si="57"/>
        <v>460.69380244570323</v>
      </c>
      <c r="AZ86" s="65">
        <f t="shared" si="58"/>
        <v>-362.29602322217204</v>
      </c>
      <c r="BA86" s="51">
        <f t="shared" si="59"/>
        <v>1074.9522057066411</v>
      </c>
      <c r="BB86" s="55">
        <f t="shared" si="60"/>
        <v>0.1171353398640939</v>
      </c>
      <c r="BC86" s="55">
        <f t="shared" si="61"/>
        <v>0.55978067781316687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 t="str">
        <f>IF(BC86&gt;=BH$4,AD86,"")</f>
        <v/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9177.0101743321247</v>
      </c>
      <c r="AC87" s="71">
        <f t="shared" si="49"/>
        <v>822.98982566787527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4.2</v>
      </c>
      <c r="AG87" s="74">
        <f t="shared" si="65"/>
        <v>200</v>
      </c>
      <c r="AH87" s="60">
        <f t="shared" si="65"/>
        <v>50</v>
      </c>
      <c r="AI87" s="60">
        <f t="shared" si="65"/>
        <v>210</v>
      </c>
      <c r="AJ87" s="60">
        <f t="shared" si="65"/>
        <v>10210</v>
      </c>
      <c r="AK87" s="60">
        <f t="shared" si="65"/>
        <v>1228.4881299458557</v>
      </c>
      <c r="AL87" s="60">
        <f t="shared" si="65"/>
        <v>24.569762598917112</v>
      </c>
      <c r="AM87" s="60">
        <f t="shared" si="65"/>
        <v>-923.96491045397738</v>
      </c>
      <c r="AN87" s="60">
        <f t="shared" si="65"/>
        <v>-923.96491045397738</v>
      </c>
      <c r="AO87" s="60">
        <f t="shared" si="65"/>
        <v>923.96491045397738</v>
      </c>
      <c r="AP87" s="61" t="str">
        <f t="shared" si="50"/>
        <v/>
      </c>
      <c r="AQ87" s="62">
        <f t="shared" si="46"/>
        <v>35</v>
      </c>
      <c r="AR87" s="63">
        <f t="shared" si="51"/>
        <v>3.0884101321419171</v>
      </c>
      <c r="AS87" s="63">
        <f t="shared" si="52"/>
        <v>154.42050660709586</v>
      </c>
      <c r="AT87" s="63">
        <f t="shared" si="53"/>
        <v>308.84101321419172</v>
      </c>
      <c r="AU87" s="63">
        <f t="shared" si="47"/>
        <v>-154.42050660709586</v>
      </c>
      <c r="AV87" s="68">
        <f t="shared" si="54"/>
        <v>0.1</v>
      </c>
      <c r="AW87" s="63">
        <f t="shared" si="55"/>
        <v>772.10253303547927</v>
      </c>
      <c r="AX87" s="63">
        <f t="shared" si="56"/>
        <v>-308.84101321419172</v>
      </c>
      <c r="AY87" s="64">
        <f t="shared" si="57"/>
        <v>463.26151982128755</v>
      </c>
      <c r="AZ87" s="65">
        <f t="shared" si="58"/>
        <v>-359.72830584658772</v>
      </c>
      <c r="BA87" s="51">
        <f t="shared" si="59"/>
        <v>1080.943546249671</v>
      </c>
      <c r="BB87" s="55">
        <f t="shared" si="60"/>
        <v>0.11778820397007339</v>
      </c>
      <c r="BC87" s="55">
        <f t="shared" si="61"/>
        <v>0.56290066459246946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 t="str">
        <f>IF(BC87&gt;=BH$4,AD87,"")</f>
        <v/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9177.0101743321247</v>
      </c>
      <c r="AC88" s="71">
        <f t="shared" si="49"/>
        <v>822.98982566787527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4.2</v>
      </c>
      <c r="AG88" s="74">
        <f t="shared" si="65"/>
        <v>200</v>
      </c>
      <c r="AH88" s="60">
        <f t="shared" si="65"/>
        <v>50</v>
      </c>
      <c r="AI88" s="60">
        <f t="shared" si="65"/>
        <v>210</v>
      </c>
      <c r="AJ88" s="60">
        <f t="shared" si="65"/>
        <v>10210</v>
      </c>
      <c r="AK88" s="60">
        <f t="shared" si="65"/>
        <v>1228.4881299458557</v>
      </c>
      <c r="AL88" s="60">
        <f t="shared" si="65"/>
        <v>24.569762598917112</v>
      </c>
      <c r="AM88" s="60">
        <f t="shared" si="65"/>
        <v>-923.96491045397738</v>
      </c>
      <c r="AN88" s="60">
        <f t="shared" si="65"/>
        <v>-923.96491045397738</v>
      </c>
      <c r="AO88" s="60">
        <f t="shared" si="65"/>
        <v>923.96491045397738</v>
      </c>
      <c r="AP88" s="61" t="str">
        <f t="shared" si="50"/>
        <v/>
      </c>
      <c r="AQ88" s="62">
        <f t="shared" si="46"/>
        <v>35</v>
      </c>
      <c r="AR88" s="63">
        <f t="shared" si="51"/>
        <v>3.1058135499097665</v>
      </c>
      <c r="AS88" s="63">
        <f t="shared" si="52"/>
        <v>155.29067749548832</v>
      </c>
      <c r="AT88" s="63">
        <f t="shared" si="53"/>
        <v>310.58135499097665</v>
      </c>
      <c r="AU88" s="63">
        <f t="shared" si="47"/>
        <v>-155.29067749548832</v>
      </c>
      <c r="AV88" s="68">
        <f t="shared" si="54"/>
        <v>0.1</v>
      </c>
      <c r="AW88" s="63">
        <f t="shared" si="55"/>
        <v>776.45338747744165</v>
      </c>
      <c r="AX88" s="63">
        <f t="shared" si="56"/>
        <v>-310.58135499097665</v>
      </c>
      <c r="AY88" s="64">
        <f t="shared" si="57"/>
        <v>465.872032486465</v>
      </c>
      <c r="AZ88" s="65">
        <f t="shared" si="58"/>
        <v>-357.11779318141026</v>
      </c>
      <c r="BA88" s="51">
        <f t="shared" si="59"/>
        <v>1087.0347424684182</v>
      </c>
      <c r="BB88" s="55">
        <f t="shared" si="60"/>
        <v>0.11845194914448587</v>
      </c>
      <c r="BC88" s="55">
        <f t="shared" si="61"/>
        <v>0.56607265115142713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 t="str">
        <f>IF(BC88&gt;=BH$4,AD88,"")</f>
        <v/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9177.0101743321247</v>
      </c>
      <c r="AC89" s="71">
        <f t="shared" si="49"/>
        <v>822.98982566787527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4.2</v>
      </c>
      <c r="AG89" s="74">
        <f t="shared" si="65"/>
        <v>200</v>
      </c>
      <c r="AH89" s="60">
        <f t="shared" si="65"/>
        <v>50</v>
      </c>
      <c r="AI89" s="60">
        <f t="shared" si="65"/>
        <v>210</v>
      </c>
      <c r="AJ89" s="60">
        <f t="shared" si="65"/>
        <v>10210</v>
      </c>
      <c r="AK89" s="60">
        <f t="shared" si="65"/>
        <v>1228.4881299458557</v>
      </c>
      <c r="AL89" s="60">
        <f t="shared" si="65"/>
        <v>24.569762598917112</v>
      </c>
      <c r="AM89" s="60">
        <f t="shared" si="65"/>
        <v>-923.96491045397738</v>
      </c>
      <c r="AN89" s="60">
        <f t="shared" si="65"/>
        <v>-923.96491045397738</v>
      </c>
      <c r="AO89" s="60">
        <f t="shared" si="65"/>
        <v>923.96491045397738</v>
      </c>
      <c r="AP89" s="61" t="str">
        <f t="shared" si="50"/>
        <v/>
      </c>
      <c r="AQ89" s="62">
        <f t="shared" si="46"/>
        <v>35</v>
      </c>
      <c r="AR89" s="63">
        <f t="shared" si="51"/>
        <v>3.1235094620938821</v>
      </c>
      <c r="AS89" s="63">
        <f t="shared" si="52"/>
        <v>156.17547310469411</v>
      </c>
      <c r="AT89" s="63">
        <f t="shared" si="53"/>
        <v>312.35094620938821</v>
      </c>
      <c r="AU89" s="63">
        <f t="shared" si="47"/>
        <v>-156.17547310469411</v>
      </c>
      <c r="AV89" s="68">
        <f t="shared" si="54"/>
        <v>0.1</v>
      </c>
      <c r="AW89" s="63">
        <f t="shared" si="55"/>
        <v>780.87736552347053</v>
      </c>
      <c r="AX89" s="63">
        <f t="shared" si="56"/>
        <v>-312.35094620938821</v>
      </c>
      <c r="AY89" s="64">
        <f t="shared" si="57"/>
        <v>468.52641931408232</v>
      </c>
      <c r="AZ89" s="65">
        <f t="shared" si="58"/>
        <v>-354.46340635379295</v>
      </c>
      <c r="BA89" s="51">
        <f t="shared" si="59"/>
        <v>1093.2283117328589</v>
      </c>
      <c r="BB89" s="55">
        <f t="shared" si="60"/>
        <v>0.11912684969998094</v>
      </c>
      <c r="BC89" s="55">
        <f t="shared" si="61"/>
        <v>0.56929794840885461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 t="str">
        <f>IF(BC89&gt;=BH$4,AD89,"")</f>
        <v/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9177.0101743321247</v>
      </c>
      <c r="AC90" s="71">
        <f t="shared" si="49"/>
        <v>822.98982566787527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4.2</v>
      </c>
      <c r="AG90" s="74">
        <f t="shared" si="68"/>
        <v>200</v>
      </c>
      <c r="AH90" s="60">
        <f t="shared" si="68"/>
        <v>50</v>
      </c>
      <c r="AI90" s="60">
        <f t="shared" si="68"/>
        <v>210</v>
      </c>
      <c r="AJ90" s="60">
        <f t="shared" si="68"/>
        <v>10210</v>
      </c>
      <c r="AK90" s="60">
        <f t="shared" si="68"/>
        <v>1228.4881299458557</v>
      </c>
      <c r="AL90" s="60">
        <f t="shared" si="68"/>
        <v>24.569762598917112</v>
      </c>
      <c r="AM90" s="60">
        <f t="shared" si="68"/>
        <v>-923.96491045397738</v>
      </c>
      <c r="AN90" s="60">
        <f t="shared" si="68"/>
        <v>-923.96491045397738</v>
      </c>
      <c r="AO90" s="60">
        <f t="shared" si="68"/>
        <v>923.96491045397738</v>
      </c>
      <c r="AP90" s="61" t="str">
        <f t="shared" si="50"/>
        <v/>
      </c>
      <c r="AQ90" s="62">
        <f t="shared" si="46"/>
        <v>35</v>
      </c>
      <c r="AR90" s="63">
        <f t="shared" si="51"/>
        <v>3.1415053049929829</v>
      </c>
      <c r="AS90" s="63">
        <f t="shared" si="52"/>
        <v>157.07526524964914</v>
      </c>
      <c r="AT90" s="63">
        <f t="shared" si="53"/>
        <v>314.15053049929827</v>
      </c>
      <c r="AU90" s="63">
        <f t="shared" si="47"/>
        <v>-157.07526524964914</v>
      </c>
      <c r="AV90" s="68">
        <f t="shared" si="54"/>
        <v>0.1</v>
      </c>
      <c r="AW90" s="63">
        <f t="shared" si="55"/>
        <v>785.37632624824573</v>
      </c>
      <c r="AX90" s="63">
        <f t="shared" si="56"/>
        <v>-314.15053049929827</v>
      </c>
      <c r="AY90" s="64">
        <f t="shared" si="57"/>
        <v>471.22579574894746</v>
      </c>
      <c r="AZ90" s="65">
        <f t="shared" si="58"/>
        <v>-351.7640299189278</v>
      </c>
      <c r="BA90" s="51">
        <f t="shared" si="59"/>
        <v>1099.5268567475439</v>
      </c>
      <c r="BB90" s="55">
        <f t="shared" si="60"/>
        <v>0.11981318924794199</v>
      </c>
      <c r="BC90" s="55">
        <f t="shared" si="61"/>
        <v>0.57257791172149286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 t="str">
        <f>IF(BC90&gt;=BH$4,AD90,"")</f>
        <v/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9177.0101743321247</v>
      </c>
      <c r="AC91" s="71">
        <f t="shared" si="49"/>
        <v>822.98982566787527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4.2</v>
      </c>
      <c r="AG91" s="74">
        <f t="shared" si="68"/>
        <v>200</v>
      </c>
      <c r="AH91" s="60">
        <f t="shared" si="68"/>
        <v>50</v>
      </c>
      <c r="AI91" s="60">
        <f t="shared" si="68"/>
        <v>210</v>
      </c>
      <c r="AJ91" s="60">
        <f t="shared" si="68"/>
        <v>10210</v>
      </c>
      <c r="AK91" s="60">
        <f t="shared" si="68"/>
        <v>1228.4881299458557</v>
      </c>
      <c r="AL91" s="60">
        <f t="shared" si="68"/>
        <v>24.569762598917112</v>
      </c>
      <c r="AM91" s="60">
        <f t="shared" si="68"/>
        <v>-923.96491045397738</v>
      </c>
      <c r="AN91" s="60">
        <f t="shared" si="68"/>
        <v>-923.96491045397738</v>
      </c>
      <c r="AO91" s="60">
        <f t="shared" si="68"/>
        <v>923.96491045397738</v>
      </c>
      <c r="AP91" s="61" t="str">
        <f t="shared" si="50"/>
        <v/>
      </c>
      <c r="AQ91" s="62">
        <f t="shared" si="46"/>
        <v>35</v>
      </c>
      <c r="AR91" s="63">
        <f t="shared" si="51"/>
        <v>3.159808769138222</v>
      </c>
      <c r="AS91" s="63">
        <f t="shared" si="52"/>
        <v>157.99043845691111</v>
      </c>
      <c r="AT91" s="63">
        <f t="shared" si="53"/>
        <v>315.98087691382221</v>
      </c>
      <c r="AU91" s="63">
        <f t="shared" si="47"/>
        <v>-157.99043845691111</v>
      </c>
      <c r="AV91" s="68">
        <f t="shared" si="54"/>
        <v>0.1</v>
      </c>
      <c r="AW91" s="63">
        <f t="shared" si="55"/>
        <v>789.95219228455551</v>
      </c>
      <c r="AX91" s="63">
        <f t="shared" si="56"/>
        <v>-315.98087691382221</v>
      </c>
      <c r="AY91" s="64">
        <f t="shared" si="57"/>
        <v>473.97131537073329</v>
      </c>
      <c r="AZ91" s="65">
        <f t="shared" si="58"/>
        <v>-349.01851029714197</v>
      </c>
      <c r="BA91" s="51">
        <f t="shared" si="59"/>
        <v>1105.9330691983778</v>
      </c>
      <c r="BB91" s="55">
        <f t="shared" si="60"/>
        <v>0.12051126109586821</v>
      </c>
      <c r="BC91" s="55">
        <f t="shared" si="61"/>
        <v>0.57591394278306496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 t="str">
        <f>IF(BC91&gt;=BH$4,AD91,"")</f>
        <v/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9177.0101743321247</v>
      </c>
      <c r="AC92" s="71">
        <f t="shared" si="49"/>
        <v>822.98982566787527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4.2</v>
      </c>
      <c r="AG92" s="74">
        <f t="shared" si="68"/>
        <v>200</v>
      </c>
      <c r="AH92" s="60">
        <f t="shared" si="68"/>
        <v>50</v>
      </c>
      <c r="AI92" s="60">
        <f t="shared" si="68"/>
        <v>210</v>
      </c>
      <c r="AJ92" s="60">
        <f t="shared" si="68"/>
        <v>10210</v>
      </c>
      <c r="AK92" s="60">
        <f t="shared" si="68"/>
        <v>1228.4881299458557</v>
      </c>
      <c r="AL92" s="60">
        <f t="shared" si="68"/>
        <v>24.569762598917112</v>
      </c>
      <c r="AM92" s="60">
        <f t="shared" si="68"/>
        <v>-923.96491045397738</v>
      </c>
      <c r="AN92" s="60">
        <f t="shared" si="68"/>
        <v>-923.96491045397738</v>
      </c>
      <c r="AO92" s="60">
        <f t="shared" si="68"/>
        <v>923.96491045397738</v>
      </c>
      <c r="AP92" s="61" t="str">
        <f t="shared" si="50"/>
        <v/>
      </c>
      <c r="AQ92" s="62">
        <f t="shared" si="46"/>
        <v>35</v>
      </c>
      <c r="AR92" s="63">
        <f t="shared" si="51"/>
        <v>3.1784278102514825</v>
      </c>
      <c r="AS92" s="63">
        <f t="shared" si="52"/>
        <v>158.92139051257413</v>
      </c>
      <c r="AT92" s="63">
        <f t="shared" si="53"/>
        <v>317.84278102514827</v>
      </c>
      <c r="AU92" s="63">
        <f t="shared" si="47"/>
        <v>-158.92139051257413</v>
      </c>
      <c r="AV92" s="68">
        <f t="shared" si="54"/>
        <v>0.1</v>
      </c>
      <c r="AW92" s="63">
        <f t="shared" si="55"/>
        <v>794.60695256287067</v>
      </c>
      <c r="AX92" s="63">
        <f t="shared" si="56"/>
        <v>-317.84278102514827</v>
      </c>
      <c r="AY92" s="64">
        <f t="shared" si="57"/>
        <v>476.7641715377224</v>
      </c>
      <c r="AZ92" s="65">
        <f t="shared" si="58"/>
        <v>-346.22565413015286</v>
      </c>
      <c r="BA92" s="51">
        <f t="shared" si="59"/>
        <v>1112.4497335880189</v>
      </c>
      <c r="BB92" s="55">
        <f t="shared" si="60"/>
        <v>0.1212213686653104</v>
      </c>
      <c r="BC92" s="55">
        <f t="shared" si="61"/>
        <v>0.57930749162156081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 t="str">
        <f>IF(BC92&gt;=BH$4,AD92,"")</f>
        <v/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9177.0101743321247</v>
      </c>
      <c r="AC93" s="71">
        <f t="shared" si="49"/>
        <v>822.98982566787527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4.2</v>
      </c>
      <c r="AG93" s="74">
        <f t="shared" si="68"/>
        <v>200</v>
      </c>
      <c r="AH93" s="60">
        <f t="shared" si="68"/>
        <v>50</v>
      </c>
      <c r="AI93" s="60">
        <f t="shared" si="68"/>
        <v>210</v>
      </c>
      <c r="AJ93" s="60">
        <f t="shared" si="68"/>
        <v>10210</v>
      </c>
      <c r="AK93" s="60">
        <f t="shared" si="68"/>
        <v>1228.4881299458557</v>
      </c>
      <c r="AL93" s="60">
        <f t="shared" si="68"/>
        <v>24.569762598917112</v>
      </c>
      <c r="AM93" s="60">
        <f t="shared" si="68"/>
        <v>-923.96491045397738</v>
      </c>
      <c r="AN93" s="60">
        <f t="shared" si="68"/>
        <v>-923.96491045397738</v>
      </c>
      <c r="AO93" s="60">
        <f t="shared" si="68"/>
        <v>923.96491045397738</v>
      </c>
      <c r="AP93" s="61" t="str">
        <f t="shared" si="50"/>
        <v/>
      </c>
      <c r="AQ93" s="62">
        <f t="shared" si="46"/>
        <v>35</v>
      </c>
      <c r="AR93" s="63">
        <f t="shared" si="51"/>
        <v>3.1973706607754084</v>
      </c>
      <c r="AS93" s="63">
        <f t="shared" si="52"/>
        <v>159.86853303877041</v>
      </c>
      <c r="AT93" s="63">
        <f t="shared" si="53"/>
        <v>319.73706607754082</v>
      </c>
      <c r="AU93" s="63">
        <f t="shared" si="47"/>
        <v>-159.86853303877041</v>
      </c>
      <c r="AV93" s="68">
        <f t="shared" si="54"/>
        <v>0.1</v>
      </c>
      <c r="AW93" s="63">
        <f t="shared" si="55"/>
        <v>799.3426651938521</v>
      </c>
      <c r="AX93" s="63">
        <f t="shared" si="56"/>
        <v>-319.73706607754082</v>
      </c>
      <c r="AY93" s="64">
        <f t="shared" si="57"/>
        <v>479.60559911631128</v>
      </c>
      <c r="AZ93" s="65">
        <f t="shared" si="58"/>
        <v>-343.38422655156398</v>
      </c>
      <c r="BA93" s="51">
        <f t="shared" si="59"/>
        <v>1119.0797312713928</v>
      </c>
      <c r="BB93" s="55">
        <f t="shared" si="60"/>
        <v>0.12194382593161242</v>
      </c>
      <c r="BC93" s="55">
        <f t="shared" si="61"/>
        <v>0.582760058700726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 t="str">
        <f>IF(BC93&gt;=BH$4,AD93,"")</f>
        <v/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9177.0101743321247</v>
      </c>
      <c r="AC94" s="71">
        <f t="shared" si="49"/>
        <v>822.98982566787527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4.2</v>
      </c>
      <c r="AG94" s="74">
        <f t="shared" si="68"/>
        <v>200</v>
      </c>
      <c r="AH94" s="60">
        <f t="shared" si="68"/>
        <v>50</v>
      </c>
      <c r="AI94" s="60">
        <f t="shared" si="68"/>
        <v>210</v>
      </c>
      <c r="AJ94" s="60">
        <f t="shared" si="68"/>
        <v>10210</v>
      </c>
      <c r="AK94" s="60">
        <f t="shared" si="68"/>
        <v>1228.4881299458557</v>
      </c>
      <c r="AL94" s="60">
        <f t="shared" si="68"/>
        <v>24.569762598917112</v>
      </c>
      <c r="AM94" s="60">
        <f t="shared" si="68"/>
        <v>-923.96491045397738</v>
      </c>
      <c r="AN94" s="60">
        <f t="shared" si="68"/>
        <v>-923.96491045397738</v>
      </c>
      <c r="AO94" s="60">
        <f t="shared" si="68"/>
        <v>923.96491045397738</v>
      </c>
      <c r="AP94" s="61" t="str">
        <f t="shared" si="50"/>
        <v/>
      </c>
      <c r="AQ94" s="62">
        <f t="shared" si="46"/>
        <v>35</v>
      </c>
      <c r="AR94" s="63">
        <f t="shared" si="51"/>
        <v>3.2166458420102804</v>
      </c>
      <c r="AS94" s="63">
        <f t="shared" si="52"/>
        <v>160.83229210051402</v>
      </c>
      <c r="AT94" s="63">
        <f t="shared" si="53"/>
        <v>321.66458420102805</v>
      </c>
      <c r="AU94" s="63">
        <f t="shared" si="47"/>
        <v>-160.83229210051402</v>
      </c>
      <c r="AV94" s="68">
        <f t="shared" si="54"/>
        <v>0.1</v>
      </c>
      <c r="AW94" s="63">
        <f t="shared" si="55"/>
        <v>804.16146050257009</v>
      </c>
      <c r="AX94" s="63">
        <f t="shared" si="56"/>
        <v>-321.66458420102805</v>
      </c>
      <c r="AY94" s="64">
        <f t="shared" si="57"/>
        <v>482.49687630154204</v>
      </c>
      <c r="AZ94" s="65">
        <f t="shared" si="58"/>
        <v>-340.49294936633322</v>
      </c>
      <c r="BA94" s="51">
        <f t="shared" si="59"/>
        <v>1125.8260447035982</v>
      </c>
      <c r="BB94" s="55">
        <f t="shared" si="60"/>
        <v>0.12267895788679699</v>
      </c>
      <c r="BC94" s="55">
        <f t="shared" si="61"/>
        <v>0.58627319713215731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 t="str">
        <f>IF(BC94&gt;=BH$4,AD94,"")</f>
        <v/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9177.0101743321247</v>
      </c>
      <c r="AC95" s="71">
        <f t="shared" si="49"/>
        <v>822.98982566787527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4.2</v>
      </c>
      <c r="AG95" s="74">
        <f t="shared" si="68"/>
        <v>200</v>
      </c>
      <c r="AH95" s="60">
        <f t="shared" si="68"/>
        <v>50</v>
      </c>
      <c r="AI95" s="60">
        <f t="shared" si="68"/>
        <v>210</v>
      </c>
      <c r="AJ95" s="60">
        <f t="shared" si="68"/>
        <v>10210</v>
      </c>
      <c r="AK95" s="60">
        <f t="shared" si="68"/>
        <v>1228.4881299458557</v>
      </c>
      <c r="AL95" s="60">
        <f t="shared" si="68"/>
        <v>24.569762598917112</v>
      </c>
      <c r="AM95" s="60">
        <f t="shared" si="68"/>
        <v>-923.96491045397738</v>
      </c>
      <c r="AN95" s="60">
        <f t="shared" si="68"/>
        <v>-923.96491045397738</v>
      </c>
      <c r="AO95" s="60">
        <f t="shared" si="68"/>
        <v>923.96491045397738</v>
      </c>
      <c r="AP95" s="61" t="str">
        <f t="shared" si="50"/>
        <v/>
      </c>
      <c r="AQ95" s="62">
        <f t="shared" si="46"/>
        <v>35</v>
      </c>
      <c r="AR95" s="63">
        <f t="shared" si="51"/>
        <v>3.2362621768953272</v>
      </c>
      <c r="AS95" s="63">
        <f t="shared" si="52"/>
        <v>161.81310884476636</v>
      </c>
      <c r="AT95" s="63">
        <f t="shared" si="53"/>
        <v>323.62621768953272</v>
      </c>
      <c r="AU95" s="63">
        <f t="shared" si="47"/>
        <v>-161.81310884476636</v>
      </c>
      <c r="AV95" s="68">
        <f t="shared" si="54"/>
        <v>0.1</v>
      </c>
      <c r="AW95" s="63">
        <f t="shared" si="55"/>
        <v>809.06554422383181</v>
      </c>
      <c r="AX95" s="63">
        <f t="shared" si="56"/>
        <v>-323.62621768953272</v>
      </c>
      <c r="AY95" s="64">
        <f t="shared" si="57"/>
        <v>485.43932653429908</v>
      </c>
      <c r="AZ95" s="65">
        <f t="shared" si="58"/>
        <v>-337.55049913357618</v>
      </c>
      <c r="BA95" s="51">
        <f t="shared" si="59"/>
        <v>1132.6917619133646</v>
      </c>
      <c r="BB95" s="55">
        <f t="shared" si="60"/>
        <v>0.12342710102702906</v>
      </c>
      <c r="BC95" s="55">
        <f t="shared" si="61"/>
        <v>0.58984851500485302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 t="str">
        <f>IF(BC95&gt;=BH$4,AD95,"")</f>
        <v/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9177.0101743321247</v>
      </c>
      <c r="AC96" s="71">
        <f t="shared" si="49"/>
        <v>822.98982566787527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4.2</v>
      </c>
      <c r="AG96" s="74">
        <f t="shared" si="68"/>
        <v>200</v>
      </c>
      <c r="AH96" s="60">
        <f t="shared" si="68"/>
        <v>50</v>
      </c>
      <c r="AI96" s="60">
        <f t="shared" si="68"/>
        <v>210</v>
      </c>
      <c r="AJ96" s="60">
        <f t="shared" si="68"/>
        <v>10210</v>
      </c>
      <c r="AK96" s="60">
        <f t="shared" si="68"/>
        <v>1228.4881299458557</v>
      </c>
      <c r="AL96" s="60">
        <f t="shared" si="68"/>
        <v>24.569762598917112</v>
      </c>
      <c r="AM96" s="60">
        <f t="shared" si="68"/>
        <v>-923.96491045397738</v>
      </c>
      <c r="AN96" s="60">
        <f t="shared" si="68"/>
        <v>-923.96491045397738</v>
      </c>
      <c r="AO96" s="60">
        <f t="shared" si="68"/>
        <v>923.96491045397738</v>
      </c>
      <c r="AP96" s="61" t="str">
        <f t="shared" si="50"/>
        <v/>
      </c>
      <c r="AQ96" s="62">
        <f t="shared" si="46"/>
        <v>35</v>
      </c>
      <c r="AR96" s="63">
        <f t="shared" si="51"/>
        <v>3.25622880347475</v>
      </c>
      <c r="AS96" s="63">
        <f t="shared" si="52"/>
        <v>162.81144017373751</v>
      </c>
      <c r="AT96" s="63">
        <f t="shared" si="53"/>
        <v>325.62288034747502</v>
      </c>
      <c r="AU96" s="63">
        <f t="shared" si="47"/>
        <v>-162.81144017373751</v>
      </c>
      <c r="AV96" s="68">
        <f t="shared" si="54"/>
        <v>0.1</v>
      </c>
      <c r="AW96" s="63">
        <f t="shared" si="55"/>
        <v>814.05720086868757</v>
      </c>
      <c r="AX96" s="63">
        <f t="shared" si="56"/>
        <v>-325.62288034747502</v>
      </c>
      <c r="AY96" s="64">
        <f t="shared" si="57"/>
        <v>488.43432052121256</v>
      </c>
      <c r="AZ96" s="65">
        <f t="shared" si="58"/>
        <v>-334.55550514666271</v>
      </c>
      <c r="BA96" s="51">
        <f t="shared" si="59"/>
        <v>1139.6800812161625</v>
      </c>
      <c r="BB96" s="55">
        <f t="shared" si="60"/>
        <v>0.12418860386619382</v>
      </c>
      <c r="BC96" s="55">
        <f t="shared" si="61"/>
        <v>0.59348767783956113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 t="str">
        <f>IF(BC96&gt;=BH$4,AD96,"")</f>
        <v/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9177.0101743321247</v>
      </c>
      <c r="AC97" s="71">
        <f t="shared" si="49"/>
        <v>822.98982566787527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4.2</v>
      </c>
      <c r="AG97" s="74">
        <f t="shared" si="68"/>
        <v>200</v>
      </c>
      <c r="AH97" s="60">
        <f t="shared" si="68"/>
        <v>50</v>
      </c>
      <c r="AI97" s="60">
        <f t="shared" si="68"/>
        <v>210</v>
      </c>
      <c r="AJ97" s="60">
        <f t="shared" si="68"/>
        <v>10210</v>
      </c>
      <c r="AK97" s="60">
        <f t="shared" si="68"/>
        <v>1228.4881299458557</v>
      </c>
      <c r="AL97" s="60">
        <f t="shared" si="68"/>
        <v>24.569762598917112</v>
      </c>
      <c r="AM97" s="60">
        <f t="shared" si="68"/>
        <v>-923.96491045397738</v>
      </c>
      <c r="AN97" s="60">
        <f t="shared" si="68"/>
        <v>-923.96491045397738</v>
      </c>
      <c r="AO97" s="60">
        <f t="shared" si="68"/>
        <v>923.96491045397738</v>
      </c>
      <c r="AP97" s="61" t="str">
        <f t="shared" si="50"/>
        <v/>
      </c>
      <c r="AQ97" s="62">
        <f t="shared" si="46"/>
        <v>35</v>
      </c>
      <c r="AR97" s="63">
        <f t="shared" si="51"/>
        <v>3.2765551890916393</v>
      </c>
      <c r="AS97" s="63">
        <f t="shared" si="52"/>
        <v>163.82775945458198</v>
      </c>
      <c r="AT97" s="63">
        <f t="shared" si="53"/>
        <v>327.65551890916396</v>
      </c>
      <c r="AU97" s="63">
        <f t="shared" si="47"/>
        <v>-163.82775945458198</v>
      </c>
      <c r="AV97" s="68">
        <f t="shared" si="54"/>
        <v>0.1</v>
      </c>
      <c r="AW97" s="63">
        <f t="shared" si="55"/>
        <v>819.13879727290987</v>
      </c>
      <c r="AX97" s="63">
        <f t="shared" si="56"/>
        <v>-327.65551890916396</v>
      </c>
      <c r="AY97" s="64">
        <f t="shared" si="57"/>
        <v>491.48327836374591</v>
      </c>
      <c r="AZ97" s="65">
        <f t="shared" si="58"/>
        <v>-331.50654730412936</v>
      </c>
      <c r="BA97" s="51">
        <f t="shared" si="59"/>
        <v>1146.7943161820738</v>
      </c>
      <c r="BB97" s="55">
        <f t="shared" si="60"/>
        <v>0.12496382747723542</v>
      </c>
      <c r="BC97" s="55">
        <f t="shared" si="61"/>
        <v>0.59719241117579536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 t="str">
        <f>IF(BC97&gt;=BH$4,AD97,"")</f>
        <v/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9177.0101743321247</v>
      </c>
      <c r="AC98" s="71">
        <f t="shared" si="49"/>
        <v>822.98982566787527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4.2</v>
      </c>
      <c r="AG98" s="74">
        <f t="shared" si="68"/>
        <v>200</v>
      </c>
      <c r="AH98" s="60">
        <f t="shared" si="68"/>
        <v>50</v>
      </c>
      <c r="AI98" s="60">
        <f t="shared" si="68"/>
        <v>210</v>
      </c>
      <c r="AJ98" s="60">
        <f t="shared" si="68"/>
        <v>10210</v>
      </c>
      <c r="AK98" s="60">
        <f t="shared" si="68"/>
        <v>1228.4881299458557</v>
      </c>
      <c r="AL98" s="60">
        <f t="shared" si="68"/>
        <v>24.569762598917112</v>
      </c>
      <c r="AM98" s="60">
        <f t="shared" si="68"/>
        <v>-923.96491045397738</v>
      </c>
      <c r="AN98" s="60">
        <f t="shared" si="68"/>
        <v>-923.96491045397738</v>
      </c>
      <c r="AO98" s="60">
        <f t="shared" si="68"/>
        <v>923.96491045397738</v>
      </c>
      <c r="AP98" s="61" t="str">
        <f t="shared" si="50"/>
        <v/>
      </c>
      <c r="AQ98" s="62">
        <f t="shared" si="46"/>
        <v>35</v>
      </c>
      <c r="AR98" s="63">
        <f t="shared" si="51"/>
        <v>3.2972511453561086</v>
      </c>
      <c r="AS98" s="63">
        <f t="shared" si="52"/>
        <v>164.86255726780544</v>
      </c>
      <c r="AT98" s="63">
        <f t="shared" si="53"/>
        <v>329.72511453561089</v>
      </c>
      <c r="AU98" s="63">
        <f t="shared" si="47"/>
        <v>-164.86255726780544</v>
      </c>
      <c r="AV98" s="68">
        <f t="shared" si="54"/>
        <v>0.1</v>
      </c>
      <c r="AW98" s="63">
        <f t="shared" si="55"/>
        <v>824.31278633902718</v>
      </c>
      <c r="AX98" s="63">
        <f t="shared" si="56"/>
        <v>-329.72511453561089</v>
      </c>
      <c r="AY98" s="64">
        <f t="shared" si="57"/>
        <v>494.5876718034163</v>
      </c>
      <c r="AZ98" s="65">
        <f t="shared" si="58"/>
        <v>-328.40215386445897</v>
      </c>
      <c r="BA98" s="51">
        <f t="shared" si="59"/>
        <v>1154.0379008746381</v>
      </c>
      <c r="BB98" s="55">
        <f t="shared" si="60"/>
        <v>0.12575314606302324</v>
      </c>
      <c r="BC98" s="55">
        <f t="shared" si="61"/>
        <v>0.60096450329996121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>
        <f>IF(BC98&gt;=BH$4,AD98,"")</f>
        <v>10.999999999999963</v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9177.0101743321247</v>
      </c>
      <c r="AC99" s="71">
        <f t="shared" si="49"/>
        <v>822.98982566787527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4.2</v>
      </c>
      <c r="AG99" s="74">
        <f t="shared" si="68"/>
        <v>200</v>
      </c>
      <c r="AH99" s="60">
        <f t="shared" si="68"/>
        <v>50</v>
      </c>
      <c r="AI99" s="60">
        <f t="shared" si="68"/>
        <v>210</v>
      </c>
      <c r="AJ99" s="60">
        <f t="shared" si="68"/>
        <v>10210</v>
      </c>
      <c r="AK99" s="60">
        <f t="shared" si="68"/>
        <v>1228.4881299458557</v>
      </c>
      <c r="AL99" s="60">
        <f t="shared" si="68"/>
        <v>24.569762598917112</v>
      </c>
      <c r="AM99" s="60">
        <f t="shared" si="68"/>
        <v>-923.96491045397738</v>
      </c>
      <c r="AN99" s="60">
        <f t="shared" si="68"/>
        <v>-923.96491045397738</v>
      </c>
      <c r="AO99" s="60">
        <f t="shared" si="68"/>
        <v>923.96491045397738</v>
      </c>
      <c r="AP99" s="61" t="str">
        <f t="shared" si="50"/>
        <v/>
      </c>
      <c r="AQ99" s="62">
        <f t="shared" si="46"/>
        <v>35</v>
      </c>
      <c r="AR99" s="63">
        <f t="shared" si="51"/>
        <v>3.3183268439373577</v>
      </c>
      <c r="AS99" s="63">
        <f t="shared" si="52"/>
        <v>165.91634219686787</v>
      </c>
      <c r="AT99" s="63">
        <f t="shared" si="53"/>
        <v>331.83268439373575</v>
      </c>
      <c r="AU99" s="63">
        <f t="shared" si="47"/>
        <v>-165.91634219686787</v>
      </c>
      <c r="AV99" s="68">
        <f t="shared" si="54"/>
        <v>0.1</v>
      </c>
      <c r="AW99" s="63">
        <f t="shared" si="55"/>
        <v>829.58171098433934</v>
      </c>
      <c r="AX99" s="63">
        <f t="shared" si="56"/>
        <v>-331.83268439373575</v>
      </c>
      <c r="AY99" s="64">
        <f t="shared" si="57"/>
        <v>497.74902659060359</v>
      </c>
      <c r="AZ99" s="65">
        <f t="shared" si="58"/>
        <v>-325.24079907727167</v>
      </c>
      <c r="BA99" s="51">
        <f t="shared" si="59"/>
        <v>1161.4143953780751</v>
      </c>
      <c r="BB99" s="55">
        <f t="shared" si="60"/>
        <v>0.12655694755864205</v>
      </c>
      <c r="BC99" s="55">
        <f t="shared" si="61"/>
        <v>0.60480580812365303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>
        <f>IF(BC99&gt;=BH$4,AD99,"")</f>
        <v>10.899999999999963</v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9177.0101743321247</v>
      </c>
      <c r="AC100" s="71">
        <f t="shared" si="49"/>
        <v>822.98982566787527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4.2</v>
      </c>
      <c r="AG100" s="74">
        <f t="shared" si="68"/>
        <v>200</v>
      </c>
      <c r="AH100" s="60">
        <f t="shared" si="68"/>
        <v>50</v>
      </c>
      <c r="AI100" s="60">
        <f t="shared" si="68"/>
        <v>210</v>
      </c>
      <c r="AJ100" s="60">
        <f t="shared" si="68"/>
        <v>10210</v>
      </c>
      <c r="AK100" s="60">
        <f t="shared" si="68"/>
        <v>1228.4881299458557</v>
      </c>
      <c r="AL100" s="60">
        <f t="shared" si="68"/>
        <v>24.569762598917112</v>
      </c>
      <c r="AM100" s="60">
        <f t="shared" si="68"/>
        <v>-923.96491045397738</v>
      </c>
      <c r="AN100" s="60">
        <f t="shared" si="68"/>
        <v>-923.96491045397738</v>
      </c>
      <c r="AO100" s="60">
        <f t="shared" si="68"/>
        <v>923.96491045397738</v>
      </c>
      <c r="AP100" s="61" t="str">
        <f t="shared" si="50"/>
        <v/>
      </c>
      <c r="AQ100" s="62">
        <f t="shared" si="46"/>
        <v>35</v>
      </c>
      <c r="AR100" s="63">
        <f t="shared" si="51"/>
        <v>3.3397928332330737</v>
      </c>
      <c r="AS100" s="63">
        <f t="shared" si="52"/>
        <v>166.98964166165368</v>
      </c>
      <c r="AT100" s="63">
        <f t="shared" si="53"/>
        <v>333.97928332330736</v>
      </c>
      <c r="AU100" s="63">
        <f t="shared" si="47"/>
        <v>-166.98964166165368</v>
      </c>
      <c r="AV100" s="68">
        <f t="shared" si="54"/>
        <v>0.1</v>
      </c>
      <c r="AW100" s="63">
        <f t="shared" si="55"/>
        <v>834.94820830826836</v>
      </c>
      <c r="AX100" s="63">
        <f t="shared" si="56"/>
        <v>-333.97928332330736</v>
      </c>
      <c r="AY100" s="64">
        <f t="shared" si="57"/>
        <v>500.96892498496101</v>
      </c>
      <c r="AZ100" s="65">
        <f t="shared" si="58"/>
        <v>-322.02090068291426</v>
      </c>
      <c r="BA100" s="51">
        <f t="shared" si="59"/>
        <v>1168.9274916315758</v>
      </c>
      <c r="BB100" s="55">
        <f t="shared" si="60"/>
        <v>0.12737563426714266</v>
      </c>
      <c r="BC100" s="55">
        <f t="shared" si="61"/>
        <v>0.60871824822185761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>
        <f>IF(BC100&gt;=BH$4,AD100,"")</f>
        <v>10.799999999999963</v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9177.0101743321247</v>
      </c>
      <c r="AC101" s="71">
        <f t="shared" si="49"/>
        <v>822.98982566787527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4.2</v>
      </c>
      <c r="AG101" s="74">
        <f t="shared" si="68"/>
        <v>200</v>
      </c>
      <c r="AH101" s="60">
        <f t="shared" si="68"/>
        <v>50</v>
      </c>
      <c r="AI101" s="60">
        <f t="shared" si="68"/>
        <v>210</v>
      </c>
      <c r="AJ101" s="60">
        <f t="shared" si="68"/>
        <v>10210</v>
      </c>
      <c r="AK101" s="60">
        <f t="shared" si="68"/>
        <v>1228.4881299458557</v>
      </c>
      <c r="AL101" s="60">
        <f t="shared" si="68"/>
        <v>24.569762598917112</v>
      </c>
      <c r="AM101" s="60">
        <f t="shared" si="68"/>
        <v>-923.96491045397738</v>
      </c>
      <c r="AN101" s="60">
        <f t="shared" si="68"/>
        <v>-923.96491045397738</v>
      </c>
      <c r="AO101" s="60">
        <f t="shared" si="68"/>
        <v>923.96491045397738</v>
      </c>
      <c r="AP101" s="61" t="str">
        <f t="shared" si="50"/>
        <v/>
      </c>
      <c r="AQ101" s="62">
        <f t="shared" si="46"/>
        <v>35</v>
      </c>
      <c r="AR101" s="63">
        <f t="shared" si="51"/>
        <v>3.3616600559735699</v>
      </c>
      <c r="AS101" s="63">
        <f t="shared" si="52"/>
        <v>168.08300279867851</v>
      </c>
      <c r="AT101" s="63">
        <f t="shared" si="53"/>
        <v>336.16600559735701</v>
      </c>
      <c r="AU101" s="63">
        <f t="shared" si="47"/>
        <v>-168.08300279867851</v>
      </c>
      <c r="AV101" s="68">
        <f t="shared" si="54"/>
        <v>0.1</v>
      </c>
      <c r="AW101" s="63">
        <f t="shared" si="55"/>
        <v>840.41501399339256</v>
      </c>
      <c r="AX101" s="63">
        <f t="shared" si="56"/>
        <v>-336.16600559735701</v>
      </c>
      <c r="AY101" s="64">
        <f t="shared" si="57"/>
        <v>504.24900839603555</v>
      </c>
      <c r="AZ101" s="65">
        <f t="shared" si="58"/>
        <v>-318.74081727183972</v>
      </c>
      <c r="BA101" s="51">
        <f t="shared" si="59"/>
        <v>1176.5810195907495</v>
      </c>
      <c r="BB101" s="55">
        <f t="shared" si="60"/>
        <v>0.12820962353094237</v>
      </c>
      <c r="BC101" s="55">
        <f t="shared" si="61"/>
        <v>0.61270381804152418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>
        <f>IF(BC101&gt;=BH$4,AD101,"")</f>
        <v>10.699999999999964</v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9177.0101743321247</v>
      </c>
      <c r="AC102" s="71">
        <f t="shared" si="49"/>
        <v>822.98982566787527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4.2</v>
      </c>
      <c r="AG102" s="74">
        <f t="shared" si="68"/>
        <v>200</v>
      </c>
      <c r="AH102" s="60">
        <f t="shared" si="68"/>
        <v>50</v>
      </c>
      <c r="AI102" s="60">
        <f t="shared" si="68"/>
        <v>210</v>
      </c>
      <c r="AJ102" s="60">
        <f t="shared" si="68"/>
        <v>10210</v>
      </c>
      <c r="AK102" s="60">
        <f t="shared" si="68"/>
        <v>1228.4881299458557</v>
      </c>
      <c r="AL102" s="60">
        <f t="shared" si="68"/>
        <v>24.569762598917112</v>
      </c>
      <c r="AM102" s="60">
        <f t="shared" si="68"/>
        <v>-923.96491045397738</v>
      </c>
      <c r="AN102" s="60">
        <f t="shared" si="68"/>
        <v>-923.96491045397738</v>
      </c>
      <c r="AO102" s="60">
        <f t="shared" si="68"/>
        <v>923.96491045397738</v>
      </c>
      <c r="AP102" s="61" t="str">
        <f t="shared" si="50"/>
        <v/>
      </c>
      <c r="AQ102" s="62">
        <f t="shared" si="46"/>
        <v>35</v>
      </c>
      <c r="AR102" s="63">
        <f t="shared" si="51"/>
        <v>3.3839398678223769</v>
      </c>
      <c r="AS102" s="63">
        <f t="shared" si="52"/>
        <v>169.19699339111884</v>
      </c>
      <c r="AT102" s="63">
        <f t="shared" si="53"/>
        <v>338.39398678223768</v>
      </c>
      <c r="AU102" s="63">
        <f t="shared" si="47"/>
        <v>-169.19699339111884</v>
      </c>
      <c r="AV102" s="68">
        <f t="shared" si="54"/>
        <v>0.1</v>
      </c>
      <c r="AW102" s="63">
        <f t="shared" si="55"/>
        <v>845.98496695559425</v>
      </c>
      <c r="AX102" s="63">
        <f t="shared" si="56"/>
        <v>-338.39398678223768</v>
      </c>
      <c r="AY102" s="64">
        <f t="shared" si="57"/>
        <v>507.59098017335657</v>
      </c>
      <c r="AZ102" s="65">
        <f t="shared" si="58"/>
        <v>-315.3988454945187</v>
      </c>
      <c r="BA102" s="51">
        <f t="shared" si="59"/>
        <v>1184.3789537378318</v>
      </c>
      <c r="BB102" s="55">
        <f t="shared" si="60"/>
        <v>0.12905934844122882</v>
      </c>
      <c r="BC102" s="55">
        <f t="shared" si="61"/>
        <v>0.61676458729175021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>
        <f>IF(BC102&gt;=BH$4,AD102,"")</f>
        <v>10.599999999999964</v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9177.0101743321247</v>
      </c>
      <c r="AC103" s="71">
        <f t="shared" si="49"/>
        <v>822.98982566787527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4.2</v>
      </c>
      <c r="AG103" s="74">
        <f t="shared" si="68"/>
        <v>200</v>
      </c>
      <c r="AH103" s="60">
        <f t="shared" si="68"/>
        <v>50</v>
      </c>
      <c r="AI103" s="60">
        <f t="shared" si="68"/>
        <v>210</v>
      </c>
      <c r="AJ103" s="60">
        <f t="shared" si="68"/>
        <v>10210</v>
      </c>
      <c r="AK103" s="60">
        <f t="shared" si="68"/>
        <v>1228.4881299458557</v>
      </c>
      <c r="AL103" s="60">
        <f t="shared" si="68"/>
        <v>24.569762598917112</v>
      </c>
      <c r="AM103" s="60">
        <f t="shared" si="68"/>
        <v>-923.96491045397738</v>
      </c>
      <c r="AN103" s="60">
        <f t="shared" si="68"/>
        <v>-923.96491045397738</v>
      </c>
      <c r="AO103" s="60">
        <f t="shared" si="68"/>
        <v>923.96491045397738</v>
      </c>
      <c r="AP103" s="61" t="str">
        <f t="shared" si="50"/>
        <v/>
      </c>
      <c r="AQ103" s="62">
        <f t="shared" si="46"/>
        <v>35</v>
      </c>
      <c r="AR103" s="63">
        <f t="shared" si="51"/>
        <v>3.4066440570397329</v>
      </c>
      <c r="AS103" s="63">
        <f t="shared" si="52"/>
        <v>170.33220285198664</v>
      </c>
      <c r="AT103" s="63">
        <f t="shared" si="53"/>
        <v>340.66440570397327</v>
      </c>
      <c r="AU103" s="63">
        <f t="shared" si="47"/>
        <v>-170.33220285198664</v>
      </c>
      <c r="AV103" s="68">
        <f t="shared" si="54"/>
        <v>0.1</v>
      </c>
      <c r="AW103" s="63">
        <f t="shared" si="55"/>
        <v>851.66101425993315</v>
      </c>
      <c r="AX103" s="63">
        <f t="shared" si="56"/>
        <v>-340.66440570397327</v>
      </c>
      <c r="AY103" s="64">
        <f t="shared" si="57"/>
        <v>510.99660855595988</v>
      </c>
      <c r="AZ103" s="65">
        <f t="shared" si="58"/>
        <v>-311.99321711191538</v>
      </c>
      <c r="BA103" s="51">
        <f t="shared" si="59"/>
        <v>1192.3254199639064</v>
      </c>
      <c r="BB103" s="55">
        <f t="shared" si="60"/>
        <v>0.12992525858790172</v>
      </c>
      <c r="BC103" s="55">
        <f t="shared" si="61"/>
        <v>0.62090270452769492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>
        <f>IF(BC103&gt;=BH$4,AD103,"")</f>
        <v>10.499999999999964</v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9177.0101743321247</v>
      </c>
      <c r="AC104" s="71">
        <f t="shared" si="49"/>
        <v>822.98982566787527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4.2</v>
      </c>
      <c r="AG104" s="74">
        <f t="shared" si="68"/>
        <v>200</v>
      </c>
      <c r="AH104" s="60">
        <f t="shared" si="68"/>
        <v>50</v>
      </c>
      <c r="AI104" s="60">
        <f t="shared" si="68"/>
        <v>210</v>
      </c>
      <c r="AJ104" s="60">
        <f t="shared" si="68"/>
        <v>10210</v>
      </c>
      <c r="AK104" s="60">
        <f t="shared" si="68"/>
        <v>1228.4881299458557</v>
      </c>
      <c r="AL104" s="60">
        <f t="shared" si="68"/>
        <v>24.569762598917112</v>
      </c>
      <c r="AM104" s="60">
        <f t="shared" si="68"/>
        <v>-923.96491045397738</v>
      </c>
      <c r="AN104" s="60">
        <f t="shared" si="68"/>
        <v>-923.96491045397738</v>
      </c>
      <c r="AO104" s="60">
        <f t="shared" si="68"/>
        <v>923.96491045397738</v>
      </c>
      <c r="AP104" s="61" t="str">
        <f t="shared" si="50"/>
        <v/>
      </c>
      <c r="AQ104" s="62">
        <f t="shared" si="46"/>
        <v>35</v>
      </c>
      <c r="AR104" s="63">
        <f t="shared" si="51"/>
        <v>3.4297848652804999</v>
      </c>
      <c r="AS104" s="63">
        <f t="shared" si="52"/>
        <v>171.48924326402499</v>
      </c>
      <c r="AT104" s="63">
        <f t="shared" si="53"/>
        <v>342.97848652804998</v>
      </c>
      <c r="AU104" s="63">
        <f t="shared" si="47"/>
        <v>-171.48924326402499</v>
      </c>
      <c r="AV104" s="68">
        <f t="shared" si="54"/>
        <v>0.1</v>
      </c>
      <c r="AW104" s="63">
        <f t="shared" si="55"/>
        <v>857.4462163201249</v>
      </c>
      <c r="AX104" s="63">
        <f t="shared" si="56"/>
        <v>-342.97848652804998</v>
      </c>
      <c r="AY104" s="64">
        <f t="shared" si="57"/>
        <v>514.46772979207492</v>
      </c>
      <c r="AZ104" s="65">
        <f t="shared" si="58"/>
        <v>-308.52209587580035</v>
      </c>
      <c r="BA104" s="51">
        <f t="shared" si="59"/>
        <v>1200.424702848175</v>
      </c>
      <c r="BB104" s="55">
        <f t="shared" si="60"/>
        <v>0.13080782085277989</v>
      </c>
      <c r="BC104" s="55">
        <f t="shared" si="61"/>
        <v>0.62512040094125398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>
        <f>IF(BC104&gt;=BH$4,AD104,"")</f>
        <v>10.399999999999965</v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9177.0101743321247</v>
      </c>
      <c r="AC105" s="71">
        <f t="shared" si="49"/>
        <v>822.98982566787527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4.2</v>
      </c>
      <c r="AG105" s="74">
        <f t="shared" si="68"/>
        <v>200</v>
      </c>
      <c r="AH105" s="60">
        <f t="shared" si="68"/>
        <v>50</v>
      </c>
      <c r="AI105" s="60">
        <f t="shared" si="68"/>
        <v>210</v>
      </c>
      <c r="AJ105" s="60">
        <f t="shared" si="68"/>
        <v>10210</v>
      </c>
      <c r="AK105" s="60">
        <f t="shared" si="68"/>
        <v>1228.4881299458557</v>
      </c>
      <c r="AL105" s="60">
        <f t="shared" si="68"/>
        <v>24.569762598917112</v>
      </c>
      <c r="AM105" s="60">
        <f t="shared" si="68"/>
        <v>-923.96491045397738</v>
      </c>
      <c r="AN105" s="60">
        <f t="shared" si="68"/>
        <v>-923.96491045397738</v>
      </c>
      <c r="AO105" s="60">
        <f t="shared" si="68"/>
        <v>923.96491045397738</v>
      </c>
      <c r="AP105" s="61" t="str">
        <f t="shared" si="50"/>
        <v/>
      </c>
      <c r="AQ105" s="62">
        <f t="shared" si="46"/>
        <v>35</v>
      </c>
      <c r="AR105" s="63">
        <f t="shared" si="51"/>
        <v>3.4533750096036115</v>
      </c>
      <c r="AS105" s="63">
        <f t="shared" si="52"/>
        <v>172.66875048018056</v>
      </c>
      <c r="AT105" s="63">
        <f t="shared" si="53"/>
        <v>345.33750096036113</v>
      </c>
      <c r="AU105" s="63">
        <f t="shared" si="47"/>
        <v>-172.66875048018056</v>
      </c>
      <c r="AV105" s="68">
        <f t="shared" si="54"/>
        <v>0.1</v>
      </c>
      <c r="AW105" s="63">
        <f t="shared" si="55"/>
        <v>863.34375240090276</v>
      </c>
      <c r="AX105" s="63">
        <f t="shared" si="56"/>
        <v>-345.33750096036113</v>
      </c>
      <c r="AY105" s="64">
        <f t="shared" si="57"/>
        <v>518.00625144054163</v>
      </c>
      <c r="AZ105" s="65">
        <f t="shared" si="58"/>
        <v>-304.98357422733363</v>
      </c>
      <c r="BA105" s="51">
        <f t="shared" si="59"/>
        <v>1208.681253361264</v>
      </c>
      <c r="BB105" s="55">
        <f t="shared" si="60"/>
        <v>0.13170752024901489</v>
      </c>
      <c r="BC105" s="55">
        <f t="shared" si="61"/>
        <v>0.62941999437255203</v>
      </c>
      <c r="BE105" s="52">
        <f>IF(((AS105-T105)/T105)&gt;=BE$4,AD105,"")</f>
        <v>10.299999999999965</v>
      </c>
      <c r="BF105" s="52" t="str">
        <f t="shared" si="62"/>
        <v/>
      </c>
      <c r="BG105" s="52">
        <f>IF(BB105&lt;=BG$4,AD105,"")</f>
        <v>10.299999999999965</v>
      </c>
      <c r="BH105" s="52">
        <f>IF(BC105&gt;=BH$4,AD105,"")</f>
        <v>10.299999999999965</v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9177.0101743321247</v>
      </c>
      <c r="AC106" s="71">
        <f t="shared" si="49"/>
        <v>822.98982566787527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4.2</v>
      </c>
      <c r="AG106" s="74">
        <f t="shared" si="71"/>
        <v>200</v>
      </c>
      <c r="AH106" s="60">
        <f t="shared" si="71"/>
        <v>50</v>
      </c>
      <c r="AI106" s="60">
        <f t="shared" si="71"/>
        <v>210</v>
      </c>
      <c r="AJ106" s="60">
        <f t="shared" si="71"/>
        <v>10210</v>
      </c>
      <c r="AK106" s="60">
        <f t="shared" si="71"/>
        <v>1228.4881299458557</v>
      </c>
      <c r="AL106" s="60">
        <f t="shared" si="71"/>
        <v>24.569762598917112</v>
      </c>
      <c r="AM106" s="60">
        <f t="shared" si="71"/>
        <v>-923.96491045397738</v>
      </c>
      <c r="AN106" s="60">
        <f t="shared" si="71"/>
        <v>-923.96491045397738</v>
      </c>
      <c r="AO106" s="60">
        <f t="shared" si="71"/>
        <v>923.96491045397738</v>
      </c>
      <c r="AP106" s="61" t="str">
        <f t="shared" si="50"/>
        <v/>
      </c>
      <c r="AQ106" s="62">
        <f t="shared" si="46"/>
        <v>35</v>
      </c>
      <c r="AR106" s="63">
        <f t="shared" si="51"/>
        <v>3.4774277057761958</v>
      </c>
      <c r="AS106" s="63">
        <f t="shared" si="52"/>
        <v>173.87138528880979</v>
      </c>
      <c r="AT106" s="63">
        <f t="shared" si="53"/>
        <v>347.74277057761958</v>
      </c>
      <c r="AU106" s="63">
        <f t="shared" si="47"/>
        <v>-173.87138528880979</v>
      </c>
      <c r="AV106" s="68">
        <f t="shared" si="54"/>
        <v>0.1</v>
      </c>
      <c r="AW106" s="63">
        <f t="shared" si="55"/>
        <v>869.3569264440489</v>
      </c>
      <c r="AX106" s="63">
        <f t="shared" si="56"/>
        <v>-347.74277057761958</v>
      </c>
      <c r="AY106" s="64">
        <f t="shared" si="57"/>
        <v>521.61415586642931</v>
      </c>
      <c r="AZ106" s="65">
        <f t="shared" si="58"/>
        <v>-301.37566980144595</v>
      </c>
      <c r="BA106" s="51">
        <f t="shared" si="59"/>
        <v>1217.0996970216686</v>
      </c>
      <c r="BB106" s="55">
        <f t="shared" si="60"/>
        <v>0.13262486080988195</v>
      </c>
      <c r="BC106" s="55">
        <f t="shared" si="61"/>
        <v>0.63380389355740496</v>
      </c>
      <c r="BE106" s="52">
        <f>IF(((AS106-T106)/T106)&gt;=BE$4,AD106,"")</f>
        <v>10.199999999999966</v>
      </c>
      <c r="BF106" s="52" t="str">
        <f t="shared" si="62"/>
        <v/>
      </c>
      <c r="BG106" s="52">
        <f>IF(BB106&lt;=BG$4,AD106,"")</f>
        <v>10.199999999999966</v>
      </c>
      <c r="BH106" s="52">
        <f>IF(BC106&gt;=BH$4,AD106,"")</f>
        <v>10.199999999999966</v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9177.0101743321247</v>
      </c>
      <c r="AC107" s="71">
        <f t="shared" si="49"/>
        <v>822.98982566787527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4.2</v>
      </c>
      <c r="AG107" s="74">
        <f t="shared" si="71"/>
        <v>200</v>
      </c>
      <c r="AH107" s="60">
        <f t="shared" si="71"/>
        <v>50</v>
      </c>
      <c r="AI107" s="60">
        <f t="shared" si="71"/>
        <v>210</v>
      </c>
      <c r="AJ107" s="60">
        <f t="shared" si="71"/>
        <v>10210</v>
      </c>
      <c r="AK107" s="60">
        <f t="shared" si="71"/>
        <v>1228.4881299458557</v>
      </c>
      <c r="AL107" s="60">
        <f t="shared" si="71"/>
        <v>24.569762598917112</v>
      </c>
      <c r="AM107" s="60">
        <f t="shared" si="71"/>
        <v>-923.96491045397738</v>
      </c>
      <c r="AN107" s="60">
        <f t="shared" si="71"/>
        <v>-923.96491045397738</v>
      </c>
      <c r="AO107" s="60">
        <f t="shared" si="71"/>
        <v>923.96491045397738</v>
      </c>
      <c r="AP107" s="61" t="str">
        <f t="shared" si="50"/>
        <v/>
      </c>
      <c r="AQ107" s="62">
        <f t="shared" si="46"/>
        <v>35</v>
      </c>
      <c r="AR107" s="63">
        <f t="shared" si="51"/>
        <v>3.5019566929620987</v>
      </c>
      <c r="AS107" s="63">
        <f t="shared" si="52"/>
        <v>175.09783464810494</v>
      </c>
      <c r="AT107" s="63">
        <f t="shared" si="53"/>
        <v>350.19566929620987</v>
      </c>
      <c r="AU107" s="63">
        <f t="shared" si="47"/>
        <v>-175.09783464810494</v>
      </c>
      <c r="AV107" s="68">
        <f t="shared" si="54"/>
        <v>0.1</v>
      </c>
      <c r="AW107" s="63">
        <f t="shared" si="55"/>
        <v>875.48917324052468</v>
      </c>
      <c r="AX107" s="63">
        <f t="shared" si="56"/>
        <v>-350.19566929620987</v>
      </c>
      <c r="AY107" s="64">
        <f t="shared" si="57"/>
        <v>525.29350394431481</v>
      </c>
      <c r="AZ107" s="65">
        <f t="shared" si="58"/>
        <v>-297.69632172356046</v>
      </c>
      <c r="BA107" s="51">
        <f t="shared" si="59"/>
        <v>1225.6848425367345</v>
      </c>
      <c r="BB107" s="55">
        <f t="shared" si="60"/>
        <v>0.13356036653037015</v>
      </c>
      <c r="BC107" s="55">
        <f t="shared" si="61"/>
        <v>0.63827460262710656</v>
      </c>
      <c r="BE107" s="52">
        <f>IF(((AS107-T107)/T107)&gt;=BE$4,AD107,"")</f>
        <v>10.099999999999966</v>
      </c>
      <c r="BF107" s="52" t="str">
        <f t="shared" si="62"/>
        <v/>
      </c>
      <c r="BG107" s="52">
        <f>IF(BB107&lt;=BG$4,AD107,"")</f>
        <v>10.099999999999966</v>
      </c>
      <c r="BH107" s="52">
        <f>IF(BC107&gt;=BH$4,AD107,"")</f>
        <v>10.099999999999966</v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9177.0101743321247</v>
      </c>
      <c r="AC108" s="71">
        <f t="shared" si="49"/>
        <v>822.98982566787527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4.2</v>
      </c>
      <c r="AG108" s="74">
        <f t="shared" si="71"/>
        <v>200</v>
      </c>
      <c r="AH108" s="60">
        <f t="shared" si="71"/>
        <v>50</v>
      </c>
      <c r="AI108" s="60">
        <f t="shared" si="71"/>
        <v>210</v>
      </c>
      <c r="AJ108" s="60">
        <f t="shared" si="71"/>
        <v>10210</v>
      </c>
      <c r="AK108" s="60">
        <f t="shared" si="71"/>
        <v>1228.4881299458557</v>
      </c>
      <c r="AL108" s="60">
        <f t="shared" si="71"/>
        <v>24.569762598917112</v>
      </c>
      <c r="AM108" s="60">
        <f t="shared" si="71"/>
        <v>-923.96491045397738</v>
      </c>
      <c r="AN108" s="60">
        <f t="shared" si="71"/>
        <v>-923.96491045397738</v>
      </c>
      <c r="AO108" s="60">
        <f t="shared" si="71"/>
        <v>923.96491045397738</v>
      </c>
      <c r="AP108" s="61" t="str">
        <f t="shared" si="50"/>
        <v/>
      </c>
      <c r="AQ108" s="62">
        <f t="shared" si="46"/>
        <v>35</v>
      </c>
      <c r="AR108" s="63">
        <f t="shared" si="51"/>
        <v>3.5269762598917196</v>
      </c>
      <c r="AS108" s="63">
        <f t="shared" si="52"/>
        <v>176.34881299458598</v>
      </c>
      <c r="AT108" s="63">
        <f t="shared" si="53"/>
        <v>352.69762598917197</v>
      </c>
      <c r="AU108" s="63">
        <f t="shared" si="47"/>
        <v>-176.34881299458598</v>
      </c>
      <c r="AV108" s="68">
        <f t="shared" si="54"/>
        <v>0.1</v>
      </c>
      <c r="AW108" s="63">
        <f t="shared" si="55"/>
        <v>881.74406497292989</v>
      </c>
      <c r="AX108" s="63">
        <f t="shared" si="56"/>
        <v>-352.69762598917197</v>
      </c>
      <c r="AY108" s="64">
        <f t="shared" si="57"/>
        <v>529.04643898375798</v>
      </c>
      <c r="AZ108" s="65">
        <f t="shared" si="58"/>
        <v>-293.94338668411729</v>
      </c>
      <c r="BA108" s="51">
        <f t="shared" si="59"/>
        <v>1234.4416909621018</v>
      </c>
      <c r="BB108" s="55">
        <f t="shared" si="60"/>
        <v>0.13451458236526809</v>
      </c>
      <c r="BC108" s="55">
        <f t="shared" si="61"/>
        <v>0.64283472587820212</v>
      </c>
      <c r="BE108" s="52">
        <f>IF(((AS108-T108)/T108)&gt;=BE$4,AD108,"")</f>
        <v>9.9999999999999662</v>
      </c>
      <c r="BF108" s="52" t="str">
        <f t="shared" si="62"/>
        <v/>
      </c>
      <c r="BG108" s="52">
        <f>IF(BB108&lt;=BG$4,AD108,"")</f>
        <v>9.9999999999999662</v>
      </c>
      <c r="BH108" s="52">
        <f>IF(BC108&gt;=BH$4,AD108,"")</f>
        <v>9.9999999999999662</v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9177.0101743321247</v>
      </c>
      <c r="AC109" s="71">
        <f t="shared" si="49"/>
        <v>822.98982566787527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4.2</v>
      </c>
      <c r="AG109" s="74">
        <f t="shared" si="71"/>
        <v>200</v>
      </c>
      <c r="AH109" s="60">
        <f t="shared" si="71"/>
        <v>50</v>
      </c>
      <c r="AI109" s="60">
        <f t="shared" si="71"/>
        <v>210</v>
      </c>
      <c r="AJ109" s="60">
        <f t="shared" si="71"/>
        <v>10210</v>
      </c>
      <c r="AK109" s="60">
        <f t="shared" si="71"/>
        <v>1228.4881299458557</v>
      </c>
      <c r="AL109" s="60">
        <f t="shared" si="71"/>
        <v>24.569762598917112</v>
      </c>
      <c r="AM109" s="60">
        <f t="shared" si="71"/>
        <v>-923.96491045397738</v>
      </c>
      <c r="AN109" s="60">
        <f t="shared" si="71"/>
        <v>-923.96491045397738</v>
      </c>
      <c r="AO109" s="60">
        <f t="shared" si="71"/>
        <v>923.96491045397738</v>
      </c>
      <c r="AP109" s="61" t="str">
        <f t="shared" si="50"/>
        <v/>
      </c>
      <c r="AQ109" s="62">
        <f t="shared" si="46"/>
        <v>35</v>
      </c>
      <c r="AR109" s="63">
        <f t="shared" si="51"/>
        <v>3.5525012726178988</v>
      </c>
      <c r="AS109" s="63">
        <f t="shared" si="52"/>
        <v>177.62506363089494</v>
      </c>
      <c r="AT109" s="63">
        <f t="shared" si="53"/>
        <v>355.25012726178988</v>
      </c>
      <c r="AU109" s="63">
        <f t="shared" si="47"/>
        <v>-177.62506363089494</v>
      </c>
      <c r="AV109" s="68">
        <f t="shared" si="54"/>
        <v>0.1</v>
      </c>
      <c r="AW109" s="63">
        <f t="shared" si="55"/>
        <v>888.12531815447471</v>
      </c>
      <c r="AX109" s="63">
        <f t="shared" si="56"/>
        <v>-355.25012726178988</v>
      </c>
      <c r="AY109" s="64">
        <f t="shared" si="57"/>
        <v>532.87519089268483</v>
      </c>
      <c r="AZ109" s="65">
        <f t="shared" si="58"/>
        <v>-290.11463477519044</v>
      </c>
      <c r="BA109" s="51">
        <f t="shared" si="59"/>
        <v>1243.3754454162645</v>
      </c>
      <c r="BB109" s="55">
        <f t="shared" si="60"/>
        <v>0.13548807528773973</v>
      </c>
      <c r="BC109" s="55">
        <f t="shared" si="61"/>
        <v>0.64748697283134005</v>
      </c>
      <c r="BE109" s="52">
        <f>IF(((AS109-T109)/T109)&gt;=BE$4,AD109,"")</f>
        <v>9.8999999999999666</v>
      </c>
      <c r="BF109" s="52" t="str">
        <f t="shared" si="62"/>
        <v/>
      </c>
      <c r="BG109" s="52">
        <f>IF(BB109&lt;=BG$4,AD109,"")</f>
        <v>9.8999999999999666</v>
      </c>
      <c r="BH109" s="52">
        <f>IF(BC109&gt;=BH$4,AD109,"")</f>
        <v>9.8999999999999666</v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9177.0101743321247</v>
      </c>
      <c r="AC110" s="71">
        <f t="shared" si="49"/>
        <v>822.98982566787527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4.2</v>
      </c>
      <c r="AG110" s="74">
        <f t="shared" si="71"/>
        <v>200</v>
      </c>
      <c r="AH110" s="60">
        <f t="shared" si="71"/>
        <v>50</v>
      </c>
      <c r="AI110" s="60">
        <f t="shared" si="71"/>
        <v>210</v>
      </c>
      <c r="AJ110" s="60">
        <f t="shared" si="71"/>
        <v>10210</v>
      </c>
      <c r="AK110" s="60">
        <f t="shared" si="71"/>
        <v>1228.4881299458557</v>
      </c>
      <c r="AL110" s="60">
        <f t="shared" si="71"/>
        <v>24.569762598917112</v>
      </c>
      <c r="AM110" s="60">
        <f t="shared" si="71"/>
        <v>-923.96491045397738</v>
      </c>
      <c r="AN110" s="60">
        <f t="shared" si="71"/>
        <v>-923.96491045397738</v>
      </c>
      <c r="AO110" s="60">
        <f t="shared" si="71"/>
        <v>923.96491045397738</v>
      </c>
      <c r="AP110" s="61" t="str">
        <f t="shared" si="50"/>
        <v/>
      </c>
      <c r="AQ110" s="62">
        <f t="shared" si="46"/>
        <v>35</v>
      </c>
      <c r="AR110" s="63">
        <f t="shared" si="51"/>
        <v>3.5785472039711426</v>
      </c>
      <c r="AS110" s="63">
        <f t="shared" si="52"/>
        <v>178.92736019855712</v>
      </c>
      <c r="AT110" s="63">
        <f t="shared" si="53"/>
        <v>357.85472039711425</v>
      </c>
      <c r="AU110" s="63">
        <f t="shared" si="47"/>
        <v>-178.92736019855712</v>
      </c>
      <c r="AV110" s="68">
        <f t="shared" si="54"/>
        <v>0.1</v>
      </c>
      <c r="AW110" s="63">
        <f t="shared" si="55"/>
        <v>894.63680099278565</v>
      </c>
      <c r="AX110" s="63">
        <f t="shared" si="56"/>
        <v>-357.85472039711425</v>
      </c>
      <c r="AY110" s="64">
        <f t="shared" si="57"/>
        <v>536.78208059567146</v>
      </c>
      <c r="AZ110" s="65">
        <f t="shared" si="58"/>
        <v>-286.20774507220381</v>
      </c>
      <c r="BA110" s="51">
        <f t="shared" si="59"/>
        <v>1252.4915213898998</v>
      </c>
      <c r="BB110" s="55">
        <f t="shared" si="60"/>
        <v>0.13648143541271082</v>
      </c>
      <c r="BC110" s="55">
        <f t="shared" si="61"/>
        <v>0.65223416359984809</v>
      </c>
      <c r="BE110" s="52">
        <f>IF(((AS110-T110)/T110)&gt;=BE$4,AD110,"")</f>
        <v>9.799999999999967</v>
      </c>
      <c r="BF110" s="52" t="str">
        <f t="shared" si="62"/>
        <v/>
      </c>
      <c r="BG110" s="52">
        <f>IF(BB110&lt;=BG$4,AD110,"")</f>
        <v>9.799999999999967</v>
      </c>
      <c r="BH110" s="52">
        <f>IF(BC110&gt;=BH$4,AD110,"")</f>
        <v>9.799999999999967</v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9177.0101743321247</v>
      </c>
      <c r="AC111" s="71">
        <f t="shared" si="49"/>
        <v>822.98982566787527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4.2</v>
      </c>
      <c r="AG111" s="74">
        <f t="shared" si="71"/>
        <v>200</v>
      </c>
      <c r="AH111" s="60">
        <f t="shared" si="71"/>
        <v>50</v>
      </c>
      <c r="AI111" s="60">
        <f t="shared" si="71"/>
        <v>210</v>
      </c>
      <c r="AJ111" s="60">
        <f t="shared" si="71"/>
        <v>10210</v>
      </c>
      <c r="AK111" s="60">
        <f t="shared" si="71"/>
        <v>1228.4881299458557</v>
      </c>
      <c r="AL111" s="60">
        <f t="shared" si="71"/>
        <v>24.569762598917112</v>
      </c>
      <c r="AM111" s="60">
        <f t="shared" si="71"/>
        <v>-923.96491045397738</v>
      </c>
      <c r="AN111" s="60">
        <f t="shared" si="71"/>
        <v>-923.96491045397738</v>
      </c>
      <c r="AO111" s="60">
        <f t="shared" si="71"/>
        <v>923.96491045397738</v>
      </c>
      <c r="AP111" s="61" t="str">
        <f t="shared" si="50"/>
        <v/>
      </c>
      <c r="AQ111" s="62">
        <f t="shared" si="46"/>
        <v>35</v>
      </c>
      <c r="AR111" s="63">
        <f t="shared" si="51"/>
        <v>3.6051301648368246</v>
      </c>
      <c r="AS111" s="63">
        <f t="shared" si="52"/>
        <v>180.25650824184123</v>
      </c>
      <c r="AT111" s="63">
        <f t="shared" si="53"/>
        <v>360.51301648368246</v>
      </c>
      <c r="AU111" s="63">
        <f t="shared" si="47"/>
        <v>-180.25650824184123</v>
      </c>
      <c r="AV111" s="68">
        <f t="shared" si="54"/>
        <v>0.1</v>
      </c>
      <c r="AW111" s="63">
        <f t="shared" si="55"/>
        <v>901.2825412092061</v>
      </c>
      <c r="AX111" s="63">
        <f t="shared" si="56"/>
        <v>-360.51301648368246</v>
      </c>
      <c r="AY111" s="64">
        <f t="shared" si="57"/>
        <v>540.76952472552364</v>
      </c>
      <c r="AZ111" s="65">
        <f t="shared" si="58"/>
        <v>-282.22030094235163</v>
      </c>
      <c r="BA111" s="51">
        <f t="shared" si="59"/>
        <v>1261.7955576928887</v>
      </c>
      <c r="BB111" s="55">
        <f t="shared" si="60"/>
        <v>0.13749527718974316</v>
      </c>
      <c r="BC111" s="55">
        <f t="shared" si="61"/>
        <v>0.6570792345903872</v>
      </c>
      <c r="BE111" s="52">
        <f>IF(((AS111-T111)/T111)&gt;=BE$4,AD111,"")</f>
        <v>9.6999999999999673</v>
      </c>
      <c r="BF111" s="52" t="str">
        <f t="shared" si="62"/>
        <v/>
      </c>
      <c r="BG111" s="52">
        <f>IF(BB111&lt;=BG$4,AD111,"")</f>
        <v>9.6999999999999673</v>
      </c>
      <c r="BH111" s="52">
        <f>IF(BC111&gt;=BH$4,AD111,"")</f>
        <v>9.6999999999999673</v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9177.0101743321247</v>
      </c>
      <c r="AC112" s="71">
        <f t="shared" si="49"/>
        <v>822.98982566787527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4.2</v>
      </c>
      <c r="AG112" s="74">
        <f t="shared" si="71"/>
        <v>200</v>
      </c>
      <c r="AH112" s="60">
        <f t="shared" si="71"/>
        <v>50</v>
      </c>
      <c r="AI112" s="60">
        <f t="shared" si="71"/>
        <v>210</v>
      </c>
      <c r="AJ112" s="60">
        <f t="shared" si="71"/>
        <v>10210</v>
      </c>
      <c r="AK112" s="60">
        <f t="shared" si="71"/>
        <v>1228.4881299458557</v>
      </c>
      <c r="AL112" s="60">
        <f t="shared" si="71"/>
        <v>24.569762598917112</v>
      </c>
      <c r="AM112" s="60">
        <f t="shared" si="71"/>
        <v>-923.96491045397738</v>
      </c>
      <c r="AN112" s="60">
        <f t="shared" si="71"/>
        <v>-923.96491045397738</v>
      </c>
      <c r="AO112" s="60">
        <f t="shared" si="71"/>
        <v>923.96491045397738</v>
      </c>
      <c r="AP112" s="61" t="str">
        <f t="shared" si="50"/>
        <v/>
      </c>
      <c r="AQ112" s="62">
        <f t="shared" si="46"/>
        <v>35</v>
      </c>
      <c r="AR112" s="63">
        <f t="shared" si="51"/>
        <v>3.6322669373872079</v>
      </c>
      <c r="AS112" s="63">
        <f t="shared" si="52"/>
        <v>181.61334686936038</v>
      </c>
      <c r="AT112" s="63">
        <f t="shared" si="53"/>
        <v>363.22669373872077</v>
      </c>
      <c r="AU112" s="63">
        <f t="shared" si="47"/>
        <v>-181.61334686936038</v>
      </c>
      <c r="AV112" s="68">
        <f t="shared" si="54"/>
        <v>0.1</v>
      </c>
      <c r="AW112" s="63">
        <f t="shared" si="55"/>
        <v>908.06673434680192</v>
      </c>
      <c r="AX112" s="63">
        <f t="shared" si="56"/>
        <v>-363.22669373872077</v>
      </c>
      <c r="AY112" s="64">
        <f t="shared" si="57"/>
        <v>544.84004060808115</v>
      </c>
      <c r="AZ112" s="65">
        <f t="shared" si="58"/>
        <v>-278.14978505979411</v>
      </c>
      <c r="BA112" s="51">
        <f t="shared" si="59"/>
        <v>1271.2934280855227</v>
      </c>
      <c r="BB112" s="55">
        <f t="shared" si="60"/>
        <v>0.13853024067046363</v>
      </c>
      <c r="BC112" s="55">
        <f t="shared" si="61"/>
        <v>0.66202524455989586</v>
      </c>
      <c r="BE112" s="52">
        <f>IF(((AS112-T112)/T112)&gt;=BE$4,AD112,"")</f>
        <v>9.5999999999999677</v>
      </c>
      <c r="BF112" s="52" t="str">
        <f t="shared" si="62"/>
        <v/>
      </c>
      <c r="BG112" s="52">
        <f>IF(BB112&lt;=BG$4,AD112,"")</f>
        <v>9.5999999999999677</v>
      </c>
      <c r="BH112" s="52">
        <f>IF(BC112&gt;=BH$4,AD112,"")</f>
        <v>9.5999999999999677</v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9177.0101743321247</v>
      </c>
      <c r="AC113" s="71">
        <f t="shared" si="49"/>
        <v>822.98982566787527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4.2</v>
      </c>
      <c r="AG113" s="74">
        <f t="shared" si="71"/>
        <v>200</v>
      </c>
      <c r="AH113" s="60">
        <f t="shared" si="71"/>
        <v>50</v>
      </c>
      <c r="AI113" s="60">
        <f t="shared" si="71"/>
        <v>210</v>
      </c>
      <c r="AJ113" s="60">
        <f t="shared" si="71"/>
        <v>10210</v>
      </c>
      <c r="AK113" s="60">
        <f t="shared" si="71"/>
        <v>1228.4881299458557</v>
      </c>
      <c r="AL113" s="60">
        <f t="shared" si="71"/>
        <v>24.569762598917112</v>
      </c>
      <c r="AM113" s="60">
        <f t="shared" si="71"/>
        <v>-923.96491045397738</v>
      </c>
      <c r="AN113" s="60">
        <f t="shared" si="71"/>
        <v>-923.96491045397738</v>
      </c>
      <c r="AO113" s="60">
        <f t="shared" si="71"/>
        <v>923.96491045397738</v>
      </c>
      <c r="AP113" s="61" t="str">
        <f t="shared" si="50"/>
        <v/>
      </c>
      <c r="AQ113" s="62">
        <f t="shared" si="46"/>
        <v>35</v>
      </c>
      <c r="AR113" s="63">
        <f t="shared" si="51"/>
        <v>3.6599750104123365</v>
      </c>
      <c r="AS113" s="63">
        <f t="shared" si="52"/>
        <v>182.99875052061682</v>
      </c>
      <c r="AT113" s="63">
        <f t="shared" si="53"/>
        <v>365.99750104123365</v>
      </c>
      <c r="AU113" s="63">
        <f t="shared" si="47"/>
        <v>-182.99875052061682</v>
      </c>
      <c r="AV113" s="68">
        <f t="shared" si="54"/>
        <v>0.1</v>
      </c>
      <c r="AW113" s="63">
        <f t="shared" si="55"/>
        <v>914.99375260308409</v>
      </c>
      <c r="AX113" s="63">
        <f t="shared" si="56"/>
        <v>-365.99750104123365</v>
      </c>
      <c r="AY113" s="64">
        <f t="shared" si="57"/>
        <v>548.99625156185039</v>
      </c>
      <c r="AZ113" s="65">
        <f t="shared" si="58"/>
        <v>-273.99357410602488</v>
      </c>
      <c r="BA113" s="51">
        <f t="shared" si="59"/>
        <v>1280.9912536443178</v>
      </c>
      <c r="BB113" s="55">
        <f t="shared" si="60"/>
        <v>0.13958699285604143</v>
      </c>
      <c r="BC113" s="55">
        <f t="shared" si="61"/>
        <v>0.66707538105507835</v>
      </c>
      <c r="BE113" s="52">
        <f>IF(((AS113-T113)/T113)&gt;=BE$4,AD113,"")</f>
        <v>9.499999999999968</v>
      </c>
      <c r="BF113" s="52" t="str">
        <f t="shared" si="62"/>
        <v/>
      </c>
      <c r="BG113" s="52">
        <f>IF(BB113&lt;=BG$4,AD113,"")</f>
        <v>9.499999999999968</v>
      </c>
      <c r="BH113" s="52">
        <f>IF(BC113&gt;=BH$4,AD113,"")</f>
        <v>9.499999999999968</v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9177.0101743321247</v>
      </c>
      <c r="AC114" s="71">
        <f t="shared" si="49"/>
        <v>822.98982566787527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4.2</v>
      </c>
      <c r="AG114" s="74">
        <f t="shared" si="71"/>
        <v>200</v>
      </c>
      <c r="AH114" s="60">
        <f t="shared" si="71"/>
        <v>50</v>
      </c>
      <c r="AI114" s="60">
        <f t="shared" si="71"/>
        <v>210</v>
      </c>
      <c r="AJ114" s="60">
        <f t="shared" si="71"/>
        <v>10210</v>
      </c>
      <c r="AK114" s="60">
        <f t="shared" si="71"/>
        <v>1228.4881299458557</v>
      </c>
      <c r="AL114" s="60">
        <f t="shared" si="71"/>
        <v>24.569762598917112</v>
      </c>
      <c r="AM114" s="60">
        <f t="shared" si="71"/>
        <v>-923.96491045397738</v>
      </c>
      <c r="AN114" s="60">
        <f t="shared" si="71"/>
        <v>-923.96491045397738</v>
      </c>
      <c r="AO114" s="60">
        <f t="shared" si="71"/>
        <v>923.96491045397738</v>
      </c>
      <c r="AP114" s="61" t="str">
        <f t="shared" si="50"/>
        <v/>
      </c>
      <c r="AQ114" s="62">
        <f t="shared" si="46"/>
        <v>35</v>
      </c>
      <c r="AR114" s="63">
        <f t="shared" si="51"/>
        <v>3.6882726169060849</v>
      </c>
      <c r="AS114" s="63">
        <f t="shared" si="52"/>
        <v>184.41363084530425</v>
      </c>
      <c r="AT114" s="63">
        <f t="shared" si="53"/>
        <v>368.82726169060851</v>
      </c>
      <c r="AU114" s="63">
        <f t="shared" si="47"/>
        <v>-184.41363084530425</v>
      </c>
      <c r="AV114" s="68">
        <f t="shared" si="54"/>
        <v>0.1</v>
      </c>
      <c r="AW114" s="63">
        <f t="shared" si="55"/>
        <v>922.0681542265213</v>
      </c>
      <c r="AX114" s="63">
        <f t="shared" si="56"/>
        <v>-368.82726169060851</v>
      </c>
      <c r="AY114" s="64">
        <f t="shared" si="57"/>
        <v>553.24089253591274</v>
      </c>
      <c r="AZ114" s="65">
        <f t="shared" si="58"/>
        <v>-269.74893313196253</v>
      </c>
      <c r="BA114" s="51">
        <f t="shared" si="59"/>
        <v>1290.8954159171299</v>
      </c>
      <c r="BB114" s="55">
        <f t="shared" si="60"/>
        <v>0.14066622913067406</v>
      </c>
      <c r="BC114" s="55">
        <f t="shared" si="61"/>
        <v>0.67223296726292447</v>
      </c>
      <c r="BE114" s="52">
        <f>IF(((AS114-T114)/T114)&gt;=BE$4,AD114,"")</f>
        <v>9.3999999999999684</v>
      </c>
      <c r="BF114" s="52" t="str">
        <f t="shared" si="62"/>
        <v/>
      </c>
      <c r="BG114" s="52">
        <f>IF(BB114&lt;=BG$4,AD114,"")</f>
        <v>9.3999999999999684</v>
      </c>
      <c r="BH114" s="52">
        <f>IF(BC114&gt;=BH$4,AD114,"")</f>
        <v>9.3999999999999684</v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9177.0101743321247</v>
      </c>
      <c r="AC115" s="71">
        <f t="shared" si="49"/>
        <v>822.98982566787527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4.2</v>
      </c>
      <c r="AG115" s="74">
        <f t="shared" si="71"/>
        <v>200</v>
      </c>
      <c r="AH115" s="60">
        <f t="shared" si="71"/>
        <v>50</v>
      </c>
      <c r="AI115" s="60">
        <f t="shared" si="71"/>
        <v>210</v>
      </c>
      <c r="AJ115" s="60">
        <f t="shared" si="71"/>
        <v>10210</v>
      </c>
      <c r="AK115" s="60">
        <f t="shared" si="71"/>
        <v>1228.4881299458557</v>
      </c>
      <c r="AL115" s="60">
        <f t="shared" si="71"/>
        <v>24.569762598917112</v>
      </c>
      <c r="AM115" s="60">
        <f t="shared" si="71"/>
        <v>-923.96491045397738</v>
      </c>
      <c r="AN115" s="60">
        <f t="shared" si="71"/>
        <v>-923.96491045397738</v>
      </c>
      <c r="AO115" s="60">
        <f t="shared" si="71"/>
        <v>923.96491045397738</v>
      </c>
      <c r="AP115" s="61" t="str">
        <f t="shared" si="50"/>
        <v/>
      </c>
      <c r="AQ115" s="62">
        <f t="shared" si="46"/>
        <v>35</v>
      </c>
      <c r="AR115" s="63">
        <f t="shared" si="51"/>
        <v>3.7171787740771181</v>
      </c>
      <c r="AS115" s="63">
        <f t="shared" si="52"/>
        <v>185.8589387038559</v>
      </c>
      <c r="AT115" s="63">
        <f t="shared" si="53"/>
        <v>371.7178774077118</v>
      </c>
      <c r="AU115" s="63">
        <f t="shared" si="47"/>
        <v>-185.8589387038559</v>
      </c>
      <c r="AV115" s="68">
        <f t="shared" si="54"/>
        <v>0.1</v>
      </c>
      <c r="AW115" s="63">
        <f t="shared" si="55"/>
        <v>929.29469351927946</v>
      </c>
      <c r="AX115" s="63">
        <f t="shared" si="56"/>
        <v>-371.7178774077118</v>
      </c>
      <c r="AY115" s="64">
        <f t="shared" si="57"/>
        <v>557.57681611156772</v>
      </c>
      <c r="AZ115" s="65">
        <f t="shared" si="58"/>
        <v>-265.41300955630754</v>
      </c>
      <c r="BA115" s="51">
        <f t="shared" si="59"/>
        <v>1301.0125709269912</v>
      </c>
      <c r="BB115" s="55">
        <f t="shared" si="60"/>
        <v>0.14176867478755684</v>
      </c>
      <c r="BC115" s="55">
        <f t="shared" si="61"/>
        <v>0.67750146930319732</v>
      </c>
      <c r="BE115" s="52">
        <f>IF(((AS115-T115)/T115)&gt;=BE$4,AD115,"")</f>
        <v>9.2999999999999687</v>
      </c>
      <c r="BF115" s="52" t="str">
        <f t="shared" si="62"/>
        <v/>
      </c>
      <c r="BG115" s="52">
        <f>IF(BB115&lt;=BG$4,AD115,"")</f>
        <v>9.2999999999999687</v>
      </c>
      <c r="BH115" s="52">
        <f>IF(BC115&gt;=BH$4,AD115,"")</f>
        <v>9.2999999999999687</v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9177.0101743321247</v>
      </c>
      <c r="AC116" s="71">
        <f t="shared" si="49"/>
        <v>822.98982566787527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4.2</v>
      </c>
      <c r="AG116" s="74">
        <f t="shared" si="71"/>
        <v>200</v>
      </c>
      <c r="AH116" s="60">
        <f t="shared" si="71"/>
        <v>50</v>
      </c>
      <c r="AI116" s="60">
        <f t="shared" si="71"/>
        <v>210</v>
      </c>
      <c r="AJ116" s="60">
        <f t="shared" si="71"/>
        <v>10210</v>
      </c>
      <c r="AK116" s="60">
        <f t="shared" si="71"/>
        <v>1228.4881299458557</v>
      </c>
      <c r="AL116" s="60">
        <f t="shared" si="71"/>
        <v>24.569762598917112</v>
      </c>
      <c r="AM116" s="60">
        <f t="shared" si="71"/>
        <v>-923.96491045397738</v>
      </c>
      <c r="AN116" s="60">
        <f t="shared" si="71"/>
        <v>-923.96491045397738</v>
      </c>
      <c r="AO116" s="60">
        <f t="shared" si="71"/>
        <v>923.96491045397738</v>
      </c>
      <c r="AP116" s="61" t="str">
        <f t="shared" si="50"/>
        <v/>
      </c>
      <c r="AQ116" s="62">
        <f t="shared" si="46"/>
        <v>35</v>
      </c>
      <c r="AR116" s="63">
        <f t="shared" si="51"/>
        <v>3.7467133259692607</v>
      </c>
      <c r="AS116" s="63">
        <f t="shared" si="52"/>
        <v>187.33566629846302</v>
      </c>
      <c r="AT116" s="63">
        <f t="shared" si="53"/>
        <v>374.67133259692605</v>
      </c>
      <c r="AU116" s="63">
        <f t="shared" si="47"/>
        <v>-187.33566629846302</v>
      </c>
      <c r="AV116" s="68">
        <f t="shared" si="54"/>
        <v>0.1</v>
      </c>
      <c r="AW116" s="63">
        <f t="shared" si="55"/>
        <v>936.67833149231512</v>
      </c>
      <c r="AX116" s="63">
        <f t="shared" si="56"/>
        <v>-374.67133259692605</v>
      </c>
      <c r="AY116" s="64">
        <f t="shared" si="57"/>
        <v>562.00699889538907</v>
      </c>
      <c r="AZ116" s="65">
        <f t="shared" si="58"/>
        <v>-260.98282677248619</v>
      </c>
      <c r="BA116" s="51">
        <f t="shared" si="59"/>
        <v>1311.3496640892413</v>
      </c>
      <c r="BB116" s="55">
        <f t="shared" si="60"/>
        <v>0.14289508665437187</v>
      </c>
      <c r="BC116" s="55">
        <f t="shared" si="61"/>
        <v>0.68288450399651957</v>
      </c>
      <c r="BE116" s="52">
        <f>IF(((AS116-T116)/T116)&gt;=BE$4,AD116,"")</f>
        <v>9.1999999999999691</v>
      </c>
      <c r="BF116" s="52" t="str">
        <f t="shared" si="62"/>
        <v/>
      </c>
      <c r="BG116" s="52">
        <f>IF(BB116&lt;=BG$4,AD116,"")</f>
        <v>9.1999999999999691</v>
      </c>
      <c r="BH116" s="52">
        <f>IF(BC116&gt;=BH$4,AD116,"")</f>
        <v>9.1999999999999691</v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9177.0101743321247</v>
      </c>
      <c r="AC117" s="71">
        <f t="shared" si="49"/>
        <v>822.98982566787527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4.2</v>
      </c>
      <c r="AG117" s="74">
        <f t="shared" si="71"/>
        <v>200</v>
      </c>
      <c r="AH117" s="60">
        <f t="shared" si="71"/>
        <v>50</v>
      </c>
      <c r="AI117" s="60">
        <f t="shared" si="71"/>
        <v>210</v>
      </c>
      <c r="AJ117" s="60">
        <f t="shared" si="71"/>
        <v>10210</v>
      </c>
      <c r="AK117" s="60">
        <f t="shared" si="71"/>
        <v>1228.4881299458557</v>
      </c>
      <c r="AL117" s="60">
        <f t="shared" si="71"/>
        <v>24.569762598917112</v>
      </c>
      <c r="AM117" s="60">
        <f t="shared" si="71"/>
        <v>-923.96491045397738</v>
      </c>
      <c r="AN117" s="60">
        <f t="shared" si="71"/>
        <v>-923.96491045397738</v>
      </c>
      <c r="AO117" s="60">
        <f t="shared" si="71"/>
        <v>923.96491045397738</v>
      </c>
      <c r="AP117" s="61" t="str">
        <f t="shared" si="50"/>
        <v/>
      </c>
      <c r="AQ117" s="62">
        <f t="shared" si="46"/>
        <v>35</v>
      </c>
      <c r="AR117" s="63">
        <f t="shared" si="51"/>
        <v>3.7768969888919997</v>
      </c>
      <c r="AS117" s="63">
        <f t="shared" si="52"/>
        <v>188.84484944459999</v>
      </c>
      <c r="AT117" s="63">
        <f t="shared" si="53"/>
        <v>377.68969888919997</v>
      </c>
      <c r="AU117" s="63">
        <f t="shared" si="47"/>
        <v>-188.84484944459999</v>
      </c>
      <c r="AV117" s="68">
        <f t="shared" si="54"/>
        <v>0.1</v>
      </c>
      <c r="AW117" s="63">
        <f t="shared" si="55"/>
        <v>944.22424722299991</v>
      </c>
      <c r="AX117" s="63">
        <f t="shared" si="56"/>
        <v>-377.68969888919997</v>
      </c>
      <c r="AY117" s="64">
        <f t="shared" si="57"/>
        <v>566.53454833379988</v>
      </c>
      <c r="AZ117" s="65">
        <f t="shared" si="58"/>
        <v>-256.45527733407539</v>
      </c>
      <c r="BA117" s="51">
        <f t="shared" si="59"/>
        <v>1321.9139461121999</v>
      </c>
      <c r="BB117" s="55">
        <f t="shared" si="60"/>
        <v>0.14404625482595207</v>
      </c>
      <c r="BC117" s="55">
        <f t="shared" si="61"/>
        <v>0.68838584714464002</v>
      </c>
      <c r="BE117" s="52">
        <f>IF(((AS117-T117)/T117)&gt;=BE$4,AD117,"")</f>
        <v>9.0999999999999694</v>
      </c>
      <c r="BF117" s="52" t="str">
        <f t="shared" si="62"/>
        <v/>
      </c>
      <c r="BG117" s="52">
        <f>IF(BB117&lt;=BG$4,AD117,"")</f>
        <v>9.0999999999999694</v>
      </c>
      <c r="BH117" s="52">
        <f>IF(BC117&gt;=BH$4,AD117,"")</f>
        <v>9.0999999999999694</v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9177.0101743321247</v>
      </c>
      <c r="AC118" s="71">
        <f t="shared" si="49"/>
        <v>822.98982566787527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4.2</v>
      </c>
      <c r="AG118" s="74">
        <f t="shared" si="71"/>
        <v>200</v>
      </c>
      <c r="AH118" s="60">
        <f t="shared" si="71"/>
        <v>50</v>
      </c>
      <c r="AI118" s="60">
        <f t="shared" si="71"/>
        <v>210</v>
      </c>
      <c r="AJ118" s="60">
        <f t="shared" si="71"/>
        <v>10210</v>
      </c>
      <c r="AK118" s="60">
        <f t="shared" si="71"/>
        <v>1228.4881299458557</v>
      </c>
      <c r="AL118" s="60">
        <f t="shared" si="71"/>
        <v>24.569762598917112</v>
      </c>
      <c r="AM118" s="60">
        <f t="shared" si="71"/>
        <v>-923.96491045397738</v>
      </c>
      <c r="AN118" s="60">
        <f t="shared" si="71"/>
        <v>-923.96491045397738</v>
      </c>
      <c r="AO118" s="60">
        <f t="shared" si="71"/>
        <v>923.96491045397738</v>
      </c>
      <c r="AP118" s="61" t="str">
        <f t="shared" si="50"/>
        <v/>
      </c>
      <c r="AQ118" s="62">
        <f t="shared" si="46"/>
        <v>35</v>
      </c>
      <c r="AR118" s="63">
        <f t="shared" si="51"/>
        <v>3.8077513998796886</v>
      </c>
      <c r="AS118" s="63">
        <f t="shared" si="52"/>
        <v>190.38756999398444</v>
      </c>
      <c r="AT118" s="63">
        <f t="shared" si="53"/>
        <v>380.77513998796888</v>
      </c>
      <c r="AU118" s="63">
        <f t="shared" si="47"/>
        <v>-190.38756999398444</v>
      </c>
      <c r="AV118" s="68">
        <f t="shared" si="54"/>
        <v>0.1</v>
      </c>
      <c r="AW118" s="63">
        <f t="shared" si="55"/>
        <v>951.93784996992224</v>
      </c>
      <c r="AX118" s="63">
        <f t="shared" si="56"/>
        <v>-380.77513998796888</v>
      </c>
      <c r="AY118" s="64">
        <f t="shared" si="57"/>
        <v>571.16270998195341</v>
      </c>
      <c r="AZ118" s="65">
        <f t="shared" si="58"/>
        <v>-251.82711568592185</v>
      </c>
      <c r="BA118" s="51">
        <f t="shared" si="59"/>
        <v>1332.7129899578911</v>
      </c>
      <c r="BB118" s="55">
        <f t="shared" si="60"/>
        <v>0.14522300451245626</v>
      </c>
      <c r="BC118" s="55">
        <f t="shared" si="61"/>
        <v>0.694009442362719</v>
      </c>
      <c r="BE118" s="52">
        <f>IF(((AS118-T118)/T118)&gt;=BE$4,AD118,"")</f>
        <v>8.9999999999999698</v>
      </c>
      <c r="BF118" s="52" t="str">
        <f t="shared" si="62"/>
        <v/>
      </c>
      <c r="BG118" s="52">
        <f>IF(BB118&lt;=BG$4,AD118,"")</f>
        <v>8.9999999999999698</v>
      </c>
      <c r="BH118" s="52">
        <f>IF(BC118&gt;=BH$4,AD118,"")</f>
        <v>8.9999999999999698</v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9177.0101743321247</v>
      </c>
      <c r="AC119" s="71">
        <f t="shared" si="49"/>
        <v>822.98982566787527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4.2</v>
      </c>
      <c r="AG119" s="74">
        <f t="shared" si="71"/>
        <v>200</v>
      </c>
      <c r="AH119" s="60">
        <f t="shared" si="71"/>
        <v>50</v>
      </c>
      <c r="AI119" s="60">
        <f t="shared" si="71"/>
        <v>210</v>
      </c>
      <c r="AJ119" s="60">
        <f t="shared" si="71"/>
        <v>10210</v>
      </c>
      <c r="AK119" s="60">
        <f t="shared" si="71"/>
        <v>1228.4881299458557</v>
      </c>
      <c r="AL119" s="60">
        <f t="shared" si="71"/>
        <v>24.569762598917112</v>
      </c>
      <c r="AM119" s="60">
        <f t="shared" si="71"/>
        <v>-923.96491045397738</v>
      </c>
      <c r="AN119" s="60">
        <f t="shared" si="71"/>
        <v>-923.96491045397738</v>
      </c>
      <c r="AO119" s="60">
        <f t="shared" si="71"/>
        <v>923.96491045397738</v>
      </c>
      <c r="AP119" s="61" t="str">
        <f t="shared" si="50"/>
        <v/>
      </c>
      <c r="AQ119" s="62">
        <f t="shared" si="46"/>
        <v>35</v>
      </c>
      <c r="AR119" s="63">
        <f t="shared" si="51"/>
        <v>3.8392991684176625</v>
      </c>
      <c r="AS119" s="63">
        <f t="shared" si="52"/>
        <v>191.96495842088314</v>
      </c>
      <c r="AT119" s="63">
        <f t="shared" si="53"/>
        <v>383.92991684176627</v>
      </c>
      <c r="AU119" s="63">
        <f t="shared" si="47"/>
        <v>-191.96495842088314</v>
      </c>
      <c r="AV119" s="68">
        <f t="shared" si="54"/>
        <v>0.1</v>
      </c>
      <c r="AW119" s="63">
        <f t="shared" si="55"/>
        <v>959.82479210441568</v>
      </c>
      <c r="AX119" s="63">
        <f t="shared" si="56"/>
        <v>-383.92991684176627</v>
      </c>
      <c r="AY119" s="64">
        <f t="shared" si="57"/>
        <v>575.89487526264941</v>
      </c>
      <c r="AZ119" s="65">
        <f t="shared" si="58"/>
        <v>-247.09495040522586</v>
      </c>
      <c r="BA119" s="51">
        <f t="shared" si="59"/>
        <v>1343.7547089461818</v>
      </c>
      <c r="BB119" s="55">
        <f t="shared" si="60"/>
        <v>0.1464261980121403</v>
      </c>
      <c r="BC119" s="55">
        <f t="shared" si="61"/>
        <v>0.6997594105070466</v>
      </c>
      <c r="BE119" s="52">
        <f>IF(((AS119-T119)/T119)&gt;=BE$4,AD119,"")</f>
        <v>8.8999999999999702</v>
      </c>
      <c r="BF119" s="52" t="str">
        <f t="shared" si="62"/>
        <v/>
      </c>
      <c r="BG119" s="52">
        <f>IF(BB119&lt;=BG$4,AD119,"")</f>
        <v>8.8999999999999702</v>
      </c>
      <c r="BH119" s="52">
        <f>IF(BC119&gt;=BH$4,AD119,"")</f>
        <v>8.8999999999999702</v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9177.0101743321247</v>
      </c>
      <c r="AC120" s="71">
        <f t="shared" si="49"/>
        <v>822.98982566787527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4.2</v>
      </c>
      <c r="AG120" s="74">
        <f t="shared" si="71"/>
        <v>200</v>
      </c>
      <c r="AH120" s="60">
        <f t="shared" si="71"/>
        <v>50</v>
      </c>
      <c r="AI120" s="60">
        <f t="shared" si="71"/>
        <v>210</v>
      </c>
      <c r="AJ120" s="60">
        <f t="shared" si="71"/>
        <v>10210</v>
      </c>
      <c r="AK120" s="60">
        <f t="shared" si="71"/>
        <v>1228.4881299458557</v>
      </c>
      <c r="AL120" s="60">
        <f t="shared" si="71"/>
        <v>24.569762598917112</v>
      </c>
      <c r="AM120" s="60">
        <f t="shared" si="71"/>
        <v>-923.96491045397738</v>
      </c>
      <c r="AN120" s="60">
        <f t="shared" si="71"/>
        <v>-923.96491045397738</v>
      </c>
      <c r="AO120" s="60">
        <f t="shared" si="71"/>
        <v>923.96491045397738</v>
      </c>
      <c r="AP120" s="61" t="str">
        <f t="shared" si="50"/>
        <v/>
      </c>
      <c r="AQ120" s="62">
        <f t="shared" si="46"/>
        <v>35</v>
      </c>
      <c r="AR120" s="63">
        <f t="shared" si="51"/>
        <v>3.8715639316951358</v>
      </c>
      <c r="AS120" s="63">
        <f t="shared" si="52"/>
        <v>193.5781965847568</v>
      </c>
      <c r="AT120" s="63">
        <f t="shared" si="53"/>
        <v>387.15639316951359</v>
      </c>
      <c r="AU120" s="63">
        <f t="shared" si="47"/>
        <v>-193.5781965847568</v>
      </c>
      <c r="AV120" s="68">
        <f t="shared" si="54"/>
        <v>0.1</v>
      </c>
      <c r="AW120" s="63">
        <f t="shared" si="55"/>
        <v>967.89098292378401</v>
      </c>
      <c r="AX120" s="63">
        <f t="shared" si="56"/>
        <v>-387.15639316951359</v>
      </c>
      <c r="AY120" s="64">
        <f t="shared" si="57"/>
        <v>580.73458975427047</v>
      </c>
      <c r="AZ120" s="65">
        <f t="shared" si="58"/>
        <v>-242.25523591360479</v>
      </c>
      <c r="BA120" s="51">
        <f t="shared" si="59"/>
        <v>1355.0473760932975</v>
      </c>
      <c r="BB120" s="55">
        <f t="shared" si="60"/>
        <v>0.14765673681863536</v>
      </c>
      <c r="BC120" s="55">
        <f t="shared" si="61"/>
        <v>0.70564005974556365</v>
      </c>
      <c r="BE120" s="52">
        <f>IF(((AS120-T120)/T120)&gt;=BE$4,AD120,"")</f>
        <v>8.7999999999999705</v>
      </c>
      <c r="BF120" s="52" t="str">
        <f t="shared" si="62"/>
        <v/>
      </c>
      <c r="BG120" s="52">
        <f>IF(BB120&lt;=BG$4,AD120,"")</f>
        <v>8.7999999999999705</v>
      </c>
      <c r="BH120" s="52">
        <f>IF(BC120&gt;=BH$4,AD120,"")</f>
        <v>8.7999999999999705</v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9177.0101743321247</v>
      </c>
      <c r="AC121" s="71">
        <f t="shared" si="49"/>
        <v>822.98982566787527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4.2</v>
      </c>
      <c r="AG121" s="74">
        <f t="shared" si="71"/>
        <v>200</v>
      </c>
      <c r="AH121" s="60">
        <f t="shared" si="71"/>
        <v>50</v>
      </c>
      <c r="AI121" s="60">
        <f t="shared" si="71"/>
        <v>210</v>
      </c>
      <c r="AJ121" s="60">
        <f t="shared" si="71"/>
        <v>10210</v>
      </c>
      <c r="AK121" s="60">
        <f t="shared" si="71"/>
        <v>1228.4881299458557</v>
      </c>
      <c r="AL121" s="60">
        <f t="shared" si="71"/>
        <v>24.569762598917112</v>
      </c>
      <c r="AM121" s="60">
        <f t="shared" si="71"/>
        <v>-923.96491045397738</v>
      </c>
      <c r="AN121" s="60">
        <f t="shared" si="71"/>
        <v>-923.96491045397738</v>
      </c>
      <c r="AO121" s="60">
        <f t="shared" si="71"/>
        <v>923.96491045397738</v>
      </c>
      <c r="AP121" s="61" t="str">
        <f t="shared" si="50"/>
        <v/>
      </c>
      <c r="AQ121" s="62">
        <f t="shared" si="46"/>
        <v>35</v>
      </c>
      <c r="AR121" s="63">
        <f t="shared" si="51"/>
        <v>3.9045704136686434</v>
      </c>
      <c r="AS121" s="63">
        <f t="shared" si="52"/>
        <v>195.22852068343218</v>
      </c>
      <c r="AT121" s="63">
        <f t="shared" si="53"/>
        <v>390.45704136686436</v>
      </c>
      <c r="AU121" s="63">
        <f t="shared" si="47"/>
        <v>-195.22852068343218</v>
      </c>
      <c r="AV121" s="68">
        <f t="shared" si="54"/>
        <v>0.1</v>
      </c>
      <c r="AW121" s="63">
        <f t="shared" si="55"/>
        <v>976.1426034171609</v>
      </c>
      <c r="AX121" s="63">
        <f t="shared" si="56"/>
        <v>-390.45704136686436</v>
      </c>
      <c r="AY121" s="64">
        <f t="shared" si="57"/>
        <v>585.68556205029654</v>
      </c>
      <c r="AZ121" s="65">
        <f t="shared" si="58"/>
        <v>-237.30426361757873</v>
      </c>
      <c r="BA121" s="51">
        <f t="shared" si="59"/>
        <v>1366.5996447840253</v>
      </c>
      <c r="BB121" s="55">
        <f t="shared" si="60"/>
        <v>0.14891556387355562</v>
      </c>
      <c r="BC121" s="55">
        <f t="shared" si="61"/>
        <v>0.71165589632289705</v>
      </c>
      <c r="BE121" s="52">
        <f>IF(((AS121-T121)/T121)&gt;=BE$4,AD121,"")</f>
        <v>8.6999999999999709</v>
      </c>
      <c r="BF121" s="52" t="str">
        <f t="shared" si="62"/>
        <v/>
      </c>
      <c r="BG121" s="52">
        <f>IF(BB121&lt;=BG$4,AD121,"")</f>
        <v>8.6999999999999709</v>
      </c>
      <c r="BH121" s="52">
        <f>IF(BC121&gt;=BH$4,AD121,"")</f>
        <v>8.6999999999999709</v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9177.0101743321247</v>
      </c>
      <c r="AC122" s="71">
        <f t="shared" si="49"/>
        <v>822.98982566787527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4.2</v>
      </c>
      <c r="AG122" s="74">
        <f t="shared" si="74"/>
        <v>200</v>
      </c>
      <c r="AH122" s="60">
        <f t="shared" si="74"/>
        <v>50</v>
      </c>
      <c r="AI122" s="60">
        <f t="shared" si="74"/>
        <v>210</v>
      </c>
      <c r="AJ122" s="60">
        <f t="shared" si="74"/>
        <v>10210</v>
      </c>
      <c r="AK122" s="60">
        <f t="shared" si="74"/>
        <v>1228.4881299458557</v>
      </c>
      <c r="AL122" s="60">
        <f t="shared" si="74"/>
        <v>24.569762598917112</v>
      </c>
      <c r="AM122" s="60">
        <f t="shared" si="74"/>
        <v>-923.96491045397738</v>
      </c>
      <c r="AN122" s="60">
        <f t="shared" si="74"/>
        <v>-923.96491045397738</v>
      </c>
      <c r="AO122" s="60">
        <f t="shared" si="74"/>
        <v>923.96491045397738</v>
      </c>
      <c r="AP122" s="61" t="str">
        <f t="shared" si="50"/>
        <v/>
      </c>
      <c r="AQ122" s="62">
        <f t="shared" si="46"/>
        <v>35</v>
      </c>
      <c r="AR122" s="63">
        <f t="shared" si="51"/>
        <v>3.9383444882461855</v>
      </c>
      <c r="AS122" s="63">
        <f t="shared" si="52"/>
        <v>196.91722441230928</v>
      </c>
      <c r="AT122" s="63">
        <f t="shared" si="53"/>
        <v>393.83444882461856</v>
      </c>
      <c r="AU122" s="63">
        <f t="shared" si="47"/>
        <v>-196.91722441230928</v>
      </c>
      <c r="AV122" s="68">
        <f t="shared" si="54"/>
        <v>0.1</v>
      </c>
      <c r="AW122" s="63">
        <f t="shared" si="55"/>
        <v>984.58612206154635</v>
      </c>
      <c r="AX122" s="63">
        <f t="shared" si="56"/>
        <v>-393.83444882461856</v>
      </c>
      <c r="AY122" s="64">
        <f t="shared" si="57"/>
        <v>590.75167323692779</v>
      </c>
      <c r="AZ122" s="65">
        <f t="shared" si="58"/>
        <v>-232.23815243094748</v>
      </c>
      <c r="BA122" s="51">
        <f t="shared" si="59"/>
        <v>1378.420570886165</v>
      </c>
      <c r="BB122" s="55">
        <f t="shared" si="60"/>
        <v>0.15020366597626469</v>
      </c>
      <c r="BC122" s="55">
        <f t="shared" si="61"/>
        <v>0.71781163607644738</v>
      </c>
      <c r="BE122" s="52">
        <f>IF(((AS122-T122)/T122)&gt;=BE$4,AD122,"")</f>
        <v>8.5999999999999712</v>
      </c>
      <c r="BF122" s="52" t="str">
        <f t="shared" si="62"/>
        <v/>
      </c>
      <c r="BG122" s="52">
        <f>IF(BB122&lt;=BG$4,AD122,"")</f>
        <v>8.5999999999999712</v>
      </c>
      <c r="BH122" s="52">
        <f>IF(BC122&gt;=BH$4,AD122,"")</f>
        <v>8.5999999999999712</v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9177.0101743321247</v>
      </c>
      <c r="AC123" s="71">
        <f t="shared" si="49"/>
        <v>822.98982566787527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4.2</v>
      </c>
      <c r="AG123" s="74">
        <f t="shared" si="74"/>
        <v>200</v>
      </c>
      <c r="AH123" s="60">
        <f t="shared" si="74"/>
        <v>50</v>
      </c>
      <c r="AI123" s="60">
        <f t="shared" si="74"/>
        <v>210</v>
      </c>
      <c r="AJ123" s="60">
        <f t="shared" si="74"/>
        <v>10210</v>
      </c>
      <c r="AK123" s="60">
        <f t="shared" si="74"/>
        <v>1228.4881299458557</v>
      </c>
      <c r="AL123" s="60">
        <f t="shared" si="74"/>
        <v>24.569762598917112</v>
      </c>
      <c r="AM123" s="60">
        <f t="shared" si="74"/>
        <v>-923.96491045397738</v>
      </c>
      <c r="AN123" s="60">
        <f t="shared" si="74"/>
        <v>-923.96491045397738</v>
      </c>
      <c r="AO123" s="60">
        <f t="shared" si="74"/>
        <v>923.96491045397738</v>
      </c>
      <c r="AP123" s="61" t="str">
        <f t="shared" si="50"/>
        <v/>
      </c>
      <c r="AQ123" s="62">
        <f t="shared" si="46"/>
        <v>35</v>
      </c>
      <c r="AR123" s="63">
        <f t="shared" si="51"/>
        <v>3.972913246931435</v>
      </c>
      <c r="AS123" s="63">
        <f t="shared" si="52"/>
        <v>198.64566234657175</v>
      </c>
      <c r="AT123" s="63">
        <f t="shared" si="53"/>
        <v>397.29132469314351</v>
      </c>
      <c r="AU123" s="63">
        <f t="shared" si="47"/>
        <v>-198.64566234657175</v>
      </c>
      <c r="AV123" s="68">
        <f t="shared" si="54"/>
        <v>0.1</v>
      </c>
      <c r="AW123" s="63">
        <f t="shared" si="55"/>
        <v>993.22831173285874</v>
      </c>
      <c r="AX123" s="63">
        <f t="shared" si="56"/>
        <v>-397.29132469314351</v>
      </c>
      <c r="AY123" s="64">
        <f t="shared" si="57"/>
        <v>595.93698703971518</v>
      </c>
      <c r="AZ123" s="65">
        <f t="shared" si="58"/>
        <v>-227.05283862816009</v>
      </c>
      <c r="BA123" s="51">
        <f t="shared" si="59"/>
        <v>1390.5196364260023</v>
      </c>
      <c r="BB123" s="55">
        <f t="shared" si="60"/>
        <v>0.1515220763637434</v>
      </c>
      <c r="BC123" s="55">
        <f t="shared" si="61"/>
        <v>0.72411221676537563</v>
      </c>
      <c r="BE123" s="52">
        <f>IF(((AS123-T123)/T123)&gt;=BE$4,AD123,"")</f>
        <v>8.4999999999999716</v>
      </c>
      <c r="BF123" s="52" t="str">
        <f t="shared" si="62"/>
        <v/>
      </c>
      <c r="BG123" s="52">
        <f>IF(BB123&lt;=BG$4,AD123,"")</f>
        <v>8.4999999999999716</v>
      </c>
      <c r="BH123" s="52">
        <f>IF(BC123&gt;=BH$4,AD123,"")</f>
        <v>8.4999999999999716</v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9177.0101743321247</v>
      </c>
      <c r="AC124" s="71">
        <f t="shared" si="49"/>
        <v>822.98982566787527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4.2</v>
      </c>
      <c r="AG124" s="74">
        <f t="shared" si="74"/>
        <v>200</v>
      </c>
      <c r="AH124" s="60">
        <f t="shared" si="74"/>
        <v>50</v>
      </c>
      <c r="AI124" s="60">
        <f t="shared" si="74"/>
        <v>210</v>
      </c>
      <c r="AJ124" s="60">
        <f t="shared" si="74"/>
        <v>10210</v>
      </c>
      <c r="AK124" s="60">
        <f t="shared" si="74"/>
        <v>1228.4881299458557</v>
      </c>
      <c r="AL124" s="60">
        <f t="shared" si="74"/>
        <v>24.569762598917112</v>
      </c>
      <c r="AM124" s="60">
        <f t="shared" si="74"/>
        <v>-923.96491045397738</v>
      </c>
      <c r="AN124" s="60">
        <f t="shared" si="74"/>
        <v>-923.96491045397738</v>
      </c>
      <c r="AO124" s="60">
        <f t="shared" si="74"/>
        <v>923.96491045397738</v>
      </c>
      <c r="AP124" s="61" t="str">
        <f t="shared" si="50"/>
        <v/>
      </c>
      <c r="AQ124" s="62">
        <f t="shared" si="46"/>
        <v>35</v>
      </c>
      <c r="AR124" s="63">
        <f t="shared" si="51"/>
        <v>4.0083050712996666</v>
      </c>
      <c r="AS124" s="63">
        <f t="shared" si="52"/>
        <v>200.41525356498335</v>
      </c>
      <c r="AT124" s="63">
        <f t="shared" si="53"/>
        <v>400.83050712996669</v>
      </c>
      <c r="AU124" s="63">
        <f t="shared" si="47"/>
        <v>-200.41525356498335</v>
      </c>
      <c r="AV124" s="68">
        <f t="shared" si="54"/>
        <v>0.1</v>
      </c>
      <c r="AW124" s="63">
        <f t="shared" si="55"/>
        <v>1002.0762678249167</v>
      </c>
      <c r="AX124" s="63">
        <f t="shared" si="56"/>
        <v>-400.83050712996669</v>
      </c>
      <c r="AY124" s="64">
        <f t="shared" si="57"/>
        <v>601.24576069495004</v>
      </c>
      <c r="AZ124" s="65">
        <f t="shared" si="58"/>
        <v>-221.74406497292523</v>
      </c>
      <c r="BA124" s="51">
        <f t="shared" si="59"/>
        <v>1402.9067749548835</v>
      </c>
      <c r="BB124" s="55">
        <f t="shared" si="60"/>
        <v>0.15287187747473352</v>
      </c>
      <c r="BC124" s="55">
        <f t="shared" si="61"/>
        <v>0.73056281128023082</v>
      </c>
      <c r="BE124" s="52">
        <f>IF(((AS124-T124)/T124)&gt;=BE$4,AD124,"")</f>
        <v>8.3999999999999719</v>
      </c>
      <c r="BF124" s="52" t="str">
        <f t="shared" si="62"/>
        <v/>
      </c>
      <c r="BG124" s="52">
        <f>IF(BB124&lt;=BG$4,AD124,"")</f>
        <v>8.3999999999999719</v>
      </c>
      <c r="BH124" s="52">
        <f>IF(BC124&gt;=BH$4,AD124,"")</f>
        <v>8.3999999999999719</v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9177.0101743321247</v>
      </c>
      <c r="AC125" s="71">
        <f t="shared" si="49"/>
        <v>822.98982566787527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4.2</v>
      </c>
      <c r="AG125" s="74">
        <f t="shared" si="74"/>
        <v>200</v>
      </c>
      <c r="AH125" s="60">
        <f t="shared" si="74"/>
        <v>50</v>
      </c>
      <c r="AI125" s="60">
        <f t="shared" si="74"/>
        <v>210</v>
      </c>
      <c r="AJ125" s="60">
        <f t="shared" si="74"/>
        <v>10210</v>
      </c>
      <c r="AK125" s="60">
        <f t="shared" si="74"/>
        <v>1228.4881299458557</v>
      </c>
      <c r="AL125" s="60">
        <f t="shared" si="74"/>
        <v>24.569762598917112</v>
      </c>
      <c r="AM125" s="60">
        <f t="shared" si="74"/>
        <v>-923.96491045397738</v>
      </c>
      <c r="AN125" s="60">
        <f t="shared" si="74"/>
        <v>-923.96491045397738</v>
      </c>
      <c r="AO125" s="60">
        <f t="shared" si="74"/>
        <v>923.96491045397738</v>
      </c>
      <c r="AP125" s="61" t="str">
        <f t="shared" si="50"/>
        <v/>
      </c>
      <c r="AQ125" s="62">
        <f t="shared" si="46"/>
        <v>35</v>
      </c>
      <c r="AR125" s="63">
        <f t="shared" si="51"/>
        <v>4.0445497107129151</v>
      </c>
      <c r="AS125" s="63">
        <f t="shared" si="52"/>
        <v>202.22748553564577</v>
      </c>
      <c r="AT125" s="63">
        <f t="shared" si="53"/>
        <v>404.45497107129154</v>
      </c>
      <c r="AU125" s="63">
        <f t="shared" si="47"/>
        <v>-202.22748553564577</v>
      </c>
      <c r="AV125" s="68">
        <f t="shared" si="54"/>
        <v>0.1</v>
      </c>
      <c r="AW125" s="63">
        <f t="shared" si="55"/>
        <v>1011.1374276782288</v>
      </c>
      <c r="AX125" s="63">
        <f t="shared" si="56"/>
        <v>-404.45497107129154</v>
      </c>
      <c r="AY125" s="64">
        <f t="shared" si="57"/>
        <v>606.68245660693731</v>
      </c>
      <c r="AZ125" s="65">
        <f t="shared" si="58"/>
        <v>-216.30736906093796</v>
      </c>
      <c r="BA125" s="51">
        <f t="shared" si="59"/>
        <v>1415.5923987495203</v>
      </c>
      <c r="BB125" s="55">
        <f t="shared" si="60"/>
        <v>0.15425420391369926</v>
      </c>
      <c r="BC125" s="55">
        <f t="shared" si="61"/>
        <v>0.73716884180749198</v>
      </c>
      <c r="BE125" s="52">
        <f>IF(((AS125-T125)/T125)&gt;=BE$4,AD125,"")</f>
        <v>8.2999999999999723</v>
      </c>
      <c r="BF125" s="52" t="str">
        <f t="shared" si="62"/>
        <v/>
      </c>
      <c r="BG125" s="52">
        <f>IF(BB125&lt;=BG$4,AD125,"")</f>
        <v>8.2999999999999723</v>
      </c>
      <c r="BH125" s="52">
        <f>IF(BC125&gt;=BH$4,AD125,"")</f>
        <v>8.2999999999999723</v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9177.0101743321247</v>
      </c>
      <c r="AC126" s="71">
        <f t="shared" si="49"/>
        <v>822.98982566787527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4.2</v>
      </c>
      <c r="AG126" s="74">
        <f t="shared" si="74"/>
        <v>200</v>
      </c>
      <c r="AH126" s="60">
        <f t="shared" si="74"/>
        <v>50</v>
      </c>
      <c r="AI126" s="60">
        <f t="shared" si="74"/>
        <v>210</v>
      </c>
      <c r="AJ126" s="60">
        <f t="shared" si="74"/>
        <v>10210</v>
      </c>
      <c r="AK126" s="60">
        <f t="shared" si="74"/>
        <v>1228.4881299458557</v>
      </c>
      <c r="AL126" s="60">
        <f t="shared" si="74"/>
        <v>24.569762598917112</v>
      </c>
      <c r="AM126" s="60">
        <f t="shared" si="74"/>
        <v>-923.96491045397738</v>
      </c>
      <c r="AN126" s="60">
        <f t="shared" si="74"/>
        <v>-923.96491045397738</v>
      </c>
      <c r="AO126" s="60">
        <f t="shared" si="74"/>
        <v>923.96491045397738</v>
      </c>
      <c r="AP126" s="61" t="str">
        <f t="shared" si="50"/>
        <v/>
      </c>
      <c r="AQ126" s="62">
        <f t="shared" si="46"/>
        <v>35</v>
      </c>
      <c r="AR126" s="63">
        <f t="shared" si="51"/>
        <v>4.0816783657216096</v>
      </c>
      <c r="AS126" s="63">
        <f t="shared" si="52"/>
        <v>204.08391828608049</v>
      </c>
      <c r="AT126" s="63">
        <f t="shared" si="53"/>
        <v>408.16783657216098</v>
      </c>
      <c r="AU126" s="63">
        <f t="shared" si="47"/>
        <v>-204.08391828608049</v>
      </c>
      <c r="AV126" s="68">
        <f t="shared" si="54"/>
        <v>0.1</v>
      </c>
      <c r="AW126" s="63">
        <f t="shared" si="55"/>
        <v>1020.4195914304024</v>
      </c>
      <c r="AX126" s="63">
        <f t="shared" si="56"/>
        <v>-408.16783657216098</v>
      </c>
      <c r="AY126" s="64">
        <f t="shared" si="57"/>
        <v>612.25175485824138</v>
      </c>
      <c r="AZ126" s="65">
        <f t="shared" si="58"/>
        <v>-210.73807080963388</v>
      </c>
      <c r="BA126" s="51">
        <f t="shared" si="59"/>
        <v>1428.5874280025635</v>
      </c>
      <c r="BB126" s="55">
        <f t="shared" si="60"/>
        <v>0.15567024563166421</v>
      </c>
      <c r="BC126" s="55">
        <f t="shared" si="61"/>
        <v>0.74393599503053998</v>
      </c>
      <c r="BE126" s="52">
        <f>IF(((AS126-T126)/T126)&gt;=BE$4,AD126,"")</f>
        <v>8.1999999999999726</v>
      </c>
      <c r="BF126" s="52" t="str">
        <f t="shared" si="62"/>
        <v/>
      </c>
      <c r="BG126" s="52">
        <f>IF(BB126&lt;=BG$4,AD126,"")</f>
        <v>8.1999999999999726</v>
      </c>
      <c r="BH126" s="52">
        <f>IF(BC126&gt;=BH$4,AD126,"")</f>
        <v>8.1999999999999726</v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9177.0101743321247</v>
      </c>
      <c r="AC127" s="71">
        <f t="shared" si="49"/>
        <v>822.98982566787527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4.2</v>
      </c>
      <c r="AG127" s="74">
        <f t="shared" si="74"/>
        <v>200</v>
      </c>
      <c r="AH127" s="60">
        <f t="shared" si="74"/>
        <v>50</v>
      </c>
      <c r="AI127" s="60">
        <f t="shared" si="74"/>
        <v>210</v>
      </c>
      <c r="AJ127" s="60">
        <f t="shared" si="74"/>
        <v>10210</v>
      </c>
      <c r="AK127" s="60">
        <f t="shared" si="74"/>
        <v>1228.4881299458557</v>
      </c>
      <c r="AL127" s="60">
        <f t="shared" si="74"/>
        <v>24.569762598917112</v>
      </c>
      <c r="AM127" s="60">
        <f t="shared" si="74"/>
        <v>-923.96491045397738</v>
      </c>
      <c r="AN127" s="60">
        <f t="shared" si="74"/>
        <v>-923.96491045397738</v>
      </c>
      <c r="AO127" s="60">
        <f t="shared" si="74"/>
        <v>923.96491045397738</v>
      </c>
      <c r="AP127" s="61" t="str">
        <f t="shared" si="50"/>
        <v/>
      </c>
      <c r="AQ127" s="62">
        <f t="shared" si="46"/>
        <v>35</v>
      </c>
      <c r="AR127" s="63">
        <f t="shared" si="51"/>
        <v>4.119723777644098</v>
      </c>
      <c r="AS127" s="63">
        <f t="shared" si="52"/>
        <v>205.98618888220491</v>
      </c>
      <c r="AT127" s="63">
        <f t="shared" si="53"/>
        <v>411.97237776440983</v>
      </c>
      <c r="AU127" s="63">
        <f t="shared" si="47"/>
        <v>-205.98618888220491</v>
      </c>
      <c r="AV127" s="68">
        <f t="shared" si="54"/>
        <v>0.1</v>
      </c>
      <c r="AW127" s="63">
        <f t="shared" si="55"/>
        <v>1029.9309444110245</v>
      </c>
      <c r="AX127" s="63">
        <f t="shared" si="56"/>
        <v>-411.97237776440983</v>
      </c>
      <c r="AY127" s="64">
        <f t="shared" si="57"/>
        <v>617.9585666466146</v>
      </c>
      <c r="AZ127" s="65">
        <f t="shared" si="58"/>
        <v>-205.03125902126067</v>
      </c>
      <c r="BA127" s="51">
        <f t="shared" si="59"/>
        <v>1441.9033221754344</v>
      </c>
      <c r="BB127" s="55">
        <f t="shared" si="60"/>
        <v>0.1571212513426653</v>
      </c>
      <c r="BC127" s="55">
        <f t="shared" si="61"/>
        <v>0.75087023845662604</v>
      </c>
      <c r="BE127" s="52">
        <f>IF(((AS127-T127)/T127)&gt;=BE$4,AD127,"")</f>
        <v>8.099999999999973</v>
      </c>
      <c r="BF127" s="52" t="str">
        <f t="shared" si="62"/>
        <v/>
      </c>
      <c r="BG127" s="52">
        <f>IF(BB127&lt;=BG$4,AD127,"")</f>
        <v>8.099999999999973</v>
      </c>
      <c r="BH127" s="52">
        <f>IF(BC127&gt;=BH$4,AD127,"")</f>
        <v>8.099999999999973</v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9177.0101743321247</v>
      </c>
      <c r="AC128" s="71">
        <f t="shared" si="49"/>
        <v>822.98982566787527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4.2</v>
      </c>
      <c r="AG128" s="74">
        <f t="shared" si="74"/>
        <v>200</v>
      </c>
      <c r="AH128" s="60">
        <f t="shared" si="74"/>
        <v>50</v>
      </c>
      <c r="AI128" s="60">
        <f t="shared" si="74"/>
        <v>210</v>
      </c>
      <c r="AJ128" s="60">
        <f t="shared" si="74"/>
        <v>10210</v>
      </c>
      <c r="AK128" s="60">
        <f t="shared" si="74"/>
        <v>1228.4881299458557</v>
      </c>
      <c r="AL128" s="60">
        <f t="shared" si="74"/>
        <v>24.569762598917112</v>
      </c>
      <c r="AM128" s="60">
        <f t="shared" si="74"/>
        <v>-923.96491045397738</v>
      </c>
      <c r="AN128" s="60">
        <f t="shared" si="74"/>
        <v>-923.96491045397738</v>
      </c>
      <c r="AO128" s="60">
        <f t="shared" si="74"/>
        <v>923.96491045397738</v>
      </c>
      <c r="AP128" s="61" t="str">
        <f t="shared" si="50"/>
        <v/>
      </c>
      <c r="AQ128" s="62">
        <f t="shared" si="46"/>
        <v>35</v>
      </c>
      <c r="AR128" s="63">
        <f t="shared" si="51"/>
        <v>4.1587203248646496</v>
      </c>
      <c r="AS128" s="63">
        <f t="shared" si="52"/>
        <v>207.93601624323247</v>
      </c>
      <c r="AT128" s="63">
        <f t="shared" si="53"/>
        <v>415.87203248646495</v>
      </c>
      <c r="AU128" s="63">
        <f t="shared" si="47"/>
        <v>-207.93601624323247</v>
      </c>
      <c r="AV128" s="68">
        <f t="shared" si="54"/>
        <v>0.1</v>
      </c>
      <c r="AW128" s="63">
        <f t="shared" si="55"/>
        <v>1039.6800812161623</v>
      </c>
      <c r="AX128" s="63">
        <f t="shared" si="56"/>
        <v>-415.87203248646495</v>
      </c>
      <c r="AY128" s="64">
        <f t="shared" si="57"/>
        <v>623.80804872969736</v>
      </c>
      <c r="AZ128" s="65">
        <f t="shared" si="58"/>
        <v>-199.1817769381779</v>
      </c>
      <c r="BA128" s="51">
        <f t="shared" si="59"/>
        <v>1455.5521137026274</v>
      </c>
      <c r="BB128" s="55">
        <f t="shared" si="60"/>
        <v>0.15860853219644142</v>
      </c>
      <c r="BC128" s="55">
        <f t="shared" si="61"/>
        <v>0.7579778379683646</v>
      </c>
      <c r="BE128" s="52">
        <f>IF(((AS128-T128)/T128)&gt;=BE$4,AD128,"")</f>
        <v>7.9999999999999734</v>
      </c>
      <c r="BF128" s="52" t="str">
        <f t="shared" si="62"/>
        <v/>
      </c>
      <c r="BG128" s="52">
        <f>IF(BB128&lt;=BG$4,AD128,"")</f>
        <v>7.9999999999999734</v>
      </c>
      <c r="BH128" s="52">
        <f>IF(BC128&gt;=BH$4,AD128,"")</f>
        <v>7.9999999999999734</v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9177.0101743321247</v>
      </c>
      <c r="AC129" s="71">
        <f t="shared" si="49"/>
        <v>822.98982566787527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4.2</v>
      </c>
      <c r="AG129" s="74">
        <f t="shared" si="74"/>
        <v>200</v>
      </c>
      <c r="AH129" s="60">
        <f t="shared" si="74"/>
        <v>50</v>
      </c>
      <c r="AI129" s="60">
        <f t="shared" si="74"/>
        <v>210</v>
      </c>
      <c r="AJ129" s="60">
        <f t="shared" si="74"/>
        <v>10210</v>
      </c>
      <c r="AK129" s="60">
        <f t="shared" si="74"/>
        <v>1228.4881299458557</v>
      </c>
      <c r="AL129" s="60">
        <f t="shared" si="74"/>
        <v>24.569762598917112</v>
      </c>
      <c r="AM129" s="60">
        <f t="shared" si="74"/>
        <v>-923.96491045397738</v>
      </c>
      <c r="AN129" s="60">
        <f t="shared" si="74"/>
        <v>-923.96491045397738</v>
      </c>
      <c r="AO129" s="60">
        <f t="shared" si="74"/>
        <v>923.96491045397738</v>
      </c>
      <c r="AP129" s="61" t="str">
        <f t="shared" si="50"/>
        <v/>
      </c>
      <c r="AQ129" s="62">
        <f t="shared" si="46"/>
        <v>35</v>
      </c>
      <c r="AR129" s="63">
        <f t="shared" si="51"/>
        <v>4.1987041264452145</v>
      </c>
      <c r="AS129" s="63">
        <f t="shared" si="52"/>
        <v>209.93520632226074</v>
      </c>
      <c r="AT129" s="63">
        <f t="shared" si="53"/>
        <v>419.87041264452148</v>
      </c>
      <c r="AU129" s="63">
        <f t="shared" si="47"/>
        <v>-209.93520632226074</v>
      </c>
      <c r="AV129" s="68">
        <f t="shared" si="54"/>
        <v>0.1</v>
      </c>
      <c r="AW129" s="63">
        <f t="shared" si="55"/>
        <v>1049.6760316113036</v>
      </c>
      <c r="AX129" s="63">
        <f t="shared" si="56"/>
        <v>-419.87041264452148</v>
      </c>
      <c r="AY129" s="64">
        <f t="shared" si="57"/>
        <v>629.80561896678216</v>
      </c>
      <c r="AZ129" s="65">
        <f t="shared" si="58"/>
        <v>-193.1842067010931</v>
      </c>
      <c r="BA129" s="51">
        <f t="shared" si="59"/>
        <v>1469.5464442558252</v>
      </c>
      <c r="BB129" s="55">
        <f t="shared" si="60"/>
        <v>0.16013346573005999</v>
      </c>
      <c r="BC129" s="55">
        <f t="shared" si="61"/>
        <v>0.76526537670824835</v>
      </c>
      <c r="BE129" s="52">
        <f>IF(((AS129-T129)/T129)&gt;=BE$4,AD129,"")</f>
        <v>7.8999999999999737</v>
      </c>
      <c r="BF129" s="52" t="str">
        <f t="shared" si="62"/>
        <v/>
      </c>
      <c r="BG129" s="52">
        <f>IF(BB129&lt;=BG$4,AD129,"")</f>
        <v>7.8999999999999737</v>
      </c>
      <c r="BH129" s="52">
        <f>IF(BC129&gt;=BH$4,AD129,"")</f>
        <v>7.8999999999999737</v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9177.0101743321247</v>
      </c>
      <c r="AC130" s="71">
        <f t="shared" si="49"/>
        <v>822.98982566787527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4.2</v>
      </c>
      <c r="AG130" s="74">
        <f t="shared" si="74"/>
        <v>200</v>
      </c>
      <c r="AH130" s="60">
        <f t="shared" si="74"/>
        <v>50</v>
      </c>
      <c r="AI130" s="60">
        <f t="shared" si="74"/>
        <v>210</v>
      </c>
      <c r="AJ130" s="60">
        <f t="shared" si="74"/>
        <v>10210</v>
      </c>
      <c r="AK130" s="60">
        <f t="shared" si="74"/>
        <v>1228.4881299458557</v>
      </c>
      <c r="AL130" s="60">
        <f t="shared" si="74"/>
        <v>24.569762598917112</v>
      </c>
      <c r="AM130" s="60">
        <f t="shared" si="74"/>
        <v>-923.96491045397738</v>
      </c>
      <c r="AN130" s="60">
        <f t="shared" si="74"/>
        <v>-923.96491045397738</v>
      </c>
      <c r="AO130" s="60">
        <f t="shared" si="74"/>
        <v>923.96491045397738</v>
      </c>
      <c r="AP130" s="61" t="str">
        <f t="shared" si="50"/>
        <v/>
      </c>
      <c r="AQ130" s="62">
        <f t="shared" si="46"/>
        <v>35</v>
      </c>
      <c r="AR130" s="63">
        <f t="shared" si="51"/>
        <v>4.2397131537073331</v>
      </c>
      <c r="AS130" s="63">
        <f t="shared" si="52"/>
        <v>211.98565768536665</v>
      </c>
      <c r="AT130" s="63">
        <f t="shared" si="53"/>
        <v>423.97131537073329</v>
      </c>
      <c r="AU130" s="63">
        <f t="shared" si="47"/>
        <v>-211.98565768536665</v>
      </c>
      <c r="AV130" s="68">
        <f t="shared" si="54"/>
        <v>0.1</v>
      </c>
      <c r="AW130" s="63">
        <f t="shared" si="55"/>
        <v>1059.9282884268332</v>
      </c>
      <c r="AX130" s="63">
        <f t="shared" si="56"/>
        <v>-423.97131537073329</v>
      </c>
      <c r="AY130" s="64">
        <f t="shared" si="57"/>
        <v>635.95697305609997</v>
      </c>
      <c r="AZ130" s="65">
        <f t="shared" si="58"/>
        <v>-187.0328526117753</v>
      </c>
      <c r="BA130" s="51">
        <f t="shared" si="59"/>
        <v>1483.8996037975664</v>
      </c>
      <c r="BB130" s="55">
        <f t="shared" si="60"/>
        <v>0.16169750012351491</v>
      </c>
      <c r="BC130" s="55">
        <f t="shared" si="61"/>
        <v>0.77273977541582139</v>
      </c>
      <c r="BE130" s="52">
        <f>IF(((AS130-T130)/T130)&gt;=BE$4,AD130,"")</f>
        <v>7.7999999999999741</v>
      </c>
      <c r="BF130" s="52" t="str">
        <f t="shared" si="62"/>
        <v/>
      </c>
      <c r="BG130" s="52">
        <f>IF(BB130&lt;=BG$4,AD130,"")</f>
        <v>7.7999999999999741</v>
      </c>
      <c r="BH130" s="52">
        <f>IF(BC130&gt;=BH$4,AD130,"")</f>
        <v>7.7999999999999741</v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9177.0101743321247</v>
      </c>
      <c r="AC131" s="71">
        <f t="shared" si="49"/>
        <v>822.98982566787527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4.2</v>
      </c>
      <c r="AG131" s="74">
        <f t="shared" si="74"/>
        <v>200</v>
      </c>
      <c r="AH131" s="60">
        <f t="shared" si="74"/>
        <v>50</v>
      </c>
      <c r="AI131" s="60">
        <f t="shared" si="74"/>
        <v>210</v>
      </c>
      <c r="AJ131" s="60">
        <f t="shared" si="74"/>
        <v>10210</v>
      </c>
      <c r="AK131" s="60">
        <f t="shared" si="74"/>
        <v>1228.4881299458557</v>
      </c>
      <c r="AL131" s="60">
        <f t="shared" si="74"/>
        <v>24.569762598917112</v>
      </c>
      <c r="AM131" s="60">
        <f t="shared" si="74"/>
        <v>-923.96491045397738</v>
      </c>
      <c r="AN131" s="60">
        <f t="shared" si="74"/>
        <v>-923.96491045397738</v>
      </c>
      <c r="AO131" s="60">
        <f t="shared" si="74"/>
        <v>923.96491045397738</v>
      </c>
      <c r="AP131" s="61" t="str">
        <f t="shared" si="50"/>
        <v/>
      </c>
      <c r="AQ131" s="62">
        <f t="shared" si="46"/>
        <v>35</v>
      </c>
      <c r="AR131" s="63">
        <f t="shared" si="51"/>
        <v>4.2817873505087265</v>
      </c>
      <c r="AS131" s="63">
        <f t="shared" si="52"/>
        <v>214.08936752543633</v>
      </c>
      <c r="AT131" s="63">
        <f t="shared" si="53"/>
        <v>428.17873505087266</v>
      </c>
      <c r="AU131" s="63">
        <f t="shared" si="47"/>
        <v>-214.08936752543633</v>
      </c>
      <c r="AV131" s="68">
        <f t="shared" si="54"/>
        <v>0.1</v>
      </c>
      <c r="AW131" s="63">
        <f t="shared" si="55"/>
        <v>1070.4468376271816</v>
      </c>
      <c r="AX131" s="63">
        <f t="shared" si="56"/>
        <v>-428.17873505087266</v>
      </c>
      <c r="AY131" s="64">
        <f t="shared" si="57"/>
        <v>642.26810257630893</v>
      </c>
      <c r="AZ131" s="65">
        <f t="shared" si="58"/>
        <v>-180.72172309156633</v>
      </c>
      <c r="BA131" s="51">
        <f t="shared" si="59"/>
        <v>1498.6255726780544</v>
      </c>
      <c r="BB131" s="55">
        <f t="shared" si="60"/>
        <v>0.16330215878692975</v>
      </c>
      <c r="BC131" s="55">
        <f t="shared" si="61"/>
        <v>0.78040831434956504</v>
      </c>
      <c r="BE131" s="52">
        <f>IF(((AS131-T131)/T131)&gt;=BE$4,AD131,"")</f>
        <v>7.6999999999999744</v>
      </c>
      <c r="BF131" s="52" t="str">
        <f t="shared" si="62"/>
        <v/>
      </c>
      <c r="BG131" s="52">
        <f>IF(BB131&lt;=BG$4,AD131,"")</f>
        <v>7.6999999999999744</v>
      </c>
      <c r="BH131" s="52">
        <f>IF(BC131&gt;=BH$4,AD131,"")</f>
        <v>7.6999999999999744</v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9177.0101743321247</v>
      </c>
      <c r="AC132" s="71">
        <f t="shared" si="49"/>
        <v>822.98982566787527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4.2</v>
      </c>
      <c r="AG132" s="74">
        <f t="shared" si="74"/>
        <v>200</v>
      </c>
      <c r="AH132" s="60">
        <f t="shared" si="74"/>
        <v>50</v>
      </c>
      <c r="AI132" s="60">
        <f t="shared" si="74"/>
        <v>210</v>
      </c>
      <c r="AJ132" s="60">
        <f t="shared" si="74"/>
        <v>10210</v>
      </c>
      <c r="AK132" s="60">
        <f t="shared" si="74"/>
        <v>1228.4881299458557</v>
      </c>
      <c r="AL132" s="60">
        <f t="shared" si="74"/>
        <v>24.569762598917112</v>
      </c>
      <c r="AM132" s="60">
        <f t="shared" si="74"/>
        <v>-923.96491045397738</v>
      </c>
      <c r="AN132" s="60">
        <f t="shared" si="74"/>
        <v>-923.96491045397738</v>
      </c>
      <c r="AO132" s="60">
        <f t="shared" si="74"/>
        <v>923.96491045397738</v>
      </c>
      <c r="AP132" s="61" t="str">
        <f t="shared" si="50"/>
        <v/>
      </c>
      <c r="AQ132" s="62">
        <f t="shared" si="46"/>
        <v>35</v>
      </c>
      <c r="AR132" s="63">
        <f t="shared" si="51"/>
        <v>4.3249687630154199</v>
      </c>
      <c r="AS132" s="63">
        <f t="shared" si="52"/>
        <v>216.24843815077099</v>
      </c>
      <c r="AT132" s="63">
        <f t="shared" si="53"/>
        <v>432.49687630154199</v>
      </c>
      <c r="AU132" s="63">
        <f t="shared" si="47"/>
        <v>-216.24843815077099</v>
      </c>
      <c r="AV132" s="68">
        <f t="shared" si="54"/>
        <v>0.1</v>
      </c>
      <c r="AW132" s="63">
        <f t="shared" si="55"/>
        <v>1081.2421907538551</v>
      </c>
      <c r="AX132" s="63">
        <f t="shared" si="56"/>
        <v>-432.49687630154199</v>
      </c>
      <c r="AY132" s="64">
        <f t="shared" si="57"/>
        <v>648.7453144523131</v>
      </c>
      <c r="AZ132" s="65">
        <f t="shared" si="58"/>
        <v>-174.24451121556217</v>
      </c>
      <c r="BA132" s="51">
        <f t="shared" si="59"/>
        <v>1513.7390670553968</v>
      </c>
      <c r="BB132" s="55">
        <f t="shared" si="60"/>
        <v>0.16494904530990806</v>
      </c>
      <c r="BC132" s="55">
        <f t="shared" si="61"/>
        <v>0.78827865693946009</v>
      </c>
      <c r="BE132" s="52">
        <f>IF(((AS132-T132)/T132)&gt;=BE$4,AD132,"")</f>
        <v>7.5999999999999748</v>
      </c>
      <c r="BF132" s="52" t="str">
        <f t="shared" si="62"/>
        <v/>
      </c>
      <c r="BG132" s="52">
        <f>IF(BB132&lt;=BG$4,AD132,"")</f>
        <v>7.5999999999999748</v>
      </c>
      <c r="BH132" s="52">
        <f>IF(BC132&gt;=BH$4,AD132,"")</f>
        <v>7.5999999999999748</v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9177.0101743321247</v>
      </c>
      <c r="AC133" s="71">
        <f t="shared" si="49"/>
        <v>822.98982566787527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4.2</v>
      </c>
      <c r="AG133" s="74">
        <f t="shared" si="74"/>
        <v>200</v>
      </c>
      <c r="AH133" s="60">
        <f t="shared" si="74"/>
        <v>50</v>
      </c>
      <c r="AI133" s="60">
        <f t="shared" si="74"/>
        <v>210</v>
      </c>
      <c r="AJ133" s="60">
        <f t="shared" si="74"/>
        <v>10210</v>
      </c>
      <c r="AK133" s="60">
        <f t="shared" si="74"/>
        <v>1228.4881299458557</v>
      </c>
      <c r="AL133" s="60">
        <f t="shared" si="74"/>
        <v>24.569762598917112</v>
      </c>
      <c r="AM133" s="60">
        <f t="shared" si="74"/>
        <v>-923.96491045397738</v>
      </c>
      <c r="AN133" s="60">
        <f t="shared" si="74"/>
        <v>-923.96491045397738</v>
      </c>
      <c r="AO133" s="60">
        <f t="shared" si="74"/>
        <v>923.96491045397738</v>
      </c>
      <c r="AP133" s="61" t="str">
        <f t="shared" si="50"/>
        <v/>
      </c>
      <c r="AQ133" s="62">
        <f t="shared" si="46"/>
        <v>35</v>
      </c>
      <c r="AR133" s="63">
        <f t="shared" si="51"/>
        <v>4.3693016798556261</v>
      </c>
      <c r="AS133" s="63">
        <f t="shared" si="52"/>
        <v>218.4650839927813</v>
      </c>
      <c r="AT133" s="63">
        <f t="shared" si="53"/>
        <v>436.9301679855626</v>
      </c>
      <c r="AU133" s="63">
        <f t="shared" si="47"/>
        <v>-218.4650839927813</v>
      </c>
      <c r="AV133" s="68">
        <f t="shared" si="54"/>
        <v>0.1</v>
      </c>
      <c r="AW133" s="63">
        <f t="shared" si="55"/>
        <v>1092.3254199639066</v>
      </c>
      <c r="AX133" s="63">
        <f t="shared" si="56"/>
        <v>-436.9301679855626</v>
      </c>
      <c r="AY133" s="64">
        <f t="shared" si="57"/>
        <v>655.39525197834405</v>
      </c>
      <c r="AZ133" s="65">
        <f t="shared" si="58"/>
        <v>-167.59457368953122</v>
      </c>
      <c r="BA133" s="51">
        <f t="shared" si="59"/>
        <v>1529.2555879494691</v>
      </c>
      <c r="BB133" s="55">
        <f t="shared" si="60"/>
        <v>0.16663984880683252</v>
      </c>
      <c r="BC133" s="55">
        <f t="shared" si="61"/>
        <v>0.79635887533175231</v>
      </c>
      <c r="BE133" s="52">
        <f>IF(((AS133-T133)/T133)&gt;=BE$4,AD133,"")</f>
        <v>7.4999999999999751</v>
      </c>
      <c r="BF133" s="52" t="str">
        <f t="shared" si="62"/>
        <v/>
      </c>
      <c r="BG133" s="52">
        <f>IF(BB133&lt;=BG$4,AD133,"")</f>
        <v>7.4999999999999751</v>
      </c>
      <c r="BH133" s="52">
        <f>IF(BC133&gt;=BH$4,AD133,"")</f>
        <v>7.4999999999999751</v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9177.0101743321247</v>
      </c>
      <c r="AC134" s="71">
        <f t="shared" si="49"/>
        <v>822.98982566787527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4.2</v>
      </c>
      <c r="AG134" s="74">
        <f t="shared" si="74"/>
        <v>200</v>
      </c>
      <c r="AH134" s="60">
        <f t="shared" si="74"/>
        <v>50</v>
      </c>
      <c r="AI134" s="60">
        <f t="shared" si="74"/>
        <v>210</v>
      </c>
      <c r="AJ134" s="60">
        <f t="shared" si="74"/>
        <v>10210</v>
      </c>
      <c r="AK134" s="60">
        <f t="shared" si="74"/>
        <v>1228.4881299458557</v>
      </c>
      <c r="AL134" s="60">
        <f t="shared" si="74"/>
        <v>24.569762598917112</v>
      </c>
      <c r="AM134" s="60">
        <f t="shared" si="74"/>
        <v>-923.96491045397738</v>
      </c>
      <c r="AN134" s="60">
        <f t="shared" si="74"/>
        <v>-923.96491045397738</v>
      </c>
      <c r="AO134" s="60">
        <f t="shared" si="74"/>
        <v>923.96491045397738</v>
      </c>
      <c r="AP134" s="61" t="str">
        <f t="shared" si="50"/>
        <v/>
      </c>
      <c r="AQ134" s="62">
        <f t="shared" si="46"/>
        <v>35</v>
      </c>
      <c r="AR134" s="63">
        <f t="shared" si="51"/>
        <v>4.4148327836374595</v>
      </c>
      <c r="AS134" s="63">
        <f t="shared" si="52"/>
        <v>220.74163918187298</v>
      </c>
      <c r="AT134" s="63">
        <f t="shared" si="53"/>
        <v>441.48327836374597</v>
      </c>
      <c r="AU134" s="63">
        <f t="shared" si="47"/>
        <v>-220.74163918187298</v>
      </c>
      <c r="AV134" s="68">
        <f t="shared" si="54"/>
        <v>0.1</v>
      </c>
      <c r="AW134" s="63">
        <f t="shared" si="55"/>
        <v>1103.7081959093648</v>
      </c>
      <c r="AX134" s="63">
        <f t="shared" si="56"/>
        <v>-441.48327836374597</v>
      </c>
      <c r="AY134" s="64">
        <f t="shared" si="57"/>
        <v>662.22491754561884</v>
      </c>
      <c r="AZ134" s="65">
        <f t="shared" si="58"/>
        <v>-160.76490812225643</v>
      </c>
      <c r="BA134" s="51">
        <f t="shared" si="59"/>
        <v>1545.191474273111</v>
      </c>
      <c r="BB134" s="55">
        <f t="shared" si="60"/>
        <v>0.16837634969556578</v>
      </c>
      <c r="BC134" s="55">
        <f t="shared" si="61"/>
        <v>0.80465747800491705</v>
      </c>
      <c r="BE134" s="52">
        <f>IF(((AS134-T134)/T134)&gt;=BE$4,AD134,"")</f>
        <v>7.3999999999999755</v>
      </c>
      <c r="BF134" s="52" t="str">
        <f t="shared" si="62"/>
        <v/>
      </c>
      <c r="BG134" s="52">
        <f>IF(BB134&lt;=BG$4,AD134,"")</f>
        <v>7.3999999999999755</v>
      </c>
      <c r="BH134" s="52">
        <f>IF(BC134&gt;=BH$4,AD134,"")</f>
        <v>7.3999999999999755</v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9177.0101743321247</v>
      </c>
      <c r="AC135" s="71">
        <f t="shared" si="49"/>
        <v>822.98982566787527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4.2</v>
      </c>
      <c r="AG135" s="74">
        <f t="shared" si="74"/>
        <v>200</v>
      </c>
      <c r="AH135" s="60">
        <f t="shared" si="74"/>
        <v>50</v>
      </c>
      <c r="AI135" s="60">
        <f t="shared" si="74"/>
        <v>210</v>
      </c>
      <c r="AJ135" s="60">
        <f t="shared" si="74"/>
        <v>10210</v>
      </c>
      <c r="AK135" s="60">
        <f t="shared" si="74"/>
        <v>1228.4881299458557</v>
      </c>
      <c r="AL135" s="60">
        <f t="shared" si="74"/>
        <v>24.569762598917112</v>
      </c>
      <c r="AM135" s="60">
        <f t="shared" si="74"/>
        <v>-923.96491045397738</v>
      </c>
      <c r="AN135" s="60">
        <f t="shared" si="74"/>
        <v>-923.96491045397738</v>
      </c>
      <c r="AO135" s="60">
        <f t="shared" si="74"/>
        <v>923.96491045397738</v>
      </c>
      <c r="AP135" s="61" t="str">
        <f t="shared" si="50"/>
        <v/>
      </c>
      <c r="AQ135" s="62">
        <f t="shared" si="46"/>
        <v>35</v>
      </c>
      <c r="AR135" s="63">
        <f t="shared" si="51"/>
        <v>4.4616113149201642</v>
      </c>
      <c r="AS135" s="63">
        <f t="shared" si="52"/>
        <v>223.0805657460082</v>
      </c>
      <c r="AT135" s="63">
        <f t="shared" si="53"/>
        <v>446.16113149201641</v>
      </c>
      <c r="AU135" s="63">
        <f t="shared" si="47"/>
        <v>-223.0805657460082</v>
      </c>
      <c r="AV135" s="68">
        <f t="shared" si="54"/>
        <v>0.1</v>
      </c>
      <c r="AW135" s="63">
        <f t="shared" si="55"/>
        <v>1115.4028287300409</v>
      </c>
      <c r="AX135" s="63">
        <f t="shared" si="56"/>
        <v>-446.16113149201641</v>
      </c>
      <c r="AY135" s="64">
        <f t="shared" si="57"/>
        <v>669.24169723802447</v>
      </c>
      <c r="AZ135" s="65">
        <f t="shared" si="58"/>
        <v>-153.74812842985079</v>
      </c>
      <c r="BA135" s="51">
        <f t="shared" si="59"/>
        <v>1561.5639602220574</v>
      </c>
      <c r="BB135" s="55">
        <f t="shared" si="60"/>
        <v>0.17016042595111358</v>
      </c>
      <c r="BC135" s="55">
        <f t="shared" si="61"/>
        <v>0.81318343965542872</v>
      </c>
      <c r="BE135" s="52">
        <f>IF(((AS135-T135)/T135)&gt;=BE$4,AD135,"")</f>
        <v>7.2999999999999758</v>
      </c>
      <c r="BF135" s="52" t="str">
        <f t="shared" si="62"/>
        <v/>
      </c>
      <c r="BG135" s="52">
        <f>IF(BB135&lt;=BG$4,AD135,"")</f>
        <v>7.2999999999999758</v>
      </c>
      <c r="BH135" s="52">
        <f>IF(BC135&gt;=BH$4,AD135,"")</f>
        <v>7.2999999999999758</v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9177.0101743321247</v>
      </c>
      <c r="AC136" s="71">
        <f t="shared" si="49"/>
        <v>822.98982566787527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4.2</v>
      </c>
      <c r="AG136" s="74">
        <f t="shared" si="74"/>
        <v>200</v>
      </c>
      <c r="AH136" s="60">
        <f t="shared" si="74"/>
        <v>50</v>
      </c>
      <c r="AI136" s="60">
        <f t="shared" si="74"/>
        <v>210</v>
      </c>
      <c r="AJ136" s="60">
        <f t="shared" si="74"/>
        <v>10210</v>
      </c>
      <c r="AK136" s="60">
        <f t="shared" si="74"/>
        <v>1228.4881299458557</v>
      </c>
      <c r="AL136" s="60">
        <f t="shared" si="74"/>
        <v>24.569762598917112</v>
      </c>
      <c r="AM136" s="60">
        <f t="shared" si="74"/>
        <v>-923.96491045397738</v>
      </c>
      <c r="AN136" s="60">
        <f t="shared" si="74"/>
        <v>-923.96491045397738</v>
      </c>
      <c r="AO136" s="60">
        <f t="shared" si="74"/>
        <v>923.96491045397738</v>
      </c>
      <c r="AP136" s="61" t="str">
        <f t="shared" si="50"/>
        <v/>
      </c>
      <c r="AQ136" s="62">
        <f t="shared" ref="AQ136:AQ199" si="76">AE136*AH136</f>
        <v>35</v>
      </c>
      <c r="AR136" s="63">
        <f t="shared" si="51"/>
        <v>4.5096892498496111</v>
      </c>
      <c r="AS136" s="63">
        <f t="shared" si="52"/>
        <v>225.48446249248056</v>
      </c>
      <c r="AT136" s="63">
        <f t="shared" si="53"/>
        <v>450.96892498496112</v>
      </c>
      <c r="AU136" s="63">
        <f t="shared" ref="AU136:AU199" si="77">-AS136</f>
        <v>-225.48446249248056</v>
      </c>
      <c r="AV136" s="68">
        <f t="shared" si="54"/>
        <v>0.1</v>
      </c>
      <c r="AW136" s="63">
        <f t="shared" si="55"/>
        <v>1127.4223124624027</v>
      </c>
      <c r="AX136" s="63">
        <f t="shared" si="56"/>
        <v>-450.96892498496112</v>
      </c>
      <c r="AY136" s="64">
        <f t="shared" si="57"/>
        <v>676.45338747744154</v>
      </c>
      <c r="AZ136" s="65">
        <f t="shared" si="58"/>
        <v>-146.53643819043373</v>
      </c>
      <c r="BA136" s="51">
        <f t="shared" si="59"/>
        <v>1578.3912374473639</v>
      </c>
      <c r="BB136" s="55">
        <f t="shared" si="60"/>
        <v>0.17199405988042663</v>
      </c>
      <c r="BC136" s="55">
        <f t="shared" si="61"/>
        <v>0.82194623357401042</v>
      </c>
      <c r="BE136" s="52">
        <f>IF(((AS136-T136)/T136)&gt;=BE$4,AD136,"")</f>
        <v>7.1999999999999762</v>
      </c>
      <c r="BF136" s="52" t="str">
        <f t="shared" si="62"/>
        <v/>
      </c>
      <c r="BG136" s="52">
        <f>IF(BB136&lt;=BG$4,AD136,"")</f>
        <v>7.1999999999999762</v>
      </c>
      <c r="BH136" s="52">
        <f>IF(BC136&gt;=BH$4,AD136,"")</f>
        <v>7.1999999999999762</v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9177.0101743321247</v>
      </c>
      <c r="AC137" s="71">
        <f t="shared" ref="AC137:AC200" si="79">AA137-AB137</f>
        <v>822.98982566787527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4.2</v>
      </c>
      <c r="AG137" s="74">
        <f t="shared" si="74"/>
        <v>200</v>
      </c>
      <c r="AH137" s="60">
        <f t="shared" si="74"/>
        <v>50</v>
      </c>
      <c r="AI137" s="60">
        <f t="shared" si="74"/>
        <v>210</v>
      </c>
      <c r="AJ137" s="60">
        <f t="shared" si="74"/>
        <v>10210</v>
      </c>
      <c r="AK137" s="60">
        <f t="shared" si="74"/>
        <v>1228.4881299458557</v>
      </c>
      <c r="AL137" s="60">
        <f t="shared" si="74"/>
        <v>24.569762598917112</v>
      </c>
      <c r="AM137" s="60">
        <f t="shared" si="74"/>
        <v>-923.96491045397738</v>
      </c>
      <c r="AN137" s="60">
        <f t="shared" si="74"/>
        <v>-923.96491045397738</v>
      </c>
      <c r="AO137" s="60">
        <f t="shared" si="74"/>
        <v>923.96491045397738</v>
      </c>
      <c r="AP137" s="61" t="str">
        <f t="shared" ref="AP137:AP200" si="80">IF(AB137+AY137&gt;AJ137,"VINTO","")</f>
        <v/>
      </c>
      <c r="AQ137" s="62">
        <f t="shared" si="76"/>
        <v>35</v>
      </c>
      <c r="AR137" s="63">
        <f t="shared" ref="AR137:AR200" si="81">IF(AL137=0,1,(1+(AL137+AE137)/(AD137*(U137-1))))</f>
        <v>4.5591214928052386</v>
      </c>
      <c r="AS137" s="63">
        <f t="shared" ref="AS137:AS200" si="82">IF(AR137&lt;=0,AH137,AR137*AH137)</f>
        <v>227.95607464026193</v>
      </c>
      <c r="AT137" s="63">
        <f t="shared" ref="AT137:AT200" si="83">(U137*AS137)</f>
        <v>455.91214928052386</v>
      </c>
      <c r="AU137" s="63">
        <f t="shared" si="77"/>
        <v>-227.95607464026193</v>
      </c>
      <c r="AV137" s="68">
        <f t="shared" ref="AV137:AV200" si="84">IFERROR(AE137/X137,0)</f>
        <v>0.1</v>
      </c>
      <c r="AW137" s="63">
        <f t="shared" ref="AW137:AW200" si="85">(AT137+AU137)*V137</f>
        <v>1139.7803732013097</v>
      </c>
      <c r="AX137" s="63">
        <f t="shared" ref="AX137:AX200" si="86">AU137*W137</f>
        <v>-455.91214928052386</v>
      </c>
      <c r="AY137" s="64">
        <f t="shared" ref="AY137:AY200" si="87">SUM(AW137:AX137)</f>
        <v>683.86822392078579</v>
      </c>
      <c r="AZ137" s="65">
        <f t="shared" ref="AZ137:AZ200" si="88">AB137-AA137+AY137</f>
        <v>-139.12160174708947</v>
      </c>
      <c r="BA137" s="51">
        <f t="shared" ref="BA137:BA200" si="89">AS137*X137</f>
        <v>1595.6925224818335</v>
      </c>
      <c r="BB137" s="55">
        <f t="shared" ref="BB137:BB200" si="90">BA137/AB137</f>
        <v>0.17387934546972028</v>
      </c>
      <c r="BC137" s="55">
        <f t="shared" ref="BC137:BC200" si="91">IFERROR(AY137/AC137,0)</f>
        <v>0.83095586675790423</v>
      </c>
      <c r="BE137" s="52">
        <f>IF(((AS137-T137)/T137)&gt;=BE$4,AD137,"")</f>
        <v>7.0999999999999766</v>
      </c>
      <c r="BF137" s="52" t="str">
        <f t="shared" ref="BF137:BF200" si="92">IF(AP137="","",AD137)</f>
        <v/>
      </c>
      <c r="BG137" s="52">
        <f>IF(BB137&lt;=BG$4,AD137,"")</f>
        <v>7.0999999999999766</v>
      </c>
      <c r="BH137" s="52">
        <f>IF(BC137&gt;=BH$4,AD137,"")</f>
        <v>7.0999999999999766</v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9177.0101743321247</v>
      </c>
      <c r="AC138" s="71">
        <f t="shared" si="79"/>
        <v>822.98982566787527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4.2</v>
      </c>
      <c r="AG138" s="74">
        <f t="shared" si="95"/>
        <v>200</v>
      </c>
      <c r="AH138" s="60">
        <f t="shared" si="95"/>
        <v>50</v>
      </c>
      <c r="AI138" s="60">
        <f t="shared" si="95"/>
        <v>210</v>
      </c>
      <c r="AJ138" s="60">
        <f t="shared" si="95"/>
        <v>10210</v>
      </c>
      <c r="AK138" s="60">
        <f t="shared" si="95"/>
        <v>1228.4881299458557</v>
      </c>
      <c r="AL138" s="60">
        <f t="shared" si="95"/>
        <v>24.569762598917112</v>
      </c>
      <c r="AM138" s="60">
        <f t="shared" si="95"/>
        <v>-923.96491045397738</v>
      </c>
      <c r="AN138" s="60">
        <f t="shared" si="95"/>
        <v>-923.96491045397738</v>
      </c>
      <c r="AO138" s="60">
        <f t="shared" si="95"/>
        <v>923.96491045397738</v>
      </c>
      <c r="AP138" s="61" t="str">
        <f t="shared" si="80"/>
        <v/>
      </c>
      <c r="AQ138" s="62">
        <f t="shared" si="76"/>
        <v>35</v>
      </c>
      <c r="AR138" s="63">
        <f t="shared" si="81"/>
        <v>4.6099660855595994</v>
      </c>
      <c r="AS138" s="63">
        <f t="shared" si="82"/>
        <v>230.49830427797997</v>
      </c>
      <c r="AT138" s="63">
        <f t="shared" si="83"/>
        <v>460.99660855595994</v>
      </c>
      <c r="AU138" s="63">
        <f t="shared" si="77"/>
        <v>-230.49830427797997</v>
      </c>
      <c r="AV138" s="68">
        <f t="shared" si="84"/>
        <v>0.1</v>
      </c>
      <c r="AW138" s="63">
        <f t="shared" si="85"/>
        <v>1152.4915213898998</v>
      </c>
      <c r="AX138" s="63">
        <f t="shared" si="86"/>
        <v>-460.99660855595994</v>
      </c>
      <c r="AY138" s="64">
        <f t="shared" si="87"/>
        <v>691.49491283393991</v>
      </c>
      <c r="AZ138" s="65">
        <f t="shared" si="88"/>
        <v>-131.49491283393536</v>
      </c>
      <c r="BA138" s="51">
        <f t="shared" si="89"/>
        <v>1613.4881299458598</v>
      </c>
      <c r="BB138" s="55">
        <f t="shared" si="90"/>
        <v>0.17581849636156524</v>
      </c>
      <c r="BC138" s="55">
        <f t="shared" si="91"/>
        <v>0.8402229180327665</v>
      </c>
      <c r="BE138" s="52">
        <f>IF(((AS138-T138)/T138)&gt;=BE$4,AD138,"")</f>
        <v>6.9999999999999769</v>
      </c>
      <c r="BF138" s="52" t="str">
        <f t="shared" si="92"/>
        <v/>
      </c>
      <c r="BG138" s="52">
        <f>IF(BB138&lt;=BG$4,AD138,"")</f>
        <v>6.9999999999999769</v>
      </c>
      <c r="BH138" s="52">
        <f>IF(BC138&gt;=BH$4,AD138,"")</f>
        <v>6.9999999999999769</v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9177.0101743321247</v>
      </c>
      <c r="AC139" s="71">
        <f t="shared" si="79"/>
        <v>822.98982566787527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4.2</v>
      </c>
      <c r="AG139" s="74">
        <f t="shared" si="95"/>
        <v>200</v>
      </c>
      <c r="AH139" s="60">
        <f t="shared" si="95"/>
        <v>50</v>
      </c>
      <c r="AI139" s="60">
        <f t="shared" si="95"/>
        <v>210</v>
      </c>
      <c r="AJ139" s="60">
        <f t="shared" si="95"/>
        <v>10210</v>
      </c>
      <c r="AK139" s="60">
        <f t="shared" si="95"/>
        <v>1228.4881299458557</v>
      </c>
      <c r="AL139" s="60">
        <f t="shared" si="95"/>
        <v>24.569762598917112</v>
      </c>
      <c r="AM139" s="60">
        <f t="shared" si="95"/>
        <v>-923.96491045397738</v>
      </c>
      <c r="AN139" s="60">
        <f t="shared" si="95"/>
        <v>-923.96491045397738</v>
      </c>
      <c r="AO139" s="60">
        <f t="shared" si="95"/>
        <v>923.96491045397738</v>
      </c>
      <c r="AP139" s="61" t="str">
        <f t="shared" si="80"/>
        <v/>
      </c>
      <c r="AQ139" s="62">
        <f t="shared" si="76"/>
        <v>35</v>
      </c>
      <c r="AR139" s="63">
        <f t="shared" si="81"/>
        <v>4.6622844346256809</v>
      </c>
      <c r="AS139" s="63">
        <f t="shared" si="82"/>
        <v>233.11422173128403</v>
      </c>
      <c r="AT139" s="63">
        <f t="shared" si="83"/>
        <v>466.22844346256807</v>
      </c>
      <c r="AU139" s="63">
        <f t="shared" si="77"/>
        <v>-233.11422173128403</v>
      </c>
      <c r="AV139" s="68">
        <f t="shared" si="84"/>
        <v>0.1</v>
      </c>
      <c r="AW139" s="63">
        <f t="shared" si="85"/>
        <v>1165.5711086564202</v>
      </c>
      <c r="AX139" s="63">
        <f t="shared" si="86"/>
        <v>-466.22844346256807</v>
      </c>
      <c r="AY139" s="64">
        <f t="shared" si="87"/>
        <v>699.3426651938521</v>
      </c>
      <c r="AZ139" s="65">
        <f t="shared" si="88"/>
        <v>-123.64716047402317</v>
      </c>
      <c r="BA139" s="51">
        <f t="shared" si="89"/>
        <v>1631.7995521189882</v>
      </c>
      <c r="BB139" s="55">
        <f t="shared" si="90"/>
        <v>0.17781385452563755</v>
      </c>
      <c r="BC139" s="55">
        <f t="shared" si="91"/>
        <v>0.84975857948950873</v>
      </c>
      <c r="BE139" s="52">
        <f>IF(((AS139-T139)/T139)&gt;=BE$4,AD139,"")</f>
        <v>6.8999999999999773</v>
      </c>
      <c r="BF139" s="52" t="str">
        <f t="shared" si="92"/>
        <v/>
      </c>
      <c r="BG139" s="52">
        <f>IF(BB139&lt;=BG$4,AD139,"")</f>
        <v>6.8999999999999773</v>
      </c>
      <c r="BH139" s="52">
        <f>IF(BC139&gt;=BH$4,AD139,"")</f>
        <v>6.8999999999999773</v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9177.0101743321247</v>
      </c>
      <c r="AC140" s="71">
        <f t="shared" si="79"/>
        <v>822.98982566787527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4.2</v>
      </c>
      <c r="AG140" s="74">
        <f t="shared" si="95"/>
        <v>200</v>
      </c>
      <c r="AH140" s="60">
        <f t="shared" si="95"/>
        <v>50</v>
      </c>
      <c r="AI140" s="60">
        <f t="shared" si="95"/>
        <v>210</v>
      </c>
      <c r="AJ140" s="60">
        <f t="shared" si="95"/>
        <v>10210</v>
      </c>
      <c r="AK140" s="60">
        <f t="shared" si="95"/>
        <v>1228.4881299458557</v>
      </c>
      <c r="AL140" s="60">
        <f t="shared" si="95"/>
        <v>24.569762598917112</v>
      </c>
      <c r="AM140" s="60">
        <f t="shared" si="95"/>
        <v>-923.96491045397738</v>
      </c>
      <c r="AN140" s="60">
        <f t="shared" si="95"/>
        <v>-923.96491045397738</v>
      </c>
      <c r="AO140" s="60">
        <f t="shared" si="95"/>
        <v>923.96491045397738</v>
      </c>
      <c r="AP140" s="61" t="str">
        <f t="shared" si="80"/>
        <v/>
      </c>
      <c r="AQ140" s="62">
        <f t="shared" si="76"/>
        <v>35</v>
      </c>
      <c r="AR140" s="63">
        <f t="shared" si="81"/>
        <v>4.7161415586642939</v>
      </c>
      <c r="AS140" s="63">
        <f t="shared" si="82"/>
        <v>235.80707793321469</v>
      </c>
      <c r="AT140" s="63">
        <f t="shared" si="83"/>
        <v>471.61415586642937</v>
      </c>
      <c r="AU140" s="63">
        <f t="shared" si="77"/>
        <v>-235.80707793321469</v>
      </c>
      <c r="AV140" s="68">
        <f t="shared" si="84"/>
        <v>0.1</v>
      </c>
      <c r="AW140" s="63">
        <f t="shared" si="85"/>
        <v>1179.0353896660733</v>
      </c>
      <c r="AX140" s="63">
        <f t="shared" si="86"/>
        <v>-471.61415586642937</v>
      </c>
      <c r="AY140" s="64">
        <f t="shared" si="87"/>
        <v>707.42123379964391</v>
      </c>
      <c r="AZ140" s="65">
        <f t="shared" si="88"/>
        <v>-115.56859186823135</v>
      </c>
      <c r="BA140" s="51">
        <f t="shared" si="89"/>
        <v>1650.6495455325028</v>
      </c>
      <c r="BB140" s="55">
        <f t="shared" si="90"/>
        <v>0.17986789969453554</v>
      </c>
      <c r="BC140" s="55">
        <f t="shared" si="91"/>
        <v>0.8595747015773314</v>
      </c>
      <c r="BE140" s="52">
        <f>IF(((AS140-T140)/T140)&gt;=BE$4,AD140,"")</f>
        <v>6.7999999999999776</v>
      </c>
      <c r="BF140" s="52" t="str">
        <f t="shared" si="92"/>
        <v/>
      </c>
      <c r="BG140" s="52">
        <f>IF(BB140&lt;=BG$4,AD140,"")</f>
        <v>6.7999999999999776</v>
      </c>
      <c r="BH140" s="52">
        <f>IF(BC140&gt;=BH$4,AD140,"")</f>
        <v>6.7999999999999776</v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9177.0101743321247</v>
      </c>
      <c r="AC141" s="71">
        <f t="shared" si="79"/>
        <v>822.98982566787527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4.2</v>
      </c>
      <c r="AG141" s="74">
        <f t="shared" si="95"/>
        <v>200</v>
      </c>
      <c r="AH141" s="60">
        <f t="shared" si="95"/>
        <v>50</v>
      </c>
      <c r="AI141" s="60">
        <f t="shared" si="95"/>
        <v>210</v>
      </c>
      <c r="AJ141" s="60">
        <f t="shared" si="95"/>
        <v>10210</v>
      </c>
      <c r="AK141" s="60">
        <f t="shared" si="95"/>
        <v>1228.4881299458557</v>
      </c>
      <c r="AL141" s="60">
        <f t="shared" si="95"/>
        <v>24.569762598917112</v>
      </c>
      <c r="AM141" s="60">
        <f t="shared" si="95"/>
        <v>-923.96491045397738</v>
      </c>
      <c r="AN141" s="60">
        <f t="shared" si="95"/>
        <v>-923.96491045397738</v>
      </c>
      <c r="AO141" s="60">
        <f t="shared" si="95"/>
        <v>923.96491045397738</v>
      </c>
      <c r="AP141" s="61" t="str">
        <f t="shared" si="80"/>
        <v/>
      </c>
      <c r="AQ141" s="62">
        <f t="shared" si="76"/>
        <v>35</v>
      </c>
      <c r="AR141" s="63">
        <f t="shared" si="81"/>
        <v>4.7716063580473431</v>
      </c>
      <c r="AS141" s="63">
        <f t="shared" si="82"/>
        <v>238.58031790236714</v>
      </c>
      <c r="AT141" s="63">
        <f t="shared" si="83"/>
        <v>477.16063580473428</v>
      </c>
      <c r="AU141" s="63">
        <f t="shared" si="77"/>
        <v>-238.58031790236714</v>
      </c>
      <c r="AV141" s="68">
        <f t="shared" si="84"/>
        <v>0.1</v>
      </c>
      <c r="AW141" s="63">
        <f t="shared" si="85"/>
        <v>1192.9015895118357</v>
      </c>
      <c r="AX141" s="63">
        <f t="shared" si="86"/>
        <v>-477.16063580473428</v>
      </c>
      <c r="AY141" s="64">
        <f t="shared" si="87"/>
        <v>715.74095370710143</v>
      </c>
      <c r="AZ141" s="65">
        <f t="shared" si="88"/>
        <v>-107.24887196077384</v>
      </c>
      <c r="BA141" s="51">
        <f t="shared" si="89"/>
        <v>1670.06222531657</v>
      </c>
      <c r="BB141" s="55">
        <f t="shared" si="90"/>
        <v>0.18198325964459466</v>
      </c>
      <c r="BC141" s="55">
        <f t="shared" si="91"/>
        <v>0.86968384223494022</v>
      </c>
      <c r="BE141" s="52">
        <f>IF(((AS141-T141)/T141)&gt;=BE$4,AD141,"")</f>
        <v>6.699999999999978</v>
      </c>
      <c r="BF141" s="52" t="str">
        <f t="shared" si="92"/>
        <v/>
      </c>
      <c r="BG141" s="52">
        <f>IF(BB141&lt;=BG$4,AD141,"")</f>
        <v>6.699999999999978</v>
      </c>
      <c r="BH141" s="52">
        <f>IF(BC141&gt;=BH$4,AD141,"")</f>
        <v>6.699999999999978</v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9177.0101743321247</v>
      </c>
      <c r="AC142" s="71">
        <f t="shared" si="79"/>
        <v>822.98982566787527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4.2</v>
      </c>
      <c r="AG142" s="74">
        <f t="shared" si="95"/>
        <v>200</v>
      </c>
      <c r="AH142" s="60">
        <f t="shared" si="95"/>
        <v>50</v>
      </c>
      <c r="AI142" s="60">
        <f t="shared" si="95"/>
        <v>210</v>
      </c>
      <c r="AJ142" s="60">
        <f t="shared" si="95"/>
        <v>10210</v>
      </c>
      <c r="AK142" s="60">
        <f t="shared" si="95"/>
        <v>1228.4881299458557</v>
      </c>
      <c r="AL142" s="60">
        <f t="shared" si="95"/>
        <v>24.569762598917112</v>
      </c>
      <c r="AM142" s="60">
        <f t="shared" si="95"/>
        <v>-923.96491045397738</v>
      </c>
      <c r="AN142" s="60">
        <f t="shared" si="95"/>
        <v>-923.96491045397738</v>
      </c>
      <c r="AO142" s="60">
        <f t="shared" si="95"/>
        <v>923.96491045397738</v>
      </c>
      <c r="AP142" s="61" t="str">
        <f t="shared" si="80"/>
        <v/>
      </c>
      <c r="AQ142" s="62">
        <f t="shared" si="76"/>
        <v>35</v>
      </c>
      <c r="AR142" s="63">
        <f t="shared" si="81"/>
        <v>4.8287519089268471</v>
      </c>
      <c r="AS142" s="63">
        <f t="shared" si="82"/>
        <v>241.43759544634236</v>
      </c>
      <c r="AT142" s="63">
        <f t="shared" si="83"/>
        <v>482.87519089268471</v>
      </c>
      <c r="AU142" s="63">
        <f t="shared" si="77"/>
        <v>-241.43759544634236</v>
      </c>
      <c r="AV142" s="68">
        <f t="shared" si="84"/>
        <v>0.1</v>
      </c>
      <c r="AW142" s="63">
        <f t="shared" si="85"/>
        <v>1207.1879772317118</v>
      </c>
      <c r="AX142" s="63">
        <f t="shared" si="86"/>
        <v>-482.87519089268471</v>
      </c>
      <c r="AY142" s="64">
        <f t="shared" si="87"/>
        <v>724.31278633902707</v>
      </c>
      <c r="AZ142" s="65">
        <f t="shared" si="88"/>
        <v>-98.677039328848196</v>
      </c>
      <c r="BA142" s="51">
        <f t="shared" si="89"/>
        <v>1690.0631681243965</v>
      </c>
      <c r="BB142" s="55">
        <f t="shared" si="90"/>
        <v>0.1841627214113222</v>
      </c>
      <c r="BC142" s="55">
        <f t="shared" si="91"/>
        <v>0.88009932048823392</v>
      </c>
      <c r="BE142" s="52">
        <f>IF(((AS142-T142)/T142)&gt;=BE$4,AD142,"")</f>
        <v>6.5999999999999783</v>
      </c>
      <c r="BF142" s="52" t="str">
        <f t="shared" si="92"/>
        <v/>
      </c>
      <c r="BG142" s="52">
        <f>IF(BB142&lt;=BG$4,AD142,"")</f>
        <v>6.5999999999999783</v>
      </c>
      <c r="BH142" s="52">
        <f>IF(BC142&gt;=BH$4,AD142,"")</f>
        <v>6.5999999999999783</v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9177.0101743321247</v>
      </c>
      <c r="AC143" s="71">
        <f t="shared" si="79"/>
        <v>822.98982566787527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4.2</v>
      </c>
      <c r="AG143" s="74">
        <f t="shared" si="95"/>
        <v>200</v>
      </c>
      <c r="AH143" s="60">
        <f t="shared" si="95"/>
        <v>50</v>
      </c>
      <c r="AI143" s="60">
        <f t="shared" si="95"/>
        <v>210</v>
      </c>
      <c r="AJ143" s="60">
        <f t="shared" si="95"/>
        <v>10210</v>
      </c>
      <c r="AK143" s="60">
        <f t="shared" si="95"/>
        <v>1228.4881299458557</v>
      </c>
      <c r="AL143" s="60">
        <f t="shared" si="95"/>
        <v>24.569762598917112</v>
      </c>
      <c r="AM143" s="60">
        <f t="shared" si="95"/>
        <v>-923.96491045397738</v>
      </c>
      <c r="AN143" s="60">
        <f t="shared" si="95"/>
        <v>-923.96491045397738</v>
      </c>
      <c r="AO143" s="60">
        <f t="shared" si="95"/>
        <v>923.96491045397738</v>
      </c>
      <c r="AP143" s="61" t="str">
        <f t="shared" si="80"/>
        <v/>
      </c>
      <c r="AQ143" s="62">
        <f t="shared" si="76"/>
        <v>35</v>
      </c>
      <c r="AR143" s="63">
        <f t="shared" si="81"/>
        <v>4.8876557844487998</v>
      </c>
      <c r="AS143" s="63">
        <f t="shared" si="82"/>
        <v>244.38278922243998</v>
      </c>
      <c r="AT143" s="63">
        <f t="shared" si="83"/>
        <v>488.76557844487996</v>
      </c>
      <c r="AU143" s="63">
        <f t="shared" si="77"/>
        <v>-244.38278922243998</v>
      </c>
      <c r="AV143" s="68">
        <f t="shared" si="84"/>
        <v>0.1</v>
      </c>
      <c r="AW143" s="63">
        <f t="shared" si="85"/>
        <v>1221.9139461121999</v>
      </c>
      <c r="AX143" s="63">
        <f t="shared" si="86"/>
        <v>-488.76557844487996</v>
      </c>
      <c r="AY143" s="64">
        <f t="shared" si="87"/>
        <v>733.14836766731992</v>
      </c>
      <c r="AZ143" s="65">
        <f t="shared" si="88"/>
        <v>-89.841458000555349</v>
      </c>
      <c r="BA143" s="51">
        <f t="shared" si="89"/>
        <v>1710.67952455708</v>
      </c>
      <c r="BB143" s="55">
        <f t="shared" si="90"/>
        <v>0.18640924354010299</v>
      </c>
      <c r="BC143" s="55">
        <f t="shared" si="91"/>
        <v>0.89083527499547532</v>
      </c>
      <c r="BE143" s="52">
        <f>IF(((AS143-T143)/T143)&gt;=BE$4,AD143,"")</f>
        <v>6.4999999999999787</v>
      </c>
      <c r="BF143" s="52" t="str">
        <f t="shared" si="92"/>
        <v/>
      </c>
      <c r="BG143" s="52">
        <f>IF(BB143&lt;=BG$4,AD143,"")</f>
        <v>6.4999999999999787</v>
      </c>
      <c r="BH143" s="52">
        <f>IF(BC143&gt;=BH$4,AD143,"")</f>
        <v>6.4999999999999787</v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9177.0101743321247</v>
      </c>
      <c r="AC144" s="71">
        <f t="shared" si="79"/>
        <v>822.98982566787527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4.2</v>
      </c>
      <c r="AG144" s="74">
        <f t="shared" si="95"/>
        <v>200</v>
      </c>
      <c r="AH144" s="60">
        <f t="shared" si="95"/>
        <v>50</v>
      </c>
      <c r="AI144" s="60">
        <f t="shared" si="95"/>
        <v>210</v>
      </c>
      <c r="AJ144" s="60">
        <f t="shared" si="95"/>
        <v>10210</v>
      </c>
      <c r="AK144" s="60">
        <f t="shared" si="95"/>
        <v>1228.4881299458557</v>
      </c>
      <c r="AL144" s="60">
        <f t="shared" si="95"/>
        <v>24.569762598917112</v>
      </c>
      <c r="AM144" s="60">
        <f t="shared" si="95"/>
        <v>-923.96491045397738</v>
      </c>
      <c r="AN144" s="60">
        <f t="shared" si="95"/>
        <v>-923.96491045397738</v>
      </c>
      <c r="AO144" s="60">
        <f t="shared" si="95"/>
        <v>923.96491045397738</v>
      </c>
      <c r="AP144" s="61" t="str">
        <f t="shared" si="80"/>
        <v/>
      </c>
      <c r="AQ144" s="62">
        <f t="shared" si="76"/>
        <v>35</v>
      </c>
      <c r="AR144" s="63">
        <f t="shared" si="81"/>
        <v>4.9484004060808111</v>
      </c>
      <c r="AS144" s="63">
        <f t="shared" si="82"/>
        <v>247.42002030404055</v>
      </c>
      <c r="AT144" s="63">
        <f t="shared" si="83"/>
        <v>494.8400406080811</v>
      </c>
      <c r="AU144" s="63">
        <f t="shared" si="77"/>
        <v>-247.42002030404055</v>
      </c>
      <c r="AV144" s="68">
        <f t="shared" si="84"/>
        <v>0.1</v>
      </c>
      <c r="AW144" s="63">
        <f t="shared" si="85"/>
        <v>1237.1001015202028</v>
      </c>
      <c r="AX144" s="63">
        <f t="shared" si="86"/>
        <v>-494.8400406080811</v>
      </c>
      <c r="AY144" s="64">
        <f t="shared" si="87"/>
        <v>742.26006091212162</v>
      </c>
      <c r="AZ144" s="65">
        <f t="shared" si="88"/>
        <v>-80.729764755753649</v>
      </c>
      <c r="BA144" s="51">
        <f t="shared" si="89"/>
        <v>1731.9401421282839</v>
      </c>
      <c r="BB144" s="55">
        <f t="shared" si="90"/>
        <v>0.18872596948540807</v>
      </c>
      <c r="BC144" s="55">
        <f t="shared" si="91"/>
        <v>0.90190672808106764</v>
      </c>
      <c r="BE144" s="52">
        <f>IF(((AS144-T144)/T144)&gt;=BE$4,AD144,"")</f>
        <v>6.399999999999979</v>
      </c>
      <c r="BF144" s="52" t="str">
        <f t="shared" si="92"/>
        <v/>
      </c>
      <c r="BG144" s="52">
        <f>IF(BB144&lt;=BG$4,AD144,"")</f>
        <v>6.399999999999979</v>
      </c>
      <c r="BH144" s="52">
        <f>IF(BC144&gt;=BH$4,AD144,"")</f>
        <v>6.399999999999979</v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9177.0101743321247</v>
      </c>
      <c r="AC145" s="71">
        <f t="shared" si="79"/>
        <v>822.98982566787527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4.2</v>
      </c>
      <c r="AG145" s="74">
        <f t="shared" si="95"/>
        <v>200</v>
      </c>
      <c r="AH145" s="60">
        <f t="shared" si="95"/>
        <v>50</v>
      </c>
      <c r="AI145" s="60">
        <f t="shared" si="95"/>
        <v>210</v>
      </c>
      <c r="AJ145" s="60">
        <f t="shared" si="95"/>
        <v>10210</v>
      </c>
      <c r="AK145" s="60">
        <f t="shared" si="95"/>
        <v>1228.4881299458557</v>
      </c>
      <c r="AL145" s="60">
        <f t="shared" si="95"/>
        <v>24.569762598917112</v>
      </c>
      <c r="AM145" s="60">
        <f t="shared" si="95"/>
        <v>-923.96491045397738</v>
      </c>
      <c r="AN145" s="60">
        <f t="shared" si="95"/>
        <v>-923.96491045397738</v>
      </c>
      <c r="AO145" s="60">
        <f t="shared" si="95"/>
        <v>923.96491045397738</v>
      </c>
      <c r="AP145" s="61" t="str">
        <f t="shared" si="80"/>
        <v/>
      </c>
      <c r="AQ145" s="62">
        <f t="shared" si="76"/>
        <v>35</v>
      </c>
      <c r="AR145" s="63">
        <f t="shared" si="81"/>
        <v>5.0110734283995546</v>
      </c>
      <c r="AS145" s="63">
        <f t="shared" si="82"/>
        <v>250.55367141997772</v>
      </c>
      <c r="AT145" s="63">
        <f t="shared" si="83"/>
        <v>501.10734283995544</v>
      </c>
      <c r="AU145" s="63">
        <f t="shared" si="77"/>
        <v>-250.55367141997772</v>
      </c>
      <c r="AV145" s="68">
        <f t="shared" si="84"/>
        <v>0.1</v>
      </c>
      <c r="AW145" s="63">
        <f t="shared" si="85"/>
        <v>1252.7683570998886</v>
      </c>
      <c r="AX145" s="63">
        <f t="shared" si="86"/>
        <v>-501.10734283995544</v>
      </c>
      <c r="AY145" s="64">
        <f t="shared" si="87"/>
        <v>751.66101425993315</v>
      </c>
      <c r="AZ145" s="65">
        <f t="shared" si="88"/>
        <v>-71.328811407942112</v>
      </c>
      <c r="BA145" s="51">
        <f t="shared" si="89"/>
        <v>1753.875699939844</v>
      </c>
      <c r="BB145" s="55">
        <f t="shared" si="90"/>
        <v>0.1911162422861197</v>
      </c>
      <c r="BC145" s="55">
        <f t="shared" si="91"/>
        <v>0.91332965586779014</v>
      </c>
      <c r="BE145" s="52">
        <f>IF(((AS145-T145)/T145)&gt;=BE$4,AD145,"")</f>
        <v>6.2999999999999794</v>
      </c>
      <c r="BF145" s="52" t="str">
        <f t="shared" si="92"/>
        <v/>
      </c>
      <c r="BG145" s="52">
        <f>IF(BB145&lt;=BG$4,AD145,"")</f>
        <v>6.2999999999999794</v>
      </c>
      <c r="BH145" s="52">
        <f>IF(BC145&gt;=BH$4,AD145,"")</f>
        <v>6.2999999999999794</v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9177.0101743321247</v>
      </c>
      <c r="AC146" s="71">
        <f t="shared" si="79"/>
        <v>822.98982566787527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4.2</v>
      </c>
      <c r="AG146" s="74">
        <f t="shared" si="95"/>
        <v>200</v>
      </c>
      <c r="AH146" s="60">
        <f t="shared" si="95"/>
        <v>50</v>
      </c>
      <c r="AI146" s="60">
        <f t="shared" si="95"/>
        <v>210</v>
      </c>
      <c r="AJ146" s="60">
        <f t="shared" si="95"/>
        <v>10210</v>
      </c>
      <c r="AK146" s="60">
        <f t="shared" si="95"/>
        <v>1228.4881299458557</v>
      </c>
      <c r="AL146" s="60">
        <f t="shared" si="95"/>
        <v>24.569762598917112</v>
      </c>
      <c r="AM146" s="60">
        <f t="shared" si="95"/>
        <v>-923.96491045397738</v>
      </c>
      <c r="AN146" s="60">
        <f t="shared" si="95"/>
        <v>-923.96491045397738</v>
      </c>
      <c r="AO146" s="60">
        <f t="shared" si="95"/>
        <v>923.96491045397738</v>
      </c>
      <c r="AP146" s="61" t="str">
        <f t="shared" si="80"/>
        <v/>
      </c>
      <c r="AQ146" s="62">
        <f t="shared" si="76"/>
        <v>35</v>
      </c>
      <c r="AR146" s="63">
        <f t="shared" si="81"/>
        <v>5.0757681611156764</v>
      </c>
      <c r="AS146" s="63">
        <f t="shared" si="82"/>
        <v>253.78840805578383</v>
      </c>
      <c r="AT146" s="63">
        <f t="shared" si="83"/>
        <v>507.57681611156767</v>
      </c>
      <c r="AU146" s="63">
        <f t="shared" si="77"/>
        <v>-253.78840805578383</v>
      </c>
      <c r="AV146" s="68">
        <f t="shared" si="84"/>
        <v>0.1</v>
      </c>
      <c r="AW146" s="63">
        <f t="shared" si="85"/>
        <v>1268.9420402789192</v>
      </c>
      <c r="AX146" s="63">
        <f t="shared" si="86"/>
        <v>-507.57681611156767</v>
      </c>
      <c r="AY146" s="64">
        <f t="shared" si="87"/>
        <v>761.36522416735147</v>
      </c>
      <c r="AZ146" s="65">
        <f t="shared" si="88"/>
        <v>-61.624601500523795</v>
      </c>
      <c r="BA146" s="51">
        <f t="shared" si="89"/>
        <v>1776.5188563904869</v>
      </c>
      <c r="BB146" s="55">
        <f t="shared" si="90"/>
        <v>0.19358362066104787</v>
      </c>
      <c r="BC146" s="55">
        <f t="shared" si="91"/>
        <v>0.92512106519601989</v>
      </c>
      <c r="BE146" s="52">
        <f>IF(((AS146-T146)/T146)&gt;=BE$4,AD146,"")</f>
        <v>6.1999999999999797</v>
      </c>
      <c r="BF146" s="52" t="str">
        <f t="shared" si="92"/>
        <v/>
      </c>
      <c r="BG146" s="52">
        <f>IF(BB146&lt;=BG$4,AD146,"")</f>
        <v>6.1999999999999797</v>
      </c>
      <c r="BH146" s="52">
        <f>IF(BC146&gt;=BH$4,AD146,"")</f>
        <v>6.1999999999999797</v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9177.0101743321247</v>
      </c>
      <c r="AC147" s="71">
        <f t="shared" si="79"/>
        <v>822.98982566787527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4.2</v>
      </c>
      <c r="AG147" s="74">
        <f t="shared" si="95"/>
        <v>200</v>
      </c>
      <c r="AH147" s="60">
        <f t="shared" si="95"/>
        <v>50</v>
      </c>
      <c r="AI147" s="60">
        <f t="shared" si="95"/>
        <v>210</v>
      </c>
      <c r="AJ147" s="60">
        <f t="shared" si="95"/>
        <v>10210</v>
      </c>
      <c r="AK147" s="60">
        <f t="shared" si="95"/>
        <v>1228.4881299458557</v>
      </c>
      <c r="AL147" s="60">
        <f t="shared" si="95"/>
        <v>24.569762598917112</v>
      </c>
      <c r="AM147" s="60">
        <f t="shared" si="95"/>
        <v>-923.96491045397738</v>
      </c>
      <c r="AN147" s="60">
        <f t="shared" si="95"/>
        <v>-923.96491045397738</v>
      </c>
      <c r="AO147" s="60">
        <f t="shared" si="95"/>
        <v>923.96491045397738</v>
      </c>
      <c r="AP147" s="61" t="str">
        <f t="shared" si="80"/>
        <v/>
      </c>
      <c r="AQ147" s="62">
        <f t="shared" si="76"/>
        <v>35</v>
      </c>
      <c r="AR147" s="63">
        <f t="shared" si="81"/>
        <v>5.1425840326093759</v>
      </c>
      <c r="AS147" s="63">
        <f t="shared" si="82"/>
        <v>257.1292016304688</v>
      </c>
      <c r="AT147" s="63">
        <f t="shared" si="83"/>
        <v>514.2584032609376</v>
      </c>
      <c r="AU147" s="63">
        <f t="shared" si="77"/>
        <v>-257.1292016304688</v>
      </c>
      <c r="AV147" s="68">
        <f t="shared" si="84"/>
        <v>0.1</v>
      </c>
      <c r="AW147" s="63">
        <f t="shared" si="85"/>
        <v>1285.6460081523439</v>
      </c>
      <c r="AX147" s="63">
        <f t="shared" si="86"/>
        <v>-514.2584032609376</v>
      </c>
      <c r="AY147" s="64">
        <f t="shared" si="87"/>
        <v>771.38760489140634</v>
      </c>
      <c r="AZ147" s="65">
        <f t="shared" si="88"/>
        <v>-51.602220776468926</v>
      </c>
      <c r="BA147" s="51">
        <f t="shared" si="89"/>
        <v>1799.9044114132817</v>
      </c>
      <c r="BB147" s="55">
        <f t="shared" si="90"/>
        <v>0.19613189668761299</v>
      </c>
      <c r="BC147" s="55">
        <f t="shared" si="91"/>
        <v>0.93729907810878155</v>
      </c>
      <c r="BE147" s="52">
        <f>IF(((AS147-T147)/T147)&gt;=BE$4,AD147,"")</f>
        <v>6.0999999999999801</v>
      </c>
      <c r="BF147" s="52" t="str">
        <f t="shared" si="92"/>
        <v/>
      </c>
      <c r="BG147" s="52">
        <f>IF(BB147&lt;=BG$4,AD147,"")</f>
        <v>6.0999999999999801</v>
      </c>
      <c r="BH147" s="52">
        <f>IF(BC147&gt;=BH$4,AD147,"")</f>
        <v>6.0999999999999801</v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9177.0101743321247</v>
      </c>
      <c r="AC148" s="71">
        <f t="shared" si="79"/>
        <v>822.98982566787527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4.2</v>
      </c>
      <c r="AG148" s="74">
        <f t="shared" si="95"/>
        <v>200</v>
      </c>
      <c r="AH148" s="60">
        <f t="shared" si="95"/>
        <v>50</v>
      </c>
      <c r="AI148" s="60">
        <f t="shared" si="95"/>
        <v>210</v>
      </c>
      <c r="AJ148" s="60">
        <f t="shared" si="95"/>
        <v>10210</v>
      </c>
      <c r="AK148" s="60">
        <f t="shared" si="95"/>
        <v>1228.4881299458557</v>
      </c>
      <c r="AL148" s="60">
        <f t="shared" si="95"/>
        <v>24.569762598917112</v>
      </c>
      <c r="AM148" s="60">
        <f t="shared" si="95"/>
        <v>-923.96491045397738</v>
      </c>
      <c r="AN148" s="60">
        <f t="shared" si="95"/>
        <v>-923.96491045397738</v>
      </c>
      <c r="AO148" s="60">
        <f t="shared" si="95"/>
        <v>923.96491045397738</v>
      </c>
      <c r="AP148" s="61" t="str">
        <f t="shared" si="80"/>
        <v/>
      </c>
      <c r="AQ148" s="62">
        <f t="shared" si="76"/>
        <v>35</v>
      </c>
      <c r="AR148" s="63">
        <f t="shared" si="81"/>
        <v>5.2116270998195322</v>
      </c>
      <c r="AS148" s="63">
        <f t="shared" si="82"/>
        <v>260.58135499097659</v>
      </c>
      <c r="AT148" s="63">
        <f t="shared" si="83"/>
        <v>521.16270998195318</v>
      </c>
      <c r="AU148" s="63">
        <f t="shared" si="77"/>
        <v>-260.58135499097659</v>
      </c>
      <c r="AV148" s="68">
        <f t="shared" si="84"/>
        <v>0.1</v>
      </c>
      <c r="AW148" s="63">
        <f t="shared" si="85"/>
        <v>1302.9067749548831</v>
      </c>
      <c r="AX148" s="63">
        <f t="shared" si="86"/>
        <v>-521.16270998195318</v>
      </c>
      <c r="AY148" s="64">
        <f t="shared" si="87"/>
        <v>781.74406497292989</v>
      </c>
      <c r="AZ148" s="65">
        <f t="shared" si="88"/>
        <v>-41.245760694945375</v>
      </c>
      <c r="BA148" s="51">
        <f t="shared" si="89"/>
        <v>1824.069484936836</v>
      </c>
      <c r="BB148" s="55">
        <f t="shared" si="90"/>
        <v>0.19876511524839693</v>
      </c>
      <c r="BC148" s="55">
        <f t="shared" si="91"/>
        <v>0.94988302478530218</v>
      </c>
      <c r="BE148" s="52">
        <f>IF(((AS148-T148)/T148)&gt;=BE$4,AD148,"")</f>
        <v>5.9999999999999805</v>
      </c>
      <c r="BF148" s="52" t="str">
        <f t="shared" si="92"/>
        <v/>
      </c>
      <c r="BG148" s="52">
        <f>IF(BB148&lt;=BG$4,AD148,"")</f>
        <v>5.9999999999999805</v>
      </c>
      <c r="BH148" s="52">
        <f>IF(BC148&gt;=BH$4,AD148,"")</f>
        <v>5.9999999999999805</v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9177.0101743321247</v>
      </c>
      <c r="AC149" s="71">
        <f t="shared" si="79"/>
        <v>822.98982566787527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4.2</v>
      </c>
      <c r="AG149" s="74">
        <f t="shared" si="95"/>
        <v>200</v>
      </c>
      <c r="AH149" s="60">
        <f t="shared" si="95"/>
        <v>50</v>
      </c>
      <c r="AI149" s="60">
        <f t="shared" si="95"/>
        <v>210</v>
      </c>
      <c r="AJ149" s="60">
        <f t="shared" si="95"/>
        <v>10210</v>
      </c>
      <c r="AK149" s="60">
        <f t="shared" si="95"/>
        <v>1228.4881299458557</v>
      </c>
      <c r="AL149" s="60">
        <f t="shared" si="95"/>
        <v>24.569762598917112</v>
      </c>
      <c r="AM149" s="60">
        <f t="shared" si="95"/>
        <v>-923.96491045397738</v>
      </c>
      <c r="AN149" s="60">
        <f t="shared" si="95"/>
        <v>-923.96491045397738</v>
      </c>
      <c r="AO149" s="60">
        <f t="shared" si="95"/>
        <v>923.96491045397738</v>
      </c>
      <c r="AP149" s="61" t="str">
        <f t="shared" si="80"/>
        <v/>
      </c>
      <c r="AQ149" s="62">
        <f t="shared" si="76"/>
        <v>35</v>
      </c>
      <c r="AR149" s="63">
        <f t="shared" si="81"/>
        <v>5.2830106099859648</v>
      </c>
      <c r="AS149" s="63">
        <f t="shared" si="82"/>
        <v>264.15053049929827</v>
      </c>
      <c r="AT149" s="63">
        <f t="shared" si="83"/>
        <v>528.30106099859654</v>
      </c>
      <c r="AU149" s="63">
        <f t="shared" si="77"/>
        <v>-264.15053049929827</v>
      </c>
      <c r="AV149" s="68">
        <f t="shared" si="84"/>
        <v>0.1</v>
      </c>
      <c r="AW149" s="63">
        <f t="shared" si="85"/>
        <v>1320.7526524964915</v>
      </c>
      <c r="AX149" s="63">
        <f t="shared" si="86"/>
        <v>-528.30106099859654</v>
      </c>
      <c r="AY149" s="64">
        <f t="shared" si="87"/>
        <v>792.45159149789492</v>
      </c>
      <c r="AZ149" s="65">
        <f t="shared" si="88"/>
        <v>-30.538234169980342</v>
      </c>
      <c r="BA149" s="51">
        <f t="shared" si="89"/>
        <v>1849.0537134950878</v>
      </c>
      <c r="BB149" s="55">
        <f t="shared" si="90"/>
        <v>0.2014875954553092</v>
      </c>
      <c r="BC149" s="55">
        <f t="shared" si="91"/>
        <v>0.96289354592543375</v>
      </c>
      <c r="BE149" s="52">
        <f>IF(((AS149-T149)/T149)&gt;=BE$4,AD149,"")</f>
        <v>5.8999999999999808</v>
      </c>
      <c r="BF149" s="52" t="str">
        <f t="shared" si="92"/>
        <v/>
      </c>
      <c r="BG149" s="52">
        <f>IF(BB149&lt;=BG$4,AD149,"")</f>
        <v>5.8999999999999808</v>
      </c>
      <c r="BH149" s="52">
        <f>IF(BC149&gt;=BH$4,AD149,"")</f>
        <v>5.8999999999999808</v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9177.0101743321247</v>
      </c>
      <c r="AC150" s="71">
        <f t="shared" si="79"/>
        <v>822.98982566787527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4.2</v>
      </c>
      <c r="AG150" s="74">
        <f t="shared" si="95"/>
        <v>200</v>
      </c>
      <c r="AH150" s="60">
        <f t="shared" si="95"/>
        <v>50</v>
      </c>
      <c r="AI150" s="60">
        <f t="shared" si="95"/>
        <v>210</v>
      </c>
      <c r="AJ150" s="60">
        <f t="shared" si="95"/>
        <v>10210</v>
      </c>
      <c r="AK150" s="60">
        <f t="shared" si="95"/>
        <v>1228.4881299458557</v>
      </c>
      <c r="AL150" s="60">
        <f t="shared" si="95"/>
        <v>24.569762598917112</v>
      </c>
      <c r="AM150" s="60">
        <f t="shared" si="95"/>
        <v>-923.96491045397738</v>
      </c>
      <c r="AN150" s="60">
        <f t="shared" si="95"/>
        <v>-923.96491045397738</v>
      </c>
      <c r="AO150" s="60">
        <f t="shared" si="95"/>
        <v>923.96491045397738</v>
      </c>
      <c r="AP150" s="61" t="str">
        <f t="shared" si="80"/>
        <v/>
      </c>
      <c r="AQ150" s="62">
        <f t="shared" si="76"/>
        <v>35</v>
      </c>
      <c r="AR150" s="63">
        <f t="shared" si="81"/>
        <v>5.356855620502964</v>
      </c>
      <c r="AS150" s="63">
        <f t="shared" si="82"/>
        <v>267.84278102514821</v>
      </c>
      <c r="AT150" s="63">
        <f t="shared" si="83"/>
        <v>535.68556205029643</v>
      </c>
      <c r="AU150" s="63">
        <f t="shared" si="77"/>
        <v>-267.84278102514821</v>
      </c>
      <c r="AV150" s="68">
        <f t="shared" si="84"/>
        <v>0.1</v>
      </c>
      <c r="AW150" s="63">
        <f t="shared" si="85"/>
        <v>1339.2139051257411</v>
      </c>
      <c r="AX150" s="63">
        <f t="shared" si="86"/>
        <v>-535.68556205029643</v>
      </c>
      <c r="AY150" s="64">
        <f t="shared" si="87"/>
        <v>803.5283430754447</v>
      </c>
      <c r="AZ150" s="65">
        <f t="shared" si="88"/>
        <v>-19.461482592430571</v>
      </c>
      <c r="BA150" s="51">
        <f t="shared" si="89"/>
        <v>1874.8994671760374</v>
      </c>
      <c r="BB150" s="55">
        <f t="shared" si="90"/>
        <v>0.204303954290046</v>
      </c>
      <c r="BC150" s="55">
        <f t="shared" si="91"/>
        <v>0.97635270572556943</v>
      </c>
      <c r="BE150" s="52">
        <f>IF(((AS150-T150)/T150)&gt;=BE$4,AD150,"")</f>
        <v>5.7999999999999812</v>
      </c>
      <c r="BF150" s="52" t="str">
        <f t="shared" si="92"/>
        <v/>
      </c>
      <c r="BG150" s="52">
        <f>IF(BB150&lt;=BG$4,AD150,"")</f>
        <v>5.7999999999999812</v>
      </c>
      <c r="BH150" s="52">
        <f>IF(BC150&gt;=BH$4,AD150,"")</f>
        <v>5.7999999999999812</v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9177.0101743321247</v>
      </c>
      <c r="AC151" s="71">
        <f t="shared" si="79"/>
        <v>822.98982566787527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4.2</v>
      </c>
      <c r="AG151" s="74">
        <f t="shared" si="95"/>
        <v>200</v>
      </c>
      <c r="AH151" s="60">
        <f t="shared" si="95"/>
        <v>50</v>
      </c>
      <c r="AI151" s="60">
        <f t="shared" si="95"/>
        <v>210</v>
      </c>
      <c r="AJ151" s="60">
        <f t="shared" si="95"/>
        <v>10210</v>
      </c>
      <c r="AK151" s="60">
        <f t="shared" si="95"/>
        <v>1228.4881299458557</v>
      </c>
      <c r="AL151" s="60">
        <f t="shared" si="95"/>
        <v>24.569762598917112</v>
      </c>
      <c r="AM151" s="60">
        <f t="shared" si="95"/>
        <v>-923.96491045397738</v>
      </c>
      <c r="AN151" s="60">
        <f t="shared" si="95"/>
        <v>-923.96491045397738</v>
      </c>
      <c r="AO151" s="60">
        <f t="shared" si="95"/>
        <v>923.96491045397738</v>
      </c>
      <c r="AP151" s="61" t="str">
        <f t="shared" si="80"/>
        <v/>
      </c>
      <c r="AQ151" s="62">
        <f t="shared" si="76"/>
        <v>35</v>
      </c>
      <c r="AR151" s="63">
        <f t="shared" si="81"/>
        <v>5.4332916840205598</v>
      </c>
      <c r="AS151" s="63">
        <f t="shared" si="82"/>
        <v>271.66458420102799</v>
      </c>
      <c r="AT151" s="63">
        <f t="shared" si="83"/>
        <v>543.32916840205598</v>
      </c>
      <c r="AU151" s="63">
        <f t="shared" si="77"/>
        <v>-271.66458420102799</v>
      </c>
      <c r="AV151" s="68">
        <f t="shared" si="84"/>
        <v>0.1</v>
      </c>
      <c r="AW151" s="63">
        <f t="shared" si="85"/>
        <v>1358.32292100514</v>
      </c>
      <c r="AX151" s="63">
        <f t="shared" si="86"/>
        <v>-543.32916840205598</v>
      </c>
      <c r="AY151" s="64">
        <f t="shared" si="87"/>
        <v>814.99375260308398</v>
      </c>
      <c r="AZ151" s="65">
        <f t="shared" si="88"/>
        <v>-7.9960730647912897</v>
      </c>
      <c r="BA151" s="51">
        <f t="shared" si="89"/>
        <v>1901.6520894071959</v>
      </c>
      <c r="BB151" s="55">
        <f t="shared" si="90"/>
        <v>0.20721913273301917</v>
      </c>
      <c r="BC151" s="55">
        <f t="shared" si="91"/>
        <v>0.99028411674676253</v>
      </c>
      <c r="BE151" s="52">
        <f>IF(((AS151-T151)/T151)&gt;=BE$4,AD151,"")</f>
        <v>5.6999999999999815</v>
      </c>
      <c r="BF151" s="52" t="str">
        <f t="shared" si="92"/>
        <v/>
      </c>
      <c r="BG151" s="52">
        <f>IF(BB151&lt;=BG$4,AD151,"")</f>
        <v>5.6999999999999815</v>
      </c>
      <c r="BH151" s="52">
        <f>IF(BC151&gt;=BH$4,AD151,"")</f>
        <v>5.6999999999999815</v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9177.0101743321247</v>
      </c>
      <c r="AC152" s="71">
        <f t="shared" si="79"/>
        <v>822.98982566787527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4.2</v>
      </c>
      <c r="AG152" s="74">
        <f t="shared" si="95"/>
        <v>200</v>
      </c>
      <c r="AH152" s="60">
        <f t="shared" si="95"/>
        <v>50</v>
      </c>
      <c r="AI152" s="60">
        <f t="shared" si="95"/>
        <v>210</v>
      </c>
      <c r="AJ152" s="60">
        <f t="shared" si="95"/>
        <v>10210</v>
      </c>
      <c r="AK152" s="60">
        <f t="shared" si="95"/>
        <v>1228.4881299458557</v>
      </c>
      <c r="AL152" s="60">
        <f t="shared" si="95"/>
        <v>24.569762598917112</v>
      </c>
      <c r="AM152" s="60">
        <f t="shared" si="95"/>
        <v>-923.96491045397738</v>
      </c>
      <c r="AN152" s="60">
        <f t="shared" si="95"/>
        <v>-923.96491045397738</v>
      </c>
      <c r="AO152" s="60">
        <f t="shared" si="95"/>
        <v>923.96491045397738</v>
      </c>
      <c r="AP152" s="61" t="str">
        <f t="shared" si="80"/>
        <v/>
      </c>
      <c r="AQ152" s="62">
        <f t="shared" si="76"/>
        <v>35</v>
      </c>
      <c r="AR152" s="63">
        <f t="shared" si="81"/>
        <v>5.512457606949499</v>
      </c>
      <c r="AS152" s="63">
        <f t="shared" si="82"/>
        <v>275.62288034747496</v>
      </c>
      <c r="AT152" s="63">
        <f t="shared" si="83"/>
        <v>551.24576069494992</v>
      </c>
      <c r="AU152" s="63">
        <f t="shared" si="77"/>
        <v>-275.62288034747496</v>
      </c>
      <c r="AV152" s="68">
        <f t="shared" si="84"/>
        <v>0.1</v>
      </c>
      <c r="AW152" s="63">
        <f t="shared" si="85"/>
        <v>1378.1144017373749</v>
      </c>
      <c r="AX152" s="63">
        <f t="shared" si="86"/>
        <v>-551.24576069494992</v>
      </c>
      <c r="AY152" s="64">
        <f t="shared" si="87"/>
        <v>826.868641042425</v>
      </c>
      <c r="AZ152" s="65">
        <f t="shared" si="88"/>
        <v>3.8788153745497311</v>
      </c>
      <c r="BA152" s="51">
        <f t="shared" si="89"/>
        <v>1929.3601624323246</v>
      </c>
      <c r="BB152" s="55">
        <f t="shared" si="90"/>
        <v>0.21023842469181284</v>
      </c>
      <c r="BC152" s="55">
        <f t="shared" si="91"/>
        <v>1.0047130781615703</v>
      </c>
      <c r="BE152" s="52">
        <f>IF(((AS152-T152)/T152)&gt;=BE$4,AD152,"")</f>
        <v>5.5999999999999819</v>
      </c>
      <c r="BF152" s="52" t="str">
        <f t="shared" si="92"/>
        <v/>
      </c>
      <c r="BG152" s="52">
        <f>IF(BB152&lt;=BG$4,AD152,"")</f>
        <v>5.5999999999999819</v>
      </c>
      <c r="BH152" s="52">
        <f>IF(BC152&gt;=BH$4,AD152,"")</f>
        <v>5.5999999999999819</v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9177.0101743321247</v>
      </c>
      <c r="AC153" s="71">
        <f t="shared" si="79"/>
        <v>822.98982566787527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4.2</v>
      </c>
      <c r="AG153" s="74">
        <f t="shared" si="95"/>
        <v>200</v>
      </c>
      <c r="AH153" s="60">
        <f t="shared" si="95"/>
        <v>50</v>
      </c>
      <c r="AI153" s="60">
        <f t="shared" si="95"/>
        <v>210</v>
      </c>
      <c r="AJ153" s="60">
        <f t="shared" si="95"/>
        <v>10210</v>
      </c>
      <c r="AK153" s="60">
        <f t="shared" si="95"/>
        <v>1228.4881299458557</v>
      </c>
      <c r="AL153" s="60">
        <f t="shared" si="95"/>
        <v>24.569762598917112</v>
      </c>
      <c r="AM153" s="60">
        <f t="shared" si="95"/>
        <v>-923.96491045397738</v>
      </c>
      <c r="AN153" s="60">
        <f t="shared" si="95"/>
        <v>-923.96491045397738</v>
      </c>
      <c r="AO153" s="60">
        <f t="shared" si="95"/>
        <v>923.96491045397738</v>
      </c>
      <c r="AP153" s="61" t="str">
        <f t="shared" si="80"/>
        <v/>
      </c>
      <c r="AQ153" s="62">
        <f t="shared" si="76"/>
        <v>35</v>
      </c>
      <c r="AR153" s="63">
        <f t="shared" si="81"/>
        <v>5.5945022907122173</v>
      </c>
      <c r="AS153" s="63">
        <f t="shared" si="82"/>
        <v>279.72511453561089</v>
      </c>
      <c r="AT153" s="63">
        <f t="shared" si="83"/>
        <v>559.45022907122177</v>
      </c>
      <c r="AU153" s="63">
        <f t="shared" si="77"/>
        <v>-279.72511453561089</v>
      </c>
      <c r="AV153" s="68">
        <f t="shared" si="84"/>
        <v>0.1</v>
      </c>
      <c r="AW153" s="63">
        <f t="shared" si="85"/>
        <v>1398.6255726780544</v>
      </c>
      <c r="AX153" s="63">
        <f t="shared" si="86"/>
        <v>-559.45022907122177</v>
      </c>
      <c r="AY153" s="64">
        <f t="shared" si="87"/>
        <v>839.1753436068326</v>
      </c>
      <c r="AZ153" s="65">
        <f t="shared" si="88"/>
        <v>16.185517938957332</v>
      </c>
      <c r="BA153" s="51">
        <f t="shared" si="89"/>
        <v>1958.0758017492763</v>
      </c>
      <c r="BB153" s="55">
        <f t="shared" si="90"/>
        <v>0.21336750908547175</v>
      </c>
      <c r="BC153" s="55">
        <f t="shared" si="91"/>
        <v>1.0196667290823704</v>
      </c>
      <c r="BE153" s="52">
        <f>IF(((AS153-T153)/T153)&gt;=BE$4,AD153,"")</f>
        <v>5.4999999999999822</v>
      </c>
      <c r="BF153" s="52" t="str">
        <f t="shared" si="92"/>
        <v/>
      </c>
      <c r="BG153" s="52">
        <f>IF(BB153&lt;=BG$4,AD153,"")</f>
        <v>5.4999999999999822</v>
      </c>
      <c r="BH153" s="52">
        <f>IF(BC153&gt;=BH$4,AD153,"")</f>
        <v>5.4999999999999822</v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9177.0101743321247</v>
      </c>
      <c r="AC154" s="71">
        <f t="shared" si="79"/>
        <v>822.98982566787527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4.2</v>
      </c>
      <c r="AG154" s="74">
        <f t="shared" si="98"/>
        <v>200</v>
      </c>
      <c r="AH154" s="60">
        <f t="shared" si="98"/>
        <v>50</v>
      </c>
      <c r="AI154" s="60">
        <f t="shared" si="98"/>
        <v>210</v>
      </c>
      <c r="AJ154" s="60">
        <f t="shared" si="98"/>
        <v>10210</v>
      </c>
      <c r="AK154" s="60">
        <f t="shared" si="98"/>
        <v>1228.4881299458557</v>
      </c>
      <c r="AL154" s="60">
        <f t="shared" si="98"/>
        <v>24.569762598917112</v>
      </c>
      <c r="AM154" s="60">
        <f t="shared" si="98"/>
        <v>-923.96491045397738</v>
      </c>
      <c r="AN154" s="60">
        <f t="shared" si="98"/>
        <v>-923.96491045397738</v>
      </c>
      <c r="AO154" s="60">
        <f t="shared" si="98"/>
        <v>923.96491045397738</v>
      </c>
      <c r="AP154" s="61" t="str">
        <f t="shared" si="80"/>
        <v/>
      </c>
      <c r="AQ154" s="62">
        <f t="shared" si="76"/>
        <v>35</v>
      </c>
      <c r="AR154" s="63">
        <f t="shared" si="81"/>
        <v>5.6795856664661466</v>
      </c>
      <c r="AS154" s="63">
        <f t="shared" si="82"/>
        <v>283.97928332330736</v>
      </c>
      <c r="AT154" s="63">
        <f t="shared" si="83"/>
        <v>567.95856664661471</v>
      </c>
      <c r="AU154" s="63">
        <f t="shared" si="77"/>
        <v>-283.97928332330736</v>
      </c>
      <c r="AV154" s="68">
        <f t="shared" si="84"/>
        <v>0.1</v>
      </c>
      <c r="AW154" s="63">
        <f t="shared" si="85"/>
        <v>1419.8964166165367</v>
      </c>
      <c r="AX154" s="63">
        <f t="shared" si="86"/>
        <v>-567.95856664661471</v>
      </c>
      <c r="AY154" s="64">
        <f t="shared" si="87"/>
        <v>851.93784996992201</v>
      </c>
      <c r="AZ154" s="65">
        <f t="shared" si="88"/>
        <v>28.948024302046747</v>
      </c>
      <c r="BA154" s="51">
        <f t="shared" si="89"/>
        <v>1987.8549832631516</v>
      </c>
      <c r="BB154" s="55">
        <f t="shared" si="90"/>
        <v>0.21661248549371057</v>
      </c>
      <c r="BC154" s="55">
        <f t="shared" si="91"/>
        <v>1.0351742189261632</v>
      </c>
      <c r="BE154" s="52">
        <f>IF(((AS154-T154)/T154)&gt;=BE$4,AD154,"")</f>
        <v>5.3999999999999826</v>
      </c>
      <c r="BF154" s="52" t="str">
        <f t="shared" si="92"/>
        <v/>
      </c>
      <c r="BG154" s="52">
        <f>IF(BB154&lt;=BG$4,AD154,"")</f>
        <v>5.3999999999999826</v>
      </c>
      <c r="BH154" s="52">
        <f>IF(BC154&gt;=BH$4,AD154,"")</f>
        <v>5.3999999999999826</v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9177.0101743321247</v>
      </c>
      <c r="AC155" s="71">
        <f t="shared" si="79"/>
        <v>822.98982566787527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4.2</v>
      </c>
      <c r="AG155" s="74">
        <f t="shared" si="98"/>
        <v>200</v>
      </c>
      <c r="AH155" s="60">
        <f t="shared" si="98"/>
        <v>50</v>
      </c>
      <c r="AI155" s="60">
        <f t="shared" si="98"/>
        <v>210</v>
      </c>
      <c r="AJ155" s="60">
        <f t="shared" si="98"/>
        <v>10210</v>
      </c>
      <c r="AK155" s="60">
        <f t="shared" si="98"/>
        <v>1228.4881299458557</v>
      </c>
      <c r="AL155" s="60">
        <f t="shared" si="98"/>
        <v>24.569762598917112</v>
      </c>
      <c r="AM155" s="60">
        <f t="shared" si="98"/>
        <v>-923.96491045397738</v>
      </c>
      <c r="AN155" s="60">
        <f t="shared" si="98"/>
        <v>-923.96491045397738</v>
      </c>
      <c r="AO155" s="60">
        <f t="shared" si="98"/>
        <v>923.96491045397738</v>
      </c>
      <c r="AP155" s="61" t="str">
        <f t="shared" si="80"/>
        <v/>
      </c>
      <c r="AQ155" s="62">
        <f t="shared" si="76"/>
        <v>35</v>
      </c>
      <c r="AR155" s="63">
        <f t="shared" si="81"/>
        <v>5.7678797356447538</v>
      </c>
      <c r="AS155" s="63">
        <f t="shared" si="82"/>
        <v>288.39398678223768</v>
      </c>
      <c r="AT155" s="63">
        <f t="shared" si="83"/>
        <v>576.78797356447535</v>
      </c>
      <c r="AU155" s="63">
        <f t="shared" si="77"/>
        <v>-288.39398678223768</v>
      </c>
      <c r="AV155" s="68">
        <f t="shared" si="84"/>
        <v>0.1</v>
      </c>
      <c r="AW155" s="63">
        <f t="shared" si="85"/>
        <v>1441.9699339111885</v>
      </c>
      <c r="AX155" s="63">
        <f t="shared" si="86"/>
        <v>-576.78797356447535</v>
      </c>
      <c r="AY155" s="64">
        <f t="shared" si="87"/>
        <v>865.18196034671314</v>
      </c>
      <c r="AZ155" s="65">
        <f t="shared" si="88"/>
        <v>42.192134678837874</v>
      </c>
      <c r="BA155" s="51">
        <f t="shared" si="89"/>
        <v>2018.7579074756636</v>
      </c>
      <c r="BB155" s="55">
        <f t="shared" si="90"/>
        <v>0.2199799138418829</v>
      </c>
      <c r="BC155" s="55">
        <f t="shared" si="91"/>
        <v>1.0512668970659484</v>
      </c>
      <c r="BE155" s="52">
        <f>IF(((AS155-T155)/T155)&gt;=BE$4,AD155,"")</f>
        <v>5.2999999999999829</v>
      </c>
      <c r="BF155" s="52" t="str">
        <f t="shared" si="92"/>
        <v/>
      </c>
      <c r="BG155" s="52">
        <f>IF(BB155&lt;=BG$4,AD155,"")</f>
        <v>5.2999999999999829</v>
      </c>
      <c r="BH155" s="52">
        <f>IF(BC155&gt;=BH$4,AD155,"")</f>
        <v>5.2999999999999829</v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9177.0101743321247</v>
      </c>
      <c r="AC156" s="71">
        <f t="shared" si="79"/>
        <v>822.98982566787527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4.2</v>
      </c>
      <c r="AG156" s="74">
        <f t="shared" si="98"/>
        <v>200</v>
      </c>
      <c r="AH156" s="60">
        <f t="shared" si="98"/>
        <v>50</v>
      </c>
      <c r="AI156" s="60">
        <f t="shared" si="98"/>
        <v>210</v>
      </c>
      <c r="AJ156" s="60">
        <f t="shared" si="98"/>
        <v>10210</v>
      </c>
      <c r="AK156" s="60">
        <f t="shared" si="98"/>
        <v>1228.4881299458557</v>
      </c>
      <c r="AL156" s="60">
        <f t="shared" si="98"/>
        <v>24.569762598917112</v>
      </c>
      <c r="AM156" s="60">
        <f t="shared" si="98"/>
        <v>-923.96491045397738</v>
      </c>
      <c r="AN156" s="60">
        <f t="shared" si="98"/>
        <v>-923.96491045397738</v>
      </c>
      <c r="AO156" s="60">
        <f t="shared" si="98"/>
        <v>923.96491045397738</v>
      </c>
      <c r="AP156" s="61" t="str">
        <f t="shared" si="80"/>
        <v/>
      </c>
      <c r="AQ156" s="62">
        <f t="shared" si="76"/>
        <v>35</v>
      </c>
      <c r="AR156" s="63">
        <f t="shared" si="81"/>
        <v>5.8595697305609988</v>
      </c>
      <c r="AS156" s="63">
        <f t="shared" si="82"/>
        <v>292.97848652804993</v>
      </c>
      <c r="AT156" s="63">
        <f t="shared" si="83"/>
        <v>585.95697305609986</v>
      </c>
      <c r="AU156" s="63">
        <f t="shared" si="77"/>
        <v>-292.97848652804993</v>
      </c>
      <c r="AV156" s="68">
        <f t="shared" si="84"/>
        <v>0.1</v>
      </c>
      <c r="AW156" s="63">
        <f t="shared" si="85"/>
        <v>1464.8924326402496</v>
      </c>
      <c r="AX156" s="63">
        <f t="shared" si="86"/>
        <v>-585.95697305609986</v>
      </c>
      <c r="AY156" s="64">
        <f t="shared" si="87"/>
        <v>878.93545958414973</v>
      </c>
      <c r="AZ156" s="65">
        <f t="shared" si="88"/>
        <v>55.94563391627446</v>
      </c>
      <c r="BA156" s="51">
        <f t="shared" si="89"/>
        <v>2050.8494056963495</v>
      </c>
      <c r="BB156" s="55">
        <f t="shared" si="90"/>
        <v>0.22347685866498498</v>
      </c>
      <c r="BC156" s="55">
        <f t="shared" si="91"/>
        <v>1.067978524364956</v>
      </c>
      <c r="BE156" s="52">
        <f>IF(((AS156-T156)/T156)&gt;=BE$4,AD156,"")</f>
        <v>5.1999999999999833</v>
      </c>
      <c r="BF156" s="52" t="str">
        <f t="shared" si="92"/>
        <v/>
      </c>
      <c r="BG156" s="52">
        <f>IF(BB156&lt;=BG$4,AD156,"")</f>
        <v>5.1999999999999833</v>
      </c>
      <c r="BH156" s="52">
        <f>IF(BC156&gt;=BH$4,AD156,"")</f>
        <v>5.1999999999999833</v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9177.0101743321247</v>
      </c>
      <c r="AC157" s="71">
        <f t="shared" si="79"/>
        <v>822.98982566787527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4.2</v>
      </c>
      <c r="AG157" s="74">
        <f t="shared" si="98"/>
        <v>200</v>
      </c>
      <c r="AH157" s="60">
        <f t="shared" si="98"/>
        <v>50</v>
      </c>
      <c r="AI157" s="60">
        <f t="shared" si="98"/>
        <v>210</v>
      </c>
      <c r="AJ157" s="60">
        <f t="shared" si="98"/>
        <v>10210</v>
      </c>
      <c r="AK157" s="60">
        <f t="shared" si="98"/>
        <v>1228.4881299458557</v>
      </c>
      <c r="AL157" s="60">
        <f t="shared" si="98"/>
        <v>24.569762598917112</v>
      </c>
      <c r="AM157" s="60">
        <f t="shared" si="98"/>
        <v>-923.96491045397738</v>
      </c>
      <c r="AN157" s="60">
        <f t="shared" si="98"/>
        <v>-923.96491045397738</v>
      </c>
      <c r="AO157" s="60">
        <f t="shared" si="98"/>
        <v>923.96491045397738</v>
      </c>
      <c r="AP157" s="61" t="str">
        <f t="shared" si="80"/>
        <v/>
      </c>
      <c r="AQ157" s="62">
        <f t="shared" si="76"/>
        <v>35</v>
      </c>
      <c r="AR157" s="63">
        <f t="shared" si="81"/>
        <v>5.9548554115523906</v>
      </c>
      <c r="AS157" s="63">
        <f t="shared" si="82"/>
        <v>297.74277057761952</v>
      </c>
      <c r="AT157" s="63">
        <f t="shared" si="83"/>
        <v>595.48554115523905</v>
      </c>
      <c r="AU157" s="63">
        <f t="shared" si="77"/>
        <v>-297.74277057761952</v>
      </c>
      <c r="AV157" s="68">
        <f t="shared" si="84"/>
        <v>0.1</v>
      </c>
      <c r="AW157" s="63">
        <f t="shared" si="85"/>
        <v>1488.7138528880976</v>
      </c>
      <c r="AX157" s="63">
        <f t="shared" si="86"/>
        <v>-595.48554115523905</v>
      </c>
      <c r="AY157" s="64">
        <f t="shared" si="87"/>
        <v>893.22831173285851</v>
      </c>
      <c r="AZ157" s="65">
        <f t="shared" si="88"/>
        <v>70.238486064983249</v>
      </c>
      <c r="BA157" s="51">
        <f t="shared" si="89"/>
        <v>2084.1993940433367</v>
      </c>
      <c r="BB157" s="55">
        <f t="shared" si="90"/>
        <v>0.2271109385791891</v>
      </c>
      <c r="BC157" s="55">
        <f t="shared" si="91"/>
        <v>1.085345509597258</v>
      </c>
      <c r="BE157" s="52">
        <f>IF(((AS157-T157)/T157)&gt;=BE$4,AD157,"")</f>
        <v>5.0999999999999837</v>
      </c>
      <c r="BF157" s="52" t="str">
        <f t="shared" si="92"/>
        <v/>
      </c>
      <c r="BG157" s="52">
        <f>IF(BB157&lt;=BG$4,AD157,"")</f>
        <v>5.0999999999999837</v>
      </c>
      <c r="BH157" s="52">
        <f>IF(BC157&gt;=BH$4,AD157,"")</f>
        <v>5.0999999999999837</v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9177.0101743321247</v>
      </c>
      <c r="AC158" s="71">
        <f t="shared" si="79"/>
        <v>822.98982566787527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4.2</v>
      </c>
      <c r="AG158" s="74">
        <f t="shared" si="98"/>
        <v>200</v>
      </c>
      <c r="AH158" s="60">
        <f t="shared" si="98"/>
        <v>50</v>
      </c>
      <c r="AI158" s="60">
        <f t="shared" si="98"/>
        <v>210</v>
      </c>
      <c r="AJ158" s="60">
        <f t="shared" si="98"/>
        <v>10210</v>
      </c>
      <c r="AK158" s="60">
        <f t="shared" si="98"/>
        <v>1228.4881299458557</v>
      </c>
      <c r="AL158" s="60">
        <f t="shared" si="98"/>
        <v>24.569762598917112</v>
      </c>
      <c r="AM158" s="60">
        <f t="shared" si="98"/>
        <v>-923.96491045397738</v>
      </c>
      <c r="AN158" s="60">
        <f t="shared" si="98"/>
        <v>-923.96491045397738</v>
      </c>
      <c r="AO158" s="60">
        <f t="shared" si="98"/>
        <v>923.96491045397738</v>
      </c>
      <c r="AP158" s="61" t="str">
        <f t="shared" si="80"/>
        <v/>
      </c>
      <c r="AQ158" s="62">
        <f t="shared" si="76"/>
        <v>35</v>
      </c>
      <c r="AR158" s="63">
        <f t="shared" si="81"/>
        <v>6.0539525197834383</v>
      </c>
      <c r="AS158" s="63">
        <f t="shared" si="82"/>
        <v>302.69762598917191</v>
      </c>
      <c r="AT158" s="63">
        <f t="shared" si="83"/>
        <v>605.39525197834382</v>
      </c>
      <c r="AU158" s="63">
        <f t="shared" si="77"/>
        <v>-302.69762598917191</v>
      </c>
      <c r="AV158" s="68">
        <f t="shared" si="84"/>
        <v>0.1</v>
      </c>
      <c r="AW158" s="63">
        <f t="shared" si="85"/>
        <v>1513.4881299458596</v>
      </c>
      <c r="AX158" s="63">
        <f t="shared" si="86"/>
        <v>-605.39525197834382</v>
      </c>
      <c r="AY158" s="64">
        <f t="shared" si="87"/>
        <v>908.09287796751573</v>
      </c>
      <c r="AZ158" s="65">
        <f t="shared" si="88"/>
        <v>85.103052299640467</v>
      </c>
      <c r="BA158" s="51">
        <f t="shared" si="89"/>
        <v>2118.8833819242036</v>
      </c>
      <c r="BB158" s="55">
        <f t="shared" si="90"/>
        <v>0.2308903816899614</v>
      </c>
      <c r="BC158" s="55">
        <f t="shared" si="91"/>
        <v>1.103407174238852</v>
      </c>
      <c r="BE158" s="52">
        <f>IF(((AS158-T158)/T158)&gt;=BE$4,AD158,"")</f>
        <v>4.999999999999984</v>
      </c>
      <c r="BF158" s="52" t="str">
        <f t="shared" si="92"/>
        <v/>
      </c>
      <c r="BG158" s="52">
        <f>IF(BB158&lt;=BG$4,AD158,"")</f>
        <v>4.999999999999984</v>
      </c>
      <c r="BH158" s="52">
        <f>IF(BC158&gt;=BH$4,AD158,"")</f>
        <v>4.999999999999984</v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9177.0101743321247</v>
      </c>
      <c r="AC159" s="71">
        <f t="shared" si="79"/>
        <v>822.98982566787527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4.2</v>
      </c>
      <c r="AG159" s="74">
        <f t="shared" si="98"/>
        <v>200</v>
      </c>
      <c r="AH159" s="60">
        <f t="shared" si="98"/>
        <v>50</v>
      </c>
      <c r="AI159" s="60">
        <f t="shared" si="98"/>
        <v>210</v>
      </c>
      <c r="AJ159" s="60">
        <f t="shared" si="98"/>
        <v>10210</v>
      </c>
      <c r="AK159" s="60">
        <f t="shared" si="98"/>
        <v>1228.4881299458557</v>
      </c>
      <c r="AL159" s="60">
        <f t="shared" si="98"/>
        <v>24.569762598917112</v>
      </c>
      <c r="AM159" s="60">
        <f t="shared" si="98"/>
        <v>-923.96491045397738</v>
      </c>
      <c r="AN159" s="60">
        <f t="shared" si="98"/>
        <v>-923.96491045397738</v>
      </c>
      <c r="AO159" s="60">
        <f t="shared" si="98"/>
        <v>923.96491045397738</v>
      </c>
      <c r="AP159" s="61" t="str">
        <f t="shared" si="80"/>
        <v/>
      </c>
      <c r="AQ159" s="62">
        <f t="shared" si="76"/>
        <v>35</v>
      </c>
      <c r="AR159" s="63">
        <f t="shared" si="81"/>
        <v>6.1570944079422842</v>
      </c>
      <c r="AS159" s="63">
        <f t="shared" si="82"/>
        <v>307.85472039711419</v>
      </c>
      <c r="AT159" s="63">
        <f t="shared" si="83"/>
        <v>615.70944079422839</v>
      </c>
      <c r="AU159" s="63">
        <f t="shared" si="77"/>
        <v>-307.85472039711419</v>
      </c>
      <c r="AV159" s="68">
        <f t="shared" si="84"/>
        <v>0.1</v>
      </c>
      <c r="AW159" s="63">
        <f t="shared" si="85"/>
        <v>1539.2736019855711</v>
      </c>
      <c r="AX159" s="63">
        <f t="shared" si="86"/>
        <v>-615.70944079422839</v>
      </c>
      <c r="AY159" s="64">
        <f t="shared" si="87"/>
        <v>923.56416119134269</v>
      </c>
      <c r="AZ159" s="65">
        <f t="shared" si="88"/>
        <v>100.57433552346743</v>
      </c>
      <c r="BA159" s="51">
        <f t="shared" si="89"/>
        <v>2154.9830427797992</v>
      </c>
      <c r="BB159" s="55">
        <f t="shared" si="90"/>
        <v>0.23482408778484681</v>
      </c>
      <c r="BC159" s="55">
        <f t="shared" si="91"/>
        <v>1.122206049682144</v>
      </c>
      <c r="BE159" s="52">
        <f>IF(((AS159-T159)/T159)&gt;=BE$4,AD159,"")</f>
        <v>4.8999999999999844</v>
      </c>
      <c r="BF159" s="52" t="str">
        <f t="shared" si="92"/>
        <v/>
      </c>
      <c r="BG159" s="52">
        <f>IF(BB159&lt;=BG$4,AD159,"")</f>
        <v>4.8999999999999844</v>
      </c>
      <c r="BH159" s="52">
        <f>IF(BC159&gt;=BH$4,AD159,"")</f>
        <v>4.8999999999999844</v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9177.0101743321247</v>
      </c>
      <c r="AC160" s="71">
        <f t="shared" si="79"/>
        <v>822.98982566787527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4.2</v>
      </c>
      <c r="AG160" s="74">
        <f t="shared" si="98"/>
        <v>200</v>
      </c>
      <c r="AH160" s="60">
        <f t="shared" si="98"/>
        <v>50</v>
      </c>
      <c r="AI160" s="60">
        <f t="shared" si="98"/>
        <v>210</v>
      </c>
      <c r="AJ160" s="60">
        <f t="shared" si="98"/>
        <v>10210</v>
      </c>
      <c r="AK160" s="60">
        <f t="shared" si="98"/>
        <v>1228.4881299458557</v>
      </c>
      <c r="AL160" s="60">
        <f t="shared" si="98"/>
        <v>24.569762598917112</v>
      </c>
      <c r="AM160" s="60">
        <f t="shared" si="98"/>
        <v>-923.96491045397738</v>
      </c>
      <c r="AN160" s="60">
        <f t="shared" si="98"/>
        <v>-923.96491045397738</v>
      </c>
      <c r="AO160" s="60">
        <f t="shared" si="98"/>
        <v>923.96491045397738</v>
      </c>
      <c r="AP160" s="61" t="str">
        <f t="shared" si="80"/>
        <v/>
      </c>
      <c r="AQ160" s="62">
        <f t="shared" si="76"/>
        <v>35</v>
      </c>
      <c r="AR160" s="63">
        <f t="shared" si="81"/>
        <v>6.2645338747744148</v>
      </c>
      <c r="AS160" s="63">
        <f t="shared" si="82"/>
        <v>313.22669373872077</v>
      </c>
      <c r="AT160" s="63">
        <f t="shared" si="83"/>
        <v>626.45338747744154</v>
      </c>
      <c r="AU160" s="63">
        <f t="shared" si="77"/>
        <v>-313.22669373872077</v>
      </c>
      <c r="AV160" s="68">
        <f t="shared" si="84"/>
        <v>0.1</v>
      </c>
      <c r="AW160" s="63">
        <f t="shared" si="85"/>
        <v>1566.1334686936038</v>
      </c>
      <c r="AX160" s="63">
        <f t="shared" si="86"/>
        <v>-626.45338747744154</v>
      </c>
      <c r="AY160" s="64">
        <f t="shared" si="87"/>
        <v>939.68008121616231</v>
      </c>
      <c r="AZ160" s="65">
        <f t="shared" si="88"/>
        <v>116.69025554828704</v>
      </c>
      <c r="BA160" s="51">
        <f t="shared" si="89"/>
        <v>2192.5868561710454</v>
      </c>
      <c r="BB160" s="55">
        <f t="shared" si="90"/>
        <v>0.23892169830035251</v>
      </c>
      <c r="BC160" s="55">
        <f t="shared" si="91"/>
        <v>1.1417882116022398</v>
      </c>
      <c r="BE160" s="52">
        <f>IF(((AS160-T160)/T160)&gt;=BE$4,AD160,"")</f>
        <v>4.7999999999999847</v>
      </c>
      <c r="BF160" s="52" t="str">
        <f t="shared" si="92"/>
        <v/>
      </c>
      <c r="BG160" s="52">
        <f>IF(BB160&lt;=BG$4,AD160,"")</f>
        <v>4.7999999999999847</v>
      </c>
      <c r="BH160" s="52">
        <f>IF(BC160&gt;=BH$4,AD160,"")</f>
        <v>4.7999999999999847</v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9177.0101743321247</v>
      </c>
      <c r="AC161" s="71">
        <f t="shared" si="79"/>
        <v>822.98982566787527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4.2</v>
      </c>
      <c r="AG161" s="74">
        <f t="shared" si="98"/>
        <v>200</v>
      </c>
      <c r="AH161" s="60">
        <f t="shared" si="98"/>
        <v>50</v>
      </c>
      <c r="AI161" s="60">
        <f t="shared" si="98"/>
        <v>210</v>
      </c>
      <c r="AJ161" s="60">
        <f t="shared" si="98"/>
        <v>10210</v>
      </c>
      <c r="AK161" s="60">
        <f t="shared" si="98"/>
        <v>1228.4881299458557</v>
      </c>
      <c r="AL161" s="60">
        <f t="shared" si="98"/>
        <v>24.569762598917112</v>
      </c>
      <c r="AM161" s="60">
        <f t="shared" si="98"/>
        <v>-923.96491045397738</v>
      </c>
      <c r="AN161" s="60">
        <f t="shared" si="98"/>
        <v>-923.96491045397738</v>
      </c>
      <c r="AO161" s="60">
        <f t="shared" si="98"/>
        <v>923.96491045397738</v>
      </c>
      <c r="AP161" s="61" t="str">
        <f t="shared" si="80"/>
        <v/>
      </c>
      <c r="AQ161" s="62">
        <f t="shared" si="76"/>
        <v>35</v>
      </c>
      <c r="AR161" s="63">
        <f t="shared" si="81"/>
        <v>6.3765452338121689</v>
      </c>
      <c r="AS161" s="63">
        <f t="shared" si="82"/>
        <v>318.82726169060845</v>
      </c>
      <c r="AT161" s="63">
        <f t="shared" si="83"/>
        <v>637.6545233812169</v>
      </c>
      <c r="AU161" s="63">
        <f t="shared" si="77"/>
        <v>-318.82726169060845</v>
      </c>
      <c r="AV161" s="68">
        <f t="shared" si="84"/>
        <v>0.1</v>
      </c>
      <c r="AW161" s="63">
        <f t="shared" si="85"/>
        <v>1594.1363084530421</v>
      </c>
      <c r="AX161" s="63">
        <f t="shared" si="86"/>
        <v>-637.6545233812169</v>
      </c>
      <c r="AY161" s="64">
        <f t="shared" si="87"/>
        <v>956.48178507182524</v>
      </c>
      <c r="AZ161" s="65">
        <f t="shared" si="88"/>
        <v>133.49195940394998</v>
      </c>
      <c r="BA161" s="51">
        <f t="shared" si="89"/>
        <v>2231.7908318342593</v>
      </c>
      <c r="BB161" s="55">
        <f t="shared" si="90"/>
        <v>0.24319367522077334</v>
      </c>
      <c r="BC161" s="55">
        <f t="shared" si="91"/>
        <v>1.1622036570082968</v>
      </c>
      <c r="BE161" s="52">
        <f>IF(((AS161-T161)/T161)&gt;=BE$4,AD161,"")</f>
        <v>4.6999999999999851</v>
      </c>
      <c r="BF161" s="52" t="str">
        <f t="shared" si="92"/>
        <v/>
      </c>
      <c r="BG161" s="52">
        <f>IF(BB161&lt;=BG$4,AD161,"")</f>
        <v>4.6999999999999851</v>
      </c>
      <c r="BH161" s="52">
        <f>IF(BC161&gt;=BH$4,AD161,"")</f>
        <v>4.6999999999999851</v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9177.0101743321247</v>
      </c>
      <c r="AC162" s="71">
        <f t="shared" si="79"/>
        <v>822.98982566787527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4.2</v>
      </c>
      <c r="AG162" s="74">
        <f t="shared" si="98"/>
        <v>200</v>
      </c>
      <c r="AH162" s="60">
        <f t="shared" si="98"/>
        <v>50</v>
      </c>
      <c r="AI162" s="60">
        <f t="shared" si="98"/>
        <v>210</v>
      </c>
      <c r="AJ162" s="60">
        <f t="shared" si="98"/>
        <v>10210</v>
      </c>
      <c r="AK162" s="60">
        <f t="shared" si="98"/>
        <v>1228.4881299458557</v>
      </c>
      <c r="AL162" s="60">
        <f t="shared" si="98"/>
        <v>24.569762598917112</v>
      </c>
      <c r="AM162" s="60">
        <f t="shared" si="98"/>
        <v>-923.96491045397738</v>
      </c>
      <c r="AN162" s="60">
        <f t="shared" si="98"/>
        <v>-923.96491045397738</v>
      </c>
      <c r="AO162" s="60">
        <f t="shared" si="98"/>
        <v>923.96491045397738</v>
      </c>
      <c r="AP162" s="61" t="str">
        <f t="shared" si="80"/>
        <v/>
      </c>
      <c r="AQ162" s="62">
        <f t="shared" si="76"/>
        <v>35</v>
      </c>
      <c r="AR162" s="63">
        <f t="shared" si="81"/>
        <v>6.4934266519385195</v>
      </c>
      <c r="AS162" s="63">
        <f t="shared" si="82"/>
        <v>324.67133259692599</v>
      </c>
      <c r="AT162" s="63">
        <f t="shared" si="83"/>
        <v>649.34266519385199</v>
      </c>
      <c r="AU162" s="63">
        <f t="shared" si="77"/>
        <v>-324.67133259692599</v>
      </c>
      <c r="AV162" s="68">
        <f t="shared" si="84"/>
        <v>0.1</v>
      </c>
      <c r="AW162" s="63">
        <f t="shared" si="85"/>
        <v>1623.35666298463</v>
      </c>
      <c r="AX162" s="63">
        <f t="shared" si="86"/>
        <v>-649.34266519385199</v>
      </c>
      <c r="AY162" s="64">
        <f t="shared" si="87"/>
        <v>974.01399779077803</v>
      </c>
      <c r="AZ162" s="65">
        <f t="shared" si="88"/>
        <v>151.02417212290277</v>
      </c>
      <c r="BA162" s="51">
        <f t="shared" si="89"/>
        <v>2272.6993281784821</v>
      </c>
      <c r="BB162" s="55">
        <f t="shared" si="90"/>
        <v>0.24765139026816893</v>
      </c>
      <c r="BC162" s="55">
        <f t="shared" si="91"/>
        <v>1.1835067304754869</v>
      </c>
      <c r="BE162" s="52">
        <f>IF(((AS162-T162)/T162)&gt;=BE$4,AD162,"")</f>
        <v>4.5999999999999854</v>
      </c>
      <c r="BF162" s="52" t="str">
        <f t="shared" si="92"/>
        <v/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9177.0101743321247</v>
      </c>
      <c r="AC163" s="71">
        <f t="shared" si="79"/>
        <v>822.98982566787527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4.2</v>
      </c>
      <c r="AG163" s="74">
        <f t="shared" si="98"/>
        <v>200</v>
      </c>
      <c r="AH163" s="60">
        <f t="shared" si="98"/>
        <v>50</v>
      </c>
      <c r="AI163" s="60">
        <f t="shared" si="98"/>
        <v>210</v>
      </c>
      <c r="AJ163" s="60">
        <f t="shared" si="98"/>
        <v>10210</v>
      </c>
      <c r="AK163" s="60">
        <f t="shared" si="98"/>
        <v>1228.4881299458557</v>
      </c>
      <c r="AL163" s="60">
        <f t="shared" si="98"/>
        <v>24.569762598917112</v>
      </c>
      <c r="AM163" s="60">
        <f t="shared" si="98"/>
        <v>-923.96491045397738</v>
      </c>
      <c r="AN163" s="60">
        <f t="shared" si="98"/>
        <v>-923.96491045397738</v>
      </c>
      <c r="AO163" s="60">
        <f t="shared" si="98"/>
        <v>923.96491045397738</v>
      </c>
      <c r="AP163" s="61" t="str">
        <f t="shared" si="80"/>
        <v/>
      </c>
      <c r="AQ163" s="62">
        <f t="shared" si="76"/>
        <v>35</v>
      </c>
      <c r="AR163" s="63">
        <f t="shared" si="81"/>
        <v>6.6155027997593763</v>
      </c>
      <c r="AS163" s="63">
        <f t="shared" si="82"/>
        <v>330.77513998796883</v>
      </c>
      <c r="AT163" s="63">
        <f t="shared" si="83"/>
        <v>661.55027997593766</v>
      </c>
      <c r="AU163" s="63">
        <f t="shared" si="77"/>
        <v>-330.77513998796883</v>
      </c>
      <c r="AV163" s="68">
        <f t="shared" si="84"/>
        <v>0.1</v>
      </c>
      <c r="AW163" s="63">
        <f t="shared" si="85"/>
        <v>1653.8756999398443</v>
      </c>
      <c r="AX163" s="63">
        <f t="shared" si="86"/>
        <v>-661.55027997593766</v>
      </c>
      <c r="AY163" s="64">
        <f t="shared" si="87"/>
        <v>992.3254199639066</v>
      </c>
      <c r="AZ163" s="65">
        <f t="shared" si="88"/>
        <v>169.33559429603133</v>
      </c>
      <c r="BA163" s="51">
        <f t="shared" si="89"/>
        <v>2315.4259799157817</v>
      </c>
      <c r="BB163" s="55">
        <f t="shared" si="90"/>
        <v>0.25230722598433769</v>
      </c>
      <c r="BC163" s="55">
        <f t="shared" si="91"/>
        <v>1.2057566072078858</v>
      </c>
      <c r="BE163" s="52">
        <f>IF(((AS163-T163)/T163)&gt;=BE$4,AD163,"")</f>
        <v>4.4999999999999858</v>
      </c>
      <c r="BF163" s="52" t="str">
        <f t="shared" si="92"/>
        <v/>
      </c>
      <c r="BG163" s="52" t="str">
        <f>IF(BB163&lt;=BG$4,AD163,"")</f>
        <v/>
      </c>
      <c r="BH163" s="52">
        <f>IF(BC163&gt;=BH$4,AD163,"")</f>
        <v>4.4999999999999858</v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9177.0101743321247</v>
      </c>
      <c r="AC164" s="71">
        <f t="shared" si="79"/>
        <v>822.98982566787527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4.2</v>
      </c>
      <c r="AG164" s="74">
        <f t="shared" si="98"/>
        <v>200</v>
      </c>
      <c r="AH164" s="60">
        <f t="shared" si="98"/>
        <v>50</v>
      </c>
      <c r="AI164" s="60">
        <f t="shared" si="98"/>
        <v>210</v>
      </c>
      <c r="AJ164" s="60">
        <f t="shared" si="98"/>
        <v>10210</v>
      </c>
      <c r="AK164" s="60">
        <f t="shared" si="98"/>
        <v>1228.4881299458557</v>
      </c>
      <c r="AL164" s="60">
        <f t="shared" si="98"/>
        <v>24.569762598917112</v>
      </c>
      <c r="AM164" s="60">
        <f t="shared" si="98"/>
        <v>-923.96491045397738</v>
      </c>
      <c r="AN164" s="60">
        <f t="shared" si="98"/>
        <v>-923.96491045397738</v>
      </c>
      <c r="AO164" s="60">
        <f t="shared" si="98"/>
        <v>923.96491045397738</v>
      </c>
      <c r="AP164" s="61" t="str">
        <f t="shared" si="80"/>
        <v/>
      </c>
      <c r="AQ164" s="62">
        <f t="shared" si="76"/>
        <v>35</v>
      </c>
      <c r="AR164" s="63">
        <f t="shared" si="81"/>
        <v>6.7431278633902707</v>
      </c>
      <c r="AS164" s="63">
        <f t="shared" si="82"/>
        <v>337.15639316951354</v>
      </c>
      <c r="AT164" s="63">
        <f t="shared" si="83"/>
        <v>674.31278633902707</v>
      </c>
      <c r="AU164" s="63">
        <f t="shared" si="77"/>
        <v>-337.15639316951354</v>
      </c>
      <c r="AV164" s="68">
        <f t="shared" si="84"/>
        <v>0.1</v>
      </c>
      <c r="AW164" s="63">
        <f t="shared" si="85"/>
        <v>1685.7819658475678</v>
      </c>
      <c r="AX164" s="63">
        <f t="shared" si="86"/>
        <v>-674.31278633902707</v>
      </c>
      <c r="AY164" s="64">
        <f t="shared" si="87"/>
        <v>1011.4691795085407</v>
      </c>
      <c r="AZ164" s="65">
        <f t="shared" si="88"/>
        <v>188.47935384066545</v>
      </c>
      <c r="BA164" s="51">
        <f t="shared" si="89"/>
        <v>2360.0947521865946</v>
      </c>
      <c r="BB164" s="55">
        <f t="shared" si="90"/>
        <v>0.2571746905966959</v>
      </c>
      <c r="BC164" s="55">
        <f t="shared" si="91"/>
        <v>1.2290178419735749</v>
      </c>
      <c r="BE164" s="52">
        <f>IF(((AS164-T164)/T164)&gt;=BE$4,AD164,"")</f>
        <v>4.3999999999999861</v>
      </c>
      <c r="BF164" s="52" t="str">
        <f t="shared" si="92"/>
        <v/>
      </c>
      <c r="BG164" s="52" t="str">
        <f>IF(BB164&lt;=BG$4,AD164,"")</f>
        <v/>
      </c>
      <c r="BH164" s="52">
        <f>IF(BC164&gt;=BH$4,AD164,"")</f>
        <v>4.3999999999999861</v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9177.0101743321247</v>
      </c>
      <c r="AC165" s="71">
        <f t="shared" si="79"/>
        <v>822.98982566787527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4.2</v>
      </c>
      <c r="AG165" s="74">
        <f t="shared" si="98"/>
        <v>200</v>
      </c>
      <c r="AH165" s="60">
        <f t="shared" si="98"/>
        <v>50</v>
      </c>
      <c r="AI165" s="60">
        <f t="shared" si="98"/>
        <v>210</v>
      </c>
      <c r="AJ165" s="60">
        <f t="shared" si="98"/>
        <v>10210</v>
      </c>
      <c r="AK165" s="60">
        <f t="shared" si="98"/>
        <v>1228.4881299458557</v>
      </c>
      <c r="AL165" s="60">
        <f t="shared" si="98"/>
        <v>24.569762598917112</v>
      </c>
      <c r="AM165" s="60">
        <f t="shared" si="98"/>
        <v>-923.96491045397738</v>
      </c>
      <c r="AN165" s="60">
        <f t="shared" si="98"/>
        <v>-923.96491045397738</v>
      </c>
      <c r="AO165" s="60">
        <f t="shared" si="98"/>
        <v>923.96491045397738</v>
      </c>
      <c r="AP165" s="61" t="str">
        <f t="shared" si="80"/>
        <v/>
      </c>
      <c r="AQ165" s="62">
        <f t="shared" si="76"/>
        <v>35</v>
      </c>
      <c r="AR165" s="63">
        <f t="shared" si="81"/>
        <v>6.8766889764923702</v>
      </c>
      <c r="AS165" s="63">
        <f t="shared" si="82"/>
        <v>343.83444882461851</v>
      </c>
      <c r="AT165" s="63">
        <f t="shared" si="83"/>
        <v>687.66889764923701</v>
      </c>
      <c r="AU165" s="63">
        <f t="shared" si="77"/>
        <v>-343.83444882461851</v>
      </c>
      <c r="AV165" s="68">
        <f t="shared" si="84"/>
        <v>0.1</v>
      </c>
      <c r="AW165" s="63">
        <f t="shared" si="85"/>
        <v>1719.1722441230925</v>
      </c>
      <c r="AX165" s="63">
        <f t="shared" si="86"/>
        <v>-687.66889764923701</v>
      </c>
      <c r="AY165" s="64">
        <f t="shared" si="87"/>
        <v>1031.5033464738553</v>
      </c>
      <c r="AZ165" s="65">
        <f t="shared" si="88"/>
        <v>208.51352080598008</v>
      </c>
      <c r="BA165" s="51">
        <f t="shared" si="89"/>
        <v>2406.8411417723296</v>
      </c>
      <c r="BB165" s="55">
        <f t="shared" si="90"/>
        <v>0.26226854891195456</v>
      </c>
      <c r="BC165" s="55">
        <f t="shared" si="91"/>
        <v>1.2533609946353426</v>
      </c>
      <c r="BE165" s="52">
        <f>IF(((AS165-T165)/T165)&gt;=BE$4,AD165,"")</f>
        <v>4.2999999999999865</v>
      </c>
      <c r="BF165" s="52" t="str">
        <f t="shared" si="92"/>
        <v/>
      </c>
      <c r="BG165" s="52" t="str">
        <f>IF(BB165&lt;=BG$4,AD165,"")</f>
        <v/>
      </c>
      <c r="BH165" s="52">
        <f>IF(BC165&gt;=BH$4,AD165,"")</f>
        <v>4.2999999999999865</v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9177.0101743321247</v>
      </c>
      <c r="AC166" s="71">
        <f t="shared" si="79"/>
        <v>822.98982566787527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4.2</v>
      </c>
      <c r="AG166" s="74">
        <f t="shared" si="98"/>
        <v>200</v>
      </c>
      <c r="AH166" s="60">
        <f t="shared" si="98"/>
        <v>50</v>
      </c>
      <c r="AI166" s="60">
        <f t="shared" si="98"/>
        <v>210</v>
      </c>
      <c r="AJ166" s="60">
        <f t="shared" si="98"/>
        <v>10210</v>
      </c>
      <c r="AK166" s="60">
        <f t="shared" si="98"/>
        <v>1228.4881299458557</v>
      </c>
      <c r="AL166" s="60">
        <f t="shared" si="98"/>
        <v>24.569762598917112</v>
      </c>
      <c r="AM166" s="60">
        <f t="shared" si="98"/>
        <v>-923.96491045397738</v>
      </c>
      <c r="AN166" s="60">
        <f t="shared" si="98"/>
        <v>-923.96491045397738</v>
      </c>
      <c r="AO166" s="60">
        <f t="shared" si="98"/>
        <v>923.96491045397738</v>
      </c>
      <c r="AP166" s="61" t="str">
        <f t="shared" si="80"/>
        <v>VINTO</v>
      </c>
      <c r="AQ166" s="62">
        <f t="shared" si="76"/>
        <v>35</v>
      </c>
      <c r="AR166" s="63">
        <f t="shared" si="81"/>
        <v>7.0166101425993315</v>
      </c>
      <c r="AS166" s="63">
        <f t="shared" si="82"/>
        <v>350.83050712996658</v>
      </c>
      <c r="AT166" s="63">
        <f t="shared" si="83"/>
        <v>701.66101425993315</v>
      </c>
      <c r="AU166" s="63">
        <f t="shared" si="77"/>
        <v>-350.83050712996658</v>
      </c>
      <c r="AV166" s="68">
        <f t="shared" si="84"/>
        <v>0.1</v>
      </c>
      <c r="AW166" s="63">
        <f t="shared" si="85"/>
        <v>1754.1525356498328</v>
      </c>
      <c r="AX166" s="63">
        <f t="shared" si="86"/>
        <v>-701.66101425993315</v>
      </c>
      <c r="AY166" s="64">
        <f t="shared" si="87"/>
        <v>1052.4915213898996</v>
      </c>
      <c r="AZ166" s="65">
        <f t="shared" si="88"/>
        <v>229.50169572202435</v>
      </c>
      <c r="BA166" s="51">
        <f t="shared" si="89"/>
        <v>2455.8135499097662</v>
      </c>
      <c r="BB166" s="55">
        <f t="shared" si="90"/>
        <v>0.26760497190889221</v>
      </c>
      <c r="BC166" s="55">
        <f t="shared" si="91"/>
        <v>1.2788633450429092</v>
      </c>
      <c r="BE166" s="52">
        <f>IF(((AS166-T166)/T166)&gt;=BE$4,AD166,"")</f>
        <v>4.1999999999999869</v>
      </c>
      <c r="BF166" s="52">
        <f t="shared" si="92"/>
        <v>4.1999999999999869</v>
      </c>
      <c r="BG166" s="52" t="str">
        <f>IF(BB166&lt;=BG$4,AD166,"")</f>
        <v/>
      </c>
      <c r="BH166" s="52">
        <f>IF(BC166&gt;=BH$4,AD166,"")</f>
        <v>4.1999999999999869</v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9177.0101743321247</v>
      </c>
      <c r="AC167" s="71">
        <f t="shared" si="79"/>
        <v>822.98982566787527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4.2</v>
      </c>
      <c r="AG167" s="74">
        <f t="shared" si="98"/>
        <v>200</v>
      </c>
      <c r="AH167" s="60">
        <f t="shared" si="98"/>
        <v>50</v>
      </c>
      <c r="AI167" s="60">
        <f t="shared" si="98"/>
        <v>210</v>
      </c>
      <c r="AJ167" s="60">
        <f t="shared" si="98"/>
        <v>10210</v>
      </c>
      <c r="AK167" s="60">
        <f t="shared" si="98"/>
        <v>1228.4881299458557</v>
      </c>
      <c r="AL167" s="60">
        <f t="shared" si="98"/>
        <v>24.569762598917112</v>
      </c>
      <c r="AM167" s="60">
        <f t="shared" si="98"/>
        <v>-923.96491045397738</v>
      </c>
      <c r="AN167" s="60">
        <f t="shared" si="98"/>
        <v>-923.96491045397738</v>
      </c>
      <c r="AO167" s="60">
        <f t="shared" si="98"/>
        <v>923.96491045397738</v>
      </c>
      <c r="AP167" s="61" t="str">
        <f t="shared" si="80"/>
        <v>VINTO</v>
      </c>
      <c r="AQ167" s="62">
        <f t="shared" si="76"/>
        <v>35</v>
      </c>
      <c r="AR167" s="63">
        <f t="shared" si="81"/>
        <v>7.1633567314432174</v>
      </c>
      <c r="AS167" s="63">
        <f t="shared" si="82"/>
        <v>358.16783657216087</v>
      </c>
      <c r="AT167" s="63">
        <f t="shared" si="83"/>
        <v>716.33567314432173</v>
      </c>
      <c r="AU167" s="63">
        <f t="shared" si="77"/>
        <v>-358.16783657216087</v>
      </c>
      <c r="AV167" s="68">
        <f t="shared" si="84"/>
        <v>0.1</v>
      </c>
      <c r="AW167" s="63">
        <f t="shared" si="85"/>
        <v>1790.8391828608044</v>
      </c>
      <c r="AX167" s="63">
        <f t="shared" si="86"/>
        <v>-716.33567314432173</v>
      </c>
      <c r="AY167" s="64">
        <f t="shared" si="87"/>
        <v>1074.5035097164828</v>
      </c>
      <c r="AZ167" s="65">
        <f t="shared" si="88"/>
        <v>251.5136840486075</v>
      </c>
      <c r="BA167" s="51">
        <f t="shared" si="89"/>
        <v>2507.174856005126</v>
      </c>
      <c r="BB167" s="55">
        <f t="shared" si="90"/>
        <v>0.27320170822275358</v>
      </c>
      <c r="BC167" s="55">
        <f t="shared" si="91"/>
        <v>1.305609712543528</v>
      </c>
      <c r="BE167" s="52">
        <f>IF(((AS167-T167)/T167)&gt;=BE$4,AD167,"")</f>
        <v>4.0999999999999872</v>
      </c>
      <c r="BF167" s="52">
        <f t="shared" si="92"/>
        <v>4.0999999999999872</v>
      </c>
      <c r="BG167" s="52" t="str">
        <f>IF(BB167&lt;=BG$4,AD167,"")</f>
        <v/>
      </c>
      <c r="BH167" s="52">
        <f>IF(BC167&gt;=BH$4,AD167,"")</f>
        <v>4.0999999999999872</v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9177.0101743321247</v>
      </c>
      <c r="AC168" s="71">
        <f t="shared" si="79"/>
        <v>822.98982566787527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4.2</v>
      </c>
      <c r="AG168" s="74">
        <f t="shared" si="98"/>
        <v>200</v>
      </c>
      <c r="AH168" s="60">
        <f t="shared" si="98"/>
        <v>50</v>
      </c>
      <c r="AI168" s="60">
        <f t="shared" si="98"/>
        <v>210</v>
      </c>
      <c r="AJ168" s="60">
        <f t="shared" si="98"/>
        <v>10210</v>
      </c>
      <c r="AK168" s="60">
        <f t="shared" si="98"/>
        <v>1228.4881299458557</v>
      </c>
      <c r="AL168" s="60">
        <f t="shared" si="98"/>
        <v>24.569762598917112</v>
      </c>
      <c r="AM168" s="60">
        <f t="shared" si="98"/>
        <v>-923.96491045397738</v>
      </c>
      <c r="AN168" s="60">
        <f t="shared" si="98"/>
        <v>-923.96491045397738</v>
      </c>
      <c r="AO168" s="60">
        <f t="shared" si="98"/>
        <v>923.96491045397738</v>
      </c>
      <c r="AP168" s="61" t="str">
        <f t="shared" si="80"/>
        <v>VINTO</v>
      </c>
      <c r="AQ168" s="62">
        <f t="shared" si="76"/>
        <v>35</v>
      </c>
      <c r="AR168" s="63">
        <f t="shared" si="81"/>
        <v>7.3174406497292983</v>
      </c>
      <c r="AS168" s="63">
        <f t="shared" si="82"/>
        <v>365.87203248646489</v>
      </c>
      <c r="AT168" s="63">
        <f t="shared" si="83"/>
        <v>731.74406497292978</v>
      </c>
      <c r="AU168" s="63">
        <f t="shared" si="77"/>
        <v>-365.87203248646489</v>
      </c>
      <c r="AV168" s="68">
        <f t="shared" si="84"/>
        <v>0.1</v>
      </c>
      <c r="AW168" s="63">
        <f t="shared" si="85"/>
        <v>1829.3601624323244</v>
      </c>
      <c r="AX168" s="63">
        <f t="shared" si="86"/>
        <v>-731.74406497292978</v>
      </c>
      <c r="AY168" s="64">
        <f t="shared" si="87"/>
        <v>1097.6160974593945</v>
      </c>
      <c r="AZ168" s="65">
        <f t="shared" si="88"/>
        <v>274.62627179151923</v>
      </c>
      <c r="BA168" s="51">
        <f t="shared" si="89"/>
        <v>2561.1042274052543</v>
      </c>
      <c r="BB168" s="55">
        <f t="shared" si="90"/>
        <v>0.27907828135230806</v>
      </c>
      <c r="BC168" s="55">
        <f t="shared" si="91"/>
        <v>1.3336933984191768</v>
      </c>
      <c r="BE168" s="52">
        <f>IF(((AS168-T168)/T168)&gt;=BE$4,AD168,"")</f>
        <v>3.9999999999999871</v>
      </c>
      <c r="BF168" s="52">
        <f t="shared" si="92"/>
        <v>3.9999999999999871</v>
      </c>
      <c r="BG168" s="52" t="str">
        <f>IF(BB168&lt;=BG$4,AD168,"")</f>
        <v/>
      </c>
      <c r="BH168" s="52">
        <f>IF(BC168&gt;=BH$4,AD168,"")</f>
        <v>3.9999999999999871</v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9177.0101743321247</v>
      </c>
      <c r="AC169" s="71">
        <f t="shared" si="79"/>
        <v>822.98982566787527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4.2</v>
      </c>
      <c r="AG169" s="74">
        <f t="shared" si="98"/>
        <v>200</v>
      </c>
      <c r="AH169" s="60">
        <f t="shared" si="98"/>
        <v>50</v>
      </c>
      <c r="AI169" s="60">
        <f t="shared" si="98"/>
        <v>210</v>
      </c>
      <c r="AJ169" s="60">
        <f t="shared" si="98"/>
        <v>10210</v>
      </c>
      <c r="AK169" s="60">
        <f t="shared" si="98"/>
        <v>1228.4881299458557</v>
      </c>
      <c r="AL169" s="60">
        <f t="shared" si="98"/>
        <v>24.569762598917112</v>
      </c>
      <c r="AM169" s="60">
        <f t="shared" si="98"/>
        <v>-923.96491045397738</v>
      </c>
      <c r="AN169" s="60">
        <f t="shared" si="98"/>
        <v>-923.96491045397738</v>
      </c>
      <c r="AO169" s="60">
        <f t="shared" si="98"/>
        <v>923.96491045397738</v>
      </c>
      <c r="AP169" s="61" t="str">
        <f t="shared" si="80"/>
        <v>VINTO</v>
      </c>
      <c r="AQ169" s="62">
        <f t="shared" si="76"/>
        <v>35</v>
      </c>
      <c r="AR169" s="63">
        <f t="shared" si="81"/>
        <v>7.4794263074146654</v>
      </c>
      <c r="AS169" s="63">
        <f t="shared" si="82"/>
        <v>373.97131537073329</v>
      </c>
      <c r="AT169" s="63">
        <f t="shared" si="83"/>
        <v>747.94263074146659</v>
      </c>
      <c r="AU169" s="63">
        <f t="shared" si="77"/>
        <v>-373.97131537073329</v>
      </c>
      <c r="AV169" s="68">
        <f t="shared" si="84"/>
        <v>0.1</v>
      </c>
      <c r="AW169" s="63">
        <f t="shared" si="85"/>
        <v>1869.8565768536664</v>
      </c>
      <c r="AX169" s="63">
        <f t="shared" si="86"/>
        <v>-747.94263074146659</v>
      </c>
      <c r="AY169" s="64">
        <f t="shared" si="87"/>
        <v>1121.9139461121999</v>
      </c>
      <c r="AZ169" s="65">
        <f t="shared" si="88"/>
        <v>298.92412044432467</v>
      </c>
      <c r="BA169" s="51">
        <f t="shared" si="89"/>
        <v>2617.7992075951329</v>
      </c>
      <c r="BB169" s="55">
        <f t="shared" si="90"/>
        <v>0.28525621720645511</v>
      </c>
      <c r="BC169" s="55">
        <f t="shared" si="91"/>
        <v>1.3632172733140908</v>
      </c>
      <c r="BE169" s="52">
        <f>IF(((AS169-T169)/T169)&gt;=BE$4,AD169,"")</f>
        <v>3.899999999999987</v>
      </c>
      <c r="BF169" s="52">
        <f t="shared" si="92"/>
        <v>3.899999999999987</v>
      </c>
      <c r="BG169" s="52" t="str">
        <f>IF(BB169&lt;=BG$4,AD169,"")</f>
        <v/>
      </c>
      <c r="BH169" s="52">
        <f>IF(BC169&gt;=BH$4,AD169,"")</f>
        <v>3.899999999999987</v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9177.0101743321247</v>
      </c>
      <c r="AC170" s="71">
        <f t="shared" si="79"/>
        <v>822.98982566787527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4.2</v>
      </c>
      <c r="AG170" s="74">
        <f t="shared" si="101"/>
        <v>200</v>
      </c>
      <c r="AH170" s="60">
        <f t="shared" si="101"/>
        <v>50</v>
      </c>
      <c r="AI170" s="60">
        <f t="shared" si="101"/>
        <v>210</v>
      </c>
      <c r="AJ170" s="60">
        <f t="shared" si="101"/>
        <v>10210</v>
      </c>
      <c r="AK170" s="60">
        <f t="shared" si="101"/>
        <v>1228.4881299458557</v>
      </c>
      <c r="AL170" s="60">
        <f t="shared" si="101"/>
        <v>24.569762598917112</v>
      </c>
      <c r="AM170" s="60">
        <f t="shared" si="101"/>
        <v>-923.96491045397738</v>
      </c>
      <c r="AN170" s="60">
        <f t="shared" si="101"/>
        <v>-923.96491045397738</v>
      </c>
      <c r="AO170" s="60">
        <f t="shared" si="101"/>
        <v>923.96491045397738</v>
      </c>
      <c r="AP170" s="61" t="str">
        <f t="shared" si="80"/>
        <v>VINTO</v>
      </c>
      <c r="AQ170" s="62">
        <f t="shared" si="76"/>
        <v>35</v>
      </c>
      <c r="AR170" s="63">
        <f t="shared" si="81"/>
        <v>7.6499375260308415</v>
      </c>
      <c r="AS170" s="63">
        <f t="shared" si="82"/>
        <v>382.4968763015421</v>
      </c>
      <c r="AT170" s="63">
        <f t="shared" si="83"/>
        <v>764.9937526030842</v>
      </c>
      <c r="AU170" s="63">
        <f t="shared" si="77"/>
        <v>-382.4968763015421</v>
      </c>
      <c r="AV170" s="68">
        <f t="shared" si="84"/>
        <v>0.1</v>
      </c>
      <c r="AW170" s="63">
        <f t="shared" si="85"/>
        <v>1912.4843815077106</v>
      </c>
      <c r="AX170" s="63">
        <f t="shared" si="86"/>
        <v>-764.9937526030842</v>
      </c>
      <c r="AY170" s="64">
        <f t="shared" si="87"/>
        <v>1147.4906289046264</v>
      </c>
      <c r="AZ170" s="65">
        <f t="shared" si="88"/>
        <v>324.50080323675115</v>
      </c>
      <c r="BA170" s="51">
        <f t="shared" si="89"/>
        <v>2677.4781341107946</v>
      </c>
      <c r="BB170" s="55">
        <f t="shared" si="90"/>
        <v>0.29175930757924146</v>
      </c>
      <c r="BC170" s="55">
        <f t="shared" si="91"/>
        <v>1.3942950363613684</v>
      </c>
      <c r="BE170" s="52">
        <f>IF(((AS170-T170)/T170)&gt;=BE$4,AD170,"")</f>
        <v>3.7999999999999869</v>
      </c>
      <c r="BF170" s="52">
        <f t="shared" si="92"/>
        <v>3.7999999999999869</v>
      </c>
      <c r="BG170" s="52" t="str">
        <f>IF(BB170&lt;=BG$4,AD170,"")</f>
        <v/>
      </c>
      <c r="BH170" s="52">
        <f>IF(BC170&gt;=BH$4,AD170,"")</f>
        <v>3.7999999999999869</v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9177.0101743321247</v>
      </c>
      <c r="AC171" s="71">
        <f t="shared" si="79"/>
        <v>822.98982566787527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4.2</v>
      </c>
      <c r="AG171" s="74">
        <f t="shared" si="101"/>
        <v>200</v>
      </c>
      <c r="AH171" s="60">
        <f t="shared" si="101"/>
        <v>50</v>
      </c>
      <c r="AI171" s="60">
        <f t="shared" si="101"/>
        <v>210</v>
      </c>
      <c r="AJ171" s="60">
        <f t="shared" si="101"/>
        <v>10210</v>
      </c>
      <c r="AK171" s="60">
        <f t="shared" si="101"/>
        <v>1228.4881299458557</v>
      </c>
      <c r="AL171" s="60">
        <f t="shared" si="101"/>
        <v>24.569762598917112</v>
      </c>
      <c r="AM171" s="60">
        <f t="shared" si="101"/>
        <v>-923.96491045397738</v>
      </c>
      <c r="AN171" s="60">
        <f t="shared" si="101"/>
        <v>-923.96491045397738</v>
      </c>
      <c r="AO171" s="60">
        <f t="shared" si="101"/>
        <v>923.96491045397738</v>
      </c>
      <c r="AP171" s="61" t="str">
        <f t="shared" si="80"/>
        <v>VINTO</v>
      </c>
      <c r="AQ171" s="62">
        <f t="shared" si="76"/>
        <v>35</v>
      </c>
      <c r="AR171" s="63">
        <f t="shared" si="81"/>
        <v>7.8296655672749189</v>
      </c>
      <c r="AS171" s="63">
        <f t="shared" si="82"/>
        <v>391.48327836374597</v>
      </c>
      <c r="AT171" s="63">
        <f t="shared" si="83"/>
        <v>782.96655672749193</v>
      </c>
      <c r="AU171" s="63">
        <f t="shared" si="77"/>
        <v>-391.48327836374597</v>
      </c>
      <c r="AV171" s="68">
        <f t="shared" si="84"/>
        <v>0.1</v>
      </c>
      <c r="AW171" s="63">
        <f t="shared" si="85"/>
        <v>1957.4163918187298</v>
      </c>
      <c r="AX171" s="63">
        <f t="shared" si="86"/>
        <v>-782.96655672749193</v>
      </c>
      <c r="AY171" s="64">
        <f t="shared" si="87"/>
        <v>1174.4498350912379</v>
      </c>
      <c r="AZ171" s="65">
        <f t="shared" si="88"/>
        <v>351.46000942336264</v>
      </c>
      <c r="BA171" s="51">
        <f t="shared" si="89"/>
        <v>2740.382948546222</v>
      </c>
      <c r="BB171" s="55">
        <f t="shared" si="90"/>
        <v>0.29861391635055684</v>
      </c>
      <c r="BC171" s="55">
        <f t="shared" si="91"/>
        <v>1.4270526784922823</v>
      </c>
      <c r="BE171" s="52">
        <f>IF(((AS171-T171)/T171)&gt;=BE$4,AD171,"")</f>
        <v>3.6999999999999869</v>
      </c>
      <c r="BF171" s="52">
        <f t="shared" si="92"/>
        <v>3.6999999999999869</v>
      </c>
      <c r="BG171" s="52" t="str">
        <f>IF(BB171&lt;=BG$4,AD171,"")</f>
        <v/>
      </c>
      <c r="BH171" s="52">
        <f>IF(BC171&gt;=BH$4,AD171,"")</f>
        <v>3.6999999999999869</v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9177.0101743321247</v>
      </c>
      <c r="AC172" s="71">
        <f t="shared" si="79"/>
        <v>822.98982566787527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4.2</v>
      </c>
      <c r="AG172" s="74">
        <f t="shared" si="101"/>
        <v>200</v>
      </c>
      <c r="AH172" s="60">
        <f t="shared" si="101"/>
        <v>50</v>
      </c>
      <c r="AI172" s="60">
        <f t="shared" si="101"/>
        <v>210</v>
      </c>
      <c r="AJ172" s="60">
        <f t="shared" si="101"/>
        <v>10210</v>
      </c>
      <c r="AK172" s="60">
        <f t="shared" si="101"/>
        <v>1228.4881299458557</v>
      </c>
      <c r="AL172" s="60">
        <f t="shared" si="101"/>
        <v>24.569762598917112</v>
      </c>
      <c r="AM172" s="60">
        <f t="shared" si="101"/>
        <v>-923.96491045397738</v>
      </c>
      <c r="AN172" s="60">
        <f t="shared" si="101"/>
        <v>-923.96491045397738</v>
      </c>
      <c r="AO172" s="60">
        <f t="shared" si="101"/>
        <v>923.96491045397738</v>
      </c>
      <c r="AP172" s="61" t="str">
        <f t="shared" si="80"/>
        <v>VINTO</v>
      </c>
      <c r="AQ172" s="62">
        <f t="shared" si="76"/>
        <v>35</v>
      </c>
      <c r="AR172" s="63">
        <f t="shared" si="81"/>
        <v>8.0193784996992221</v>
      </c>
      <c r="AS172" s="63">
        <f t="shared" si="82"/>
        <v>400.96892498496112</v>
      </c>
      <c r="AT172" s="63">
        <f t="shared" si="83"/>
        <v>801.93784996992224</v>
      </c>
      <c r="AU172" s="63">
        <f t="shared" si="77"/>
        <v>-400.96892498496112</v>
      </c>
      <c r="AV172" s="68">
        <f t="shared" si="84"/>
        <v>0.1</v>
      </c>
      <c r="AW172" s="63">
        <f t="shared" si="85"/>
        <v>2004.8446249248057</v>
      </c>
      <c r="AX172" s="63">
        <f t="shared" si="86"/>
        <v>-801.93784996992224</v>
      </c>
      <c r="AY172" s="64">
        <f t="shared" si="87"/>
        <v>1202.9067749548835</v>
      </c>
      <c r="AZ172" s="65">
        <f t="shared" si="88"/>
        <v>379.91694928700826</v>
      </c>
      <c r="BA172" s="51">
        <f t="shared" si="89"/>
        <v>2806.7824748947278</v>
      </c>
      <c r="BB172" s="55">
        <f t="shared" si="90"/>
        <v>0.30584933672027853</v>
      </c>
      <c r="BC172" s="55">
        <f t="shared" si="91"/>
        <v>1.4616301896304695</v>
      </c>
      <c r="BE172" s="52">
        <f>IF(((AS172-T172)/T172)&gt;=BE$4,AD172,"")</f>
        <v>3.5999999999999868</v>
      </c>
      <c r="BF172" s="52">
        <f t="shared" si="92"/>
        <v>3.5999999999999868</v>
      </c>
      <c r="BG172" s="52" t="str">
        <f>IF(BB172&lt;=BG$4,AD172,"")</f>
        <v/>
      </c>
      <c r="BH172" s="52">
        <f>IF(BC172&gt;=BH$4,AD172,"")</f>
        <v>3.5999999999999868</v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9177.0101743321247</v>
      </c>
      <c r="AC173" s="71">
        <f t="shared" si="79"/>
        <v>822.98982566787527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4.2</v>
      </c>
      <c r="AG173" s="74">
        <f t="shared" si="101"/>
        <v>200</v>
      </c>
      <c r="AH173" s="60">
        <f t="shared" si="101"/>
        <v>50</v>
      </c>
      <c r="AI173" s="60">
        <f t="shared" si="101"/>
        <v>210</v>
      </c>
      <c r="AJ173" s="60">
        <f t="shared" si="101"/>
        <v>10210</v>
      </c>
      <c r="AK173" s="60">
        <f t="shared" si="101"/>
        <v>1228.4881299458557</v>
      </c>
      <c r="AL173" s="60">
        <f t="shared" si="101"/>
        <v>24.569762598917112</v>
      </c>
      <c r="AM173" s="60">
        <f t="shared" si="101"/>
        <v>-923.96491045397738</v>
      </c>
      <c r="AN173" s="60">
        <f t="shared" si="101"/>
        <v>-923.96491045397738</v>
      </c>
      <c r="AO173" s="60">
        <f t="shared" si="101"/>
        <v>923.96491045397738</v>
      </c>
      <c r="AP173" s="61" t="str">
        <f t="shared" si="80"/>
        <v>VINTO</v>
      </c>
      <c r="AQ173" s="62">
        <f t="shared" si="76"/>
        <v>35</v>
      </c>
      <c r="AR173" s="63">
        <f t="shared" si="81"/>
        <v>8.2199321711192024</v>
      </c>
      <c r="AS173" s="63">
        <f t="shared" si="82"/>
        <v>410.99660855596011</v>
      </c>
      <c r="AT173" s="63">
        <f t="shared" si="83"/>
        <v>821.99321711192022</v>
      </c>
      <c r="AU173" s="63">
        <f t="shared" si="77"/>
        <v>-410.99660855596011</v>
      </c>
      <c r="AV173" s="68">
        <f t="shared" si="84"/>
        <v>0.1</v>
      </c>
      <c r="AW173" s="63">
        <f t="shared" si="85"/>
        <v>2054.9830427798006</v>
      </c>
      <c r="AX173" s="63">
        <f t="shared" si="86"/>
        <v>-821.99321711192022</v>
      </c>
      <c r="AY173" s="64">
        <f t="shared" si="87"/>
        <v>1232.9898256678803</v>
      </c>
      <c r="AZ173" s="65">
        <f t="shared" si="88"/>
        <v>410.000000000005</v>
      </c>
      <c r="BA173" s="51">
        <f t="shared" si="89"/>
        <v>2876.9762598917209</v>
      </c>
      <c r="BB173" s="55">
        <f t="shared" si="90"/>
        <v>0.31349820968255587</v>
      </c>
      <c r="BC173" s="55">
        <f t="shared" si="91"/>
        <v>1.4981835585479815</v>
      </c>
      <c r="BE173" s="52">
        <f>IF(((AS173-T173)/T173)&gt;=BE$4,AD173,"")</f>
        <v>3.4999999999999867</v>
      </c>
      <c r="BF173" s="52">
        <f t="shared" si="92"/>
        <v>3.4999999999999867</v>
      </c>
      <c r="BG173" s="52" t="str">
        <f>IF(BB173&lt;=BG$4,AD173,"")</f>
        <v/>
      </c>
      <c r="BH173" s="52">
        <f>IF(BC173&gt;=BH$4,AD173,"")</f>
        <v>3.4999999999999867</v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9177.0101743321247</v>
      </c>
      <c r="AC174" s="71">
        <f t="shared" si="79"/>
        <v>822.98982566787527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4.2</v>
      </c>
      <c r="AG174" s="74">
        <f t="shared" si="101"/>
        <v>200</v>
      </c>
      <c r="AH174" s="60">
        <f t="shared" si="101"/>
        <v>50</v>
      </c>
      <c r="AI174" s="60">
        <f t="shared" si="101"/>
        <v>210</v>
      </c>
      <c r="AJ174" s="60">
        <f t="shared" si="101"/>
        <v>10210</v>
      </c>
      <c r="AK174" s="60">
        <f t="shared" si="101"/>
        <v>1228.4881299458557</v>
      </c>
      <c r="AL174" s="60">
        <f t="shared" si="101"/>
        <v>24.569762598917112</v>
      </c>
      <c r="AM174" s="60">
        <f t="shared" si="101"/>
        <v>-923.96491045397738</v>
      </c>
      <c r="AN174" s="60">
        <f t="shared" si="101"/>
        <v>-923.96491045397738</v>
      </c>
      <c r="AO174" s="60">
        <f t="shared" si="101"/>
        <v>923.96491045397738</v>
      </c>
      <c r="AP174" s="61" t="str">
        <f t="shared" si="80"/>
        <v>VINTO</v>
      </c>
      <c r="AQ174" s="62">
        <f t="shared" si="76"/>
        <v>35</v>
      </c>
      <c r="AR174" s="63">
        <f t="shared" si="81"/>
        <v>8.4322831173285913</v>
      </c>
      <c r="AS174" s="63">
        <f t="shared" si="82"/>
        <v>421.61415586642954</v>
      </c>
      <c r="AT174" s="63">
        <f t="shared" si="83"/>
        <v>843.22831173285908</v>
      </c>
      <c r="AU174" s="63">
        <f t="shared" si="77"/>
        <v>-421.61415586642954</v>
      </c>
      <c r="AV174" s="68">
        <f t="shared" si="84"/>
        <v>0.1</v>
      </c>
      <c r="AW174" s="63">
        <f t="shared" si="85"/>
        <v>2108.0707793321476</v>
      </c>
      <c r="AX174" s="63">
        <f t="shared" si="86"/>
        <v>-843.22831173285908</v>
      </c>
      <c r="AY174" s="64">
        <f t="shared" si="87"/>
        <v>1264.8424675992885</v>
      </c>
      <c r="AZ174" s="65">
        <f t="shared" si="88"/>
        <v>441.85264193141325</v>
      </c>
      <c r="BA174" s="51">
        <f t="shared" si="89"/>
        <v>2951.2990910650069</v>
      </c>
      <c r="BB174" s="55">
        <f t="shared" si="90"/>
        <v>0.32159701634849647</v>
      </c>
      <c r="BC174" s="55">
        <f t="shared" si="91"/>
        <v>1.5368871256371117</v>
      </c>
      <c r="BE174" s="52">
        <f>IF(((AS174-T174)/T174)&gt;=BE$4,AD174,"")</f>
        <v>3.3999999999999866</v>
      </c>
      <c r="BF174" s="52">
        <f t="shared" si="92"/>
        <v>3.3999999999999866</v>
      </c>
      <c r="BG174" s="52" t="str">
        <f>IF(BB174&lt;=BG$4,AD174,"")</f>
        <v/>
      </c>
      <c r="BH174" s="52">
        <f>IF(BC174&gt;=BH$4,AD174,"")</f>
        <v>3.3999999999999866</v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9177.0101743321247</v>
      </c>
      <c r="AC175" s="71">
        <f t="shared" si="79"/>
        <v>822.98982566787527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4.2</v>
      </c>
      <c r="AG175" s="74">
        <f t="shared" si="101"/>
        <v>200</v>
      </c>
      <c r="AH175" s="60">
        <f t="shared" si="101"/>
        <v>50</v>
      </c>
      <c r="AI175" s="60">
        <f t="shared" si="101"/>
        <v>210</v>
      </c>
      <c r="AJ175" s="60">
        <f t="shared" si="101"/>
        <v>10210</v>
      </c>
      <c r="AK175" s="60">
        <f t="shared" si="101"/>
        <v>1228.4881299458557</v>
      </c>
      <c r="AL175" s="60">
        <f t="shared" si="101"/>
        <v>24.569762598917112</v>
      </c>
      <c r="AM175" s="60">
        <f t="shared" si="101"/>
        <v>-923.96491045397738</v>
      </c>
      <c r="AN175" s="60">
        <f t="shared" si="101"/>
        <v>-923.96491045397738</v>
      </c>
      <c r="AO175" s="60">
        <f t="shared" si="101"/>
        <v>923.96491045397738</v>
      </c>
      <c r="AP175" s="61" t="str">
        <f t="shared" si="80"/>
        <v>VINTO</v>
      </c>
      <c r="AQ175" s="62">
        <f t="shared" si="76"/>
        <v>35</v>
      </c>
      <c r="AR175" s="63">
        <f t="shared" si="81"/>
        <v>8.6575038178537014</v>
      </c>
      <c r="AS175" s="63">
        <f t="shared" si="82"/>
        <v>432.87519089268505</v>
      </c>
      <c r="AT175" s="63">
        <f t="shared" si="83"/>
        <v>865.75038178537011</v>
      </c>
      <c r="AU175" s="63">
        <f t="shared" si="77"/>
        <v>-432.87519089268505</v>
      </c>
      <c r="AV175" s="68">
        <f t="shared" si="84"/>
        <v>0.1</v>
      </c>
      <c r="AW175" s="63">
        <f t="shared" si="85"/>
        <v>2164.3759544634254</v>
      </c>
      <c r="AX175" s="63">
        <f t="shared" si="86"/>
        <v>-865.75038178537011</v>
      </c>
      <c r="AY175" s="64">
        <f t="shared" si="87"/>
        <v>1298.6255726780553</v>
      </c>
      <c r="AZ175" s="65">
        <f t="shared" si="88"/>
        <v>475.63574701018001</v>
      </c>
      <c r="BA175" s="51">
        <f t="shared" si="89"/>
        <v>3030.1263362487953</v>
      </c>
      <c r="BB175" s="55">
        <f t="shared" si="90"/>
        <v>0.3301866597820699</v>
      </c>
      <c r="BC175" s="55">
        <f t="shared" si="91"/>
        <v>1.5779363634589172</v>
      </c>
      <c r="BE175" s="52">
        <f>IF(((AS175-T175)/T175)&gt;=BE$4,AD175,"")</f>
        <v>3.2999999999999865</v>
      </c>
      <c r="BF175" s="52">
        <f t="shared" si="92"/>
        <v>3.2999999999999865</v>
      </c>
      <c r="BG175" s="52" t="str">
        <f>IF(BB175&lt;=BG$4,AD175,"")</f>
        <v/>
      </c>
      <c r="BH175" s="52">
        <f>IF(BC175&gt;=BH$4,AD175,"")</f>
        <v>3.2999999999999865</v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9177.0101743321247</v>
      </c>
      <c r="AC176" s="71">
        <f t="shared" si="79"/>
        <v>822.98982566787527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4.2</v>
      </c>
      <c r="AG176" s="74">
        <f t="shared" si="101"/>
        <v>200</v>
      </c>
      <c r="AH176" s="60">
        <f t="shared" si="101"/>
        <v>50</v>
      </c>
      <c r="AI176" s="60">
        <f t="shared" si="101"/>
        <v>210</v>
      </c>
      <c r="AJ176" s="60">
        <f t="shared" si="101"/>
        <v>10210</v>
      </c>
      <c r="AK176" s="60">
        <f t="shared" si="101"/>
        <v>1228.4881299458557</v>
      </c>
      <c r="AL176" s="60">
        <f t="shared" si="101"/>
        <v>24.569762598917112</v>
      </c>
      <c r="AM176" s="60">
        <f t="shared" si="101"/>
        <v>-923.96491045397738</v>
      </c>
      <c r="AN176" s="60">
        <f t="shared" si="101"/>
        <v>-923.96491045397738</v>
      </c>
      <c r="AO176" s="60">
        <f t="shared" si="101"/>
        <v>923.96491045397738</v>
      </c>
      <c r="AP176" s="61" t="str">
        <f t="shared" si="80"/>
        <v>VINTO</v>
      </c>
      <c r="AQ176" s="62">
        <f t="shared" si="76"/>
        <v>35</v>
      </c>
      <c r="AR176" s="63">
        <f t="shared" si="81"/>
        <v>8.8968008121616311</v>
      </c>
      <c r="AS176" s="63">
        <f t="shared" si="82"/>
        <v>444.84004060808155</v>
      </c>
      <c r="AT176" s="63">
        <f t="shared" si="83"/>
        <v>889.6800812161631</v>
      </c>
      <c r="AU176" s="63">
        <f t="shared" si="77"/>
        <v>-444.84004060808155</v>
      </c>
      <c r="AV176" s="68">
        <f t="shared" si="84"/>
        <v>0.1</v>
      </c>
      <c r="AW176" s="63">
        <f t="shared" si="85"/>
        <v>2224.2002030404078</v>
      </c>
      <c r="AX176" s="63">
        <f t="shared" si="86"/>
        <v>-889.6800812161631</v>
      </c>
      <c r="AY176" s="64">
        <f t="shared" si="87"/>
        <v>1334.5201218242446</v>
      </c>
      <c r="AZ176" s="65">
        <f t="shared" si="88"/>
        <v>511.53029615636933</v>
      </c>
      <c r="BA176" s="51">
        <f t="shared" si="89"/>
        <v>3113.880284256571</v>
      </c>
      <c r="BB176" s="55">
        <f t="shared" si="90"/>
        <v>0.33931315593024175</v>
      </c>
      <c r="BC176" s="55">
        <f t="shared" si="91"/>
        <v>1.6215511786445849</v>
      </c>
      <c r="BE176" s="52">
        <f>IF(((AS176-T176)/T176)&gt;=BE$4,AD176,"")</f>
        <v>3.1999999999999864</v>
      </c>
      <c r="BF176" s="52">
        <f t="shared" si="92"/>
        <v>3.1999999999999864</v>
      </c>
      <c r="BG176" s="52" t="str">
        <f>IF(BB176&lt;=BG$4,AD176,"")</f>
        <v/>
      </c>
      <c r="BH176" s="52">
        <f>IF(BC176&gt;=BH$4,AD176,"")</f>
        <v>3.1999999999999864</v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9177.0101743321247</v>
      </c>
      <c r="AC177" s="71">
        <f t="shared" si="79"/>
        <v>822.98982566787527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4.2</v>
      </c>
      <c r="AG177" s="74">
        <f t="shared" si="101"/>
        <v>200</v>
      </c>
      <c r="AH177" s="60">
        <f t="shared" si="101"/>
        <v>50</v>
      </c>
      <c r="AI177" s="60">
        <f t="shared" si="101"/>
        <v>210</v>
      </c>
      <c r="AJ177" s="60">
        <f t="shared" si="101"/>
        <v>10210</v>
      </c>
      <c r="AK177" s="60">
        <f t="shared" si="101"/>
        <v>1228.4881299458557</v>
      </c>
      <c r="AL177" s="60">
        <f t="shared" si="101"/>
        <v>24.569762598917112</v>
      </c>
      <c r="AM177" s="60">
        <f t="shared" si="101"/>
        <v>-923.96491045397738</v>
      </c>
      <c r="AN177" s="60">
        <f t="shared" si="101"/>
        <v>-923.96491045397738</v>
      </c>
      <c r="AO177" s="60">
        <f t="shared" si="101"/>
        <v>923.96491045397738</v>
      </c>
      <c r="AP177" s="61" t="str">
        <f t="shared" si="80"/>
        <v>VINTO</v>
      </c>
      <c r="AQ177" s="62">
        <f t="shared" si="76"/>
        <v>35</v>
      </c>
      <c r="AR177" s="63">
        <f t="shared" si="81"/>
        <v>9.1515363222313617</v>
      </c>
      <c r="AS177" s="63">
        <f t="shared" si="82"/>
        <v>457.57681611156806</v>
      </c>
      <c r="AT177" s="63">
        <f t="shared" si="83"/>
        <v>915.15363222313613</v>
      </c>
      <c r="AU177" s="63">
        <f t="shared" si="77"/>
        <v>-457.57681611156806</v>
      </c>
      <c r="AV177" s="68">
        <f t="shared" si="84"/>
        <v>0.1</v>
      </c>
      <c r="AW177" s="63">
        <f t="shared" si="85"/>
        <v>2287.8840805578402</v>
      </c>
      <c r="AX177" s="63">
        <f t="shared" si="86"/>
        <v>-915.15363222313613</v>
      </c>
      <c r="AY177" s="64">
        <f t="shared" si="87"/>
        <v>1372.7304483347041</v>
      </c>
      <c r="AZ177" s="65">
        <f t="shared" si="88"/>
        <v>549.74062266682881</v>
      </c>
      <c r="BA177" s="51">
        <f t="shared" si="89"/>
        <v>3203.0377127809766</v>
      </c>
      <c r="BB177" s="55">
        <f t="shared" si="90"/>
        <v>0.34902845828152129</v>
      </c>
      <c r="BC177" s="55">
        <f t="shared" si="91"/>
        <v>1.6679798528744891</v>
      </c>
      <c r="BE177" s="52">
        <f>IF(((AS177-T177)/T177)&gt;=BE$4,AD177,"")</f>
        <v>3.0999999999999863</v>
      </c>
      <c r="BF177" s="52">
        <f t="shared" si="92"/>
        <v>3.0999999999999863</v>
      </c>
      <c r="BG177" s="52" t="str">
        <f>IF(BB177&lt;=BG$4,AD177,"")</f>
        <v/>
      </c>
      <c r="BH177" s="52">
        <f>IF(BC177&gt;=BH$4,AD177,"")</f>
        <v>3.0999999999999863</v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9177.0101743321247</v>
      </c>
      <c r="AC178" s="71">
        <f t="shared" si="79"/>
        <v>822.98982566787527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4.2</v>
      </c>
      <c r="AG178" s="74">
        <f t="shared" si="101"/>
        <v>200</v>
      </c>
      <c r="AH178" s="60">
        <f t="shared" si="101"/>
        <v>50</v>
      </c>
      <c r="AI178" s="60">
        <f t="shared" si="101"/>
        <v>210</v>
      </c>
      <c r="AJ178" s="60">
        <f t="shared" si="101"/>
        <v>10210</v>
      </c>
      <c r="AK178" s="60">
        <f t="shared" si="101"/>
        <v>1228.4881299458557</v>
      </c>
      <c r="AL178" s="60">
        <f t="shared" si="101"/>
        <v>24.569762598917112</v>
      </c>
      <c r="AM178" s="60">
        <f t="shared" si="101"/>
        <v>-923.96491045397738</v>
      </c>
      <c r="AN178" s="60">
        <f t="shared" si="101"/>
        <v>-923.96491045397738</v>
      </c>
      <c r="AO178" s="60">
        <f t="shared" si="101"/>
        <v>923.96491045397738</v>
      </c>
      <c r="AP178" s="61" t="str">
        <f t="shared" si="80"/>
        <v>VINTO</v>
      </c>
      <c r="AQ178" s="62">
        <f t="shared" si="76"/>
        <v>35</v>
      </c>
      <c r="AR178" s="63">
        <f t="shared" si="81"/>
        <v>9.4232541996390751</v>
      </c>
      <c r="AS178" s="63">
        <f t="shared" si="82"/>
        <v>471.16270998195375</v>
      </c>
      <c r="AT178" s="63">
        <f t="shared" si="83"/>
        <v>942.32541996390751</v>
      </c>
      <c r="AU178" s="63">
        <f t="shared" si="77"/>
        <v>-471.16270998195375</v>
      </c>
      <c r="AV178" s="68">
        <f t="shared" si="84"/>
        <v>0.1</v>
      </c>
      <c r="AW178" s="63">
        <f t="shared" si="85"/>
        <v>2355.8135499097689</v>
      </c>
      <c r="AX178" s="63">
        <f t="shared" si="86"/>
        <v>-942.32541996390751</v>
      </c>
      <c r="AY178" s="64">
        <f t="shared" si="87"/>
        <v>1413.4881299458614</v>
      </c>
      <c r="AZ178" s="65">
        <f t="shared" si="88"/>
        <v>590.49830427798611</v>
      </c>
      <c r="BA178" s="51">
        <f t="shared" si="89"/>
        <v>3298.1389698736762</v>
      </c>
      <c r="BB178" s="55">
        <f t="shared" si="90"/>
        <v>0.35939144745621959</v>
      </c>
      <c r="BC178" s="55">
        <f t="shared" si="91"/>
        <v>1.7175037720530544</v>
      </c>
      <c r="BE178" s="52">
        <f>IF(((AS178-T178)/T178)&gt;=BE$4,AD178,"")</f>
        <v>2.9999999999999862</v>
      </c>
      <c r="BF178" s="52">
        <f t="shared" si="92"/>
        <v>2.9999999999999862</v>
      </c>
      <c r="BG178" s="52" t="str">
        <f>IF(BB178&lt;=BG$4,AD178,"")</f>
        <v/>
      </c>
      <c r="BH178" s="52">
        <f>IF(BC178&gt;=BH$4,AD178,"")</f>
        <v>2.9999999999999862</v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9177.0101743321247</v>
      </c>
      <c r="AC179" s="71">
        <f t="shared" si="79"/>
        <v>822.98982566787527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4.2</v>
      </c>
      <c r="AG179" s="74">
        <f t="shared" si="101"/>
        <v>200</v>
      </c>
      <c r="AH179" s="60">
        <f t="shared" si="101"/>
        <v>50</v>
      </c>
      <c r="AI179" s="60">
        <f t="shared" si="101"/>
        <v>210</v>
      </c>
      <c r="AJ179" s="60">
        <f t="shared" si="101"/>
        <v>10210</v>
      </c>
      <c r="AK179" s="60">
        <f t="shared" si="101"/>
        <v>1228.4881299458557</v>
      </c>
      <c r="AL179" s="60">
        <f t="shared" si="101"/>
        <v>24.569762598917112</v>
      </c>
      <c r="AM179" s="60">
        <f t="shared" si="101"/>
        <v>-923.96491045397738</v>
      </c>
      <c r="AN179" s="60">
        <f t="shared" si="101"/>
        <v>-923.96491045397738</v>
      </c>
      <c r="AO179" s="60">
        <f t="shared" si="101"/>
        <v>923.96491045397738</v>
      </c>
      <c r="AP179" s="61" t="str">
        <f t="shared" si="80"/>
        <v>VINTO</v>
      </c>
      <c r="AQ179" s="62">
        <f t="shared" si="76"/>
        <v>35</v>
      </c>
      <c r="AR179" s="63">
        <f t="shared" si="81"/>
        <v>9.7137112410059423</v>
      </c>
      <c r="AS179" s="63">
        <f t="shared" si="82"/>
        <v>485.68556205029711</v>
      </c>
      <c r="AT179" s="63">
        <f t="shared" si="83"/>
        <v>971.37112410059422</v>
      </c>
      <c r="AU179" s="63">
        <f t="shared" si="77"/>
        <v>-485.68556205029711</v>
      </c>
      <c r="AV179" s="68">
        <f t="shared" si="84"/>
        <v>0.1</v>
      </c>
      <c r="AW179" s="63">
        <f t="shared" si="85"/>
        <v>2428.4278102514854</v>
      </c>
      <c r="AX179" s="63">
        <f t="shared" si="86"/>
        <v>-971.37112410059422</v>
      </c>
      <c r="AY179" s="64">
        <f t="shared" si="87"/>
        <v>1457.0566861508912</v>
      </c>
      <c r="AZ179" s="65">
        <f t="shared" si="88"/>
        <v>634.06686048301594</v>
      </c>
      <c r="BA179" s="51">
        <f t="shared" si="89"/>
        <v>3399.7989343520799</v>
      </c>
      <c r="BB179" s="55">
        <f t="shared" si="90"/>
        <v>0.37046912553951777</v>
      </c>
      <c r="BC179" s="55">
        <f t="shared" si="91"/>
        <v>1.7704431339335891</v>
      </c>
      <c r="BE179" s="52">
        <f>IF(((AS179-T179)/T179)&gt;=BE$4,AD179,"")</f>
        <v>2.8999999999999861</v>
      </c>
      <c r="BF179" s="52">
        <f t="shared" si="92"/>
        <v>2.8999999999999861</v>
      </c>
      <c r="BG179" s="52" t="str">
        <f>IF(BB179&lt;=BG$4,AD179,"")</f>
        <v/>
      </c>
      <c r="BH179" s="52">
        <f>IF(BC179&gt;=BH$4,AD179,"")</f>
        <v>2.8999999999999861</v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9177.0101743321247</v>
      </c>
      <c r="AC180" s="71">
        <f t="shared" si="79"/>
        <v>822.98982566787527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4.2</v>
      </c>
      <c r="AG180" s="74">
        <f t="shared" si="101"/>
        <v>200</v>
      </c>
      <c r="AH180" s="60">
        <f t="shared" si="101"/>
        <v>50</v>
      </c>
      <c r="AI180" s="60">
        <f t="shared" si="101"/>
        <v>210</v>
      </c>
      <c r="AJ180" s="60">
        <f t="shared" si="101"/>
        <v>10210</v>
      </c>
      <c r="AK180" s="60">
        <f t="shared" si="101"/>
        <v>1228.4881299458557</v>
      </c>
      <c r="AL180" s="60">
        <f t="shared" si="101"/>
        <v>24.569762598917112</v>
      </c>
      <c r="AM180" s="60">
        <f t="shared" si="101"/>
        <v>-923.96491045397738</v>
      </c>
      <c r="AN180" s="60">
        <f t="shared" si="101"/>
        <v>-923.96491045397738</v>
      </c>
      <c r="AO180" s="60">
        <f t="shared" si="101"/>
        <v>923.96491045397738</v>
      </c>
      <c r="AP180" s="61" t="str">
        <f t="shared" si="80"/>
        <v>VINTO</v>
      </c>
      <c r="AQ180" s="62">
        <f t="shared" si="76"/>
        <v>35</v>
      </c>
      <c r="AR180" s="63">
        <f t="shared" si="81"/>
        <v>10.024915213899014</v>
      </c>
      <c r="AS180" s="63">
        <f t="shared" si="82"/>
        <v>501.24576069495072</v>
      </c>
      <c r="AT180" s="63">
        <f t="shared" si="83"/>
        <v>1002.4915213899014</v>
      </c>
      <c r="AU180" s="63">
        <f t="shared" si="77"/>
        <v>-501.24576069495072</v>
      </c>
      <c r="AV180" s="68">
        <f t="shared" si="84"/>
        <v>0.1</v>
      </c>
      <c r="AW180" s="63">
        <f t="shared" si="85"/>
        <v>2506.2288034747535</v>
      </c>
      <c r="AX180" s="63">
        <f t="shared" si="86"/>
        <v>-1002.4915213899014</v>
      </c>
      <c r="AY180" s="64">
        <f t="shared" si="87"/>
        <v>1503.737282084852</v>
      </c>
      <c r="AZ180" s="65">
        <f t="shared" si="88"/>
        <v>680.74745641697677</v>
      </c>
      <c r="BA180" s="51">
        <f t="shared" si="89"/>
        <v>3508.7203248646551</v>
      </c>
      <c r="BB180" s="55">
        <f t="shared" si="90"/>
        <v>0.38233806634305156</v>
      </c>
      <c r="BC180" s="55">
        <f t="shared" si="91"/>
        <v>1.8271638788055908</v>
      </c>
      <c r="BE180" s="52">
        <f>IF(((AS180-T180)/T180)&gt;=BE$4,AD180,"")</f>
        <v>2.7999999999999861</v>
      </c>
      <c r="BF180" s="52">
        <f t="shared" si="92"/>
        <v>2.7999999999999861</v>
      </c>
      <c r="BG180" s="52" t="str">
        <f>IF(BB180&lt;=BG$4,AD180,"")</f>
        <v/>
      </c>
      <c r="BH180" s="52">
        <f>IF(BC180&gt;=BH$4,AD180,"")</f>
        <v>2.7999999999999861</v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9177.0101743321247</v>
      </c>
      <c r="AC181" s="71">
        <f t="shared" si="79"/>
        <v>822.98982566787527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4.2</v>
      </c>
      <c r="AG181" s="74">
        <f t="shared" si="101"/>
        <v>200</v>
      </c>
      <c r="AH181" s="60">
        <f t="shared" si="101"/>
        <v>50</v>
      </c>
      <c r="AI181" s="60">
        <f t="shared" si="101"/>
        <v>210</v>
      </c>
      <c r="AJ181" s="60">
        <f t="shared" si="101"/>
        <v>10210</v>
      </c>
      <c r="AK181" s="60">
        <f t="shared" si="101"/>
        <v>1228.4881299458557</v>
      </c>
      <c r="AL181" s="60">
        <f t="shared" si="101"/>
        <v>24.569762598917112</v>
      </c>
      <c r="AM181" s="60">
        <f t="shared" si="101"/>
        <v>-923.96491045397738</v>
      </c>
      <c r="AN181" s="60">
        <f t="shared" si="101"/>
        <v>-923.96491045397738</v>
      </c>
      <c r="AO181" s="60">
        <f t="shared" si="101"/>
        <v>923.96491045397738</v>
      </c>
      <c r="AP181" s="61" t="str">
        <f t="shared" si="80"/>
        <v>VINTO</v>
      </c>
      <c r="AQ181" s="62">
        <f t="shared" si="76"/>
        <v>35</v>
      </c>
      <c r="AR181" s="63">
        <f t="shared" si="81"/>
        <v>10.359171332932313</v>
      </c>
      <c r="AS181" s="63">
        <f t="shared" si="82"/>
        <v>517.95856664661562</v>
      </c>
      <c r="AT181" s="63">
        <f t="shared" si="83"/>
        <v>1035.9171332932312</v>
      </c>
      <c r="AU181" s="63">
        <f t="shared" si="77"/>
        <v>-517.95856664661562</v>
      </c>
      <c r="AV181" s="68">
        <f t="shared" si="84"/>
        <v>0.1</v>
      </c>
      <c r="AW181" s="63">
        <f t="shared" si="85"/>
        <v>2589.792833233078</v>
      </c>
      <c r="AX181" s="63">
        <f t="shared" si="86"/>
        <v>-1035.9171332932312</v>
      </c>
      <c r="AY181" s="64">
        <f t="shared" si="87"/>
        <v>1553.8756999398468</v>
      </c>
      <c r="AZ181" s="65">
        <f t="shared" si="88"/>
        <v>730.88587427197149</v>
      </c>
      <c r="BA181" s="51">
        <f t="shared" si="89"/>
        <v>3625.7099665263095</v>
      </c>
      <c r="BB181" s="55">
        <f t="shared" si="90"/>
        <v>0.39508618794684708</v>
      </c>
      <c r="BC181" s="55">
        <f t="shared" si="91"/>
        <v>1.8880861603347778</v>
      </c>
      <c r="BE181" s="52">
        <f>IF(((AS181-T181)/T181)&gt;=BE$4,AD181,"")</f>
        <v>2.699999999999986</v>
      </c>
      <c r="BF181" s="52">
        <f t="shared" si="92"/>
        <v>2.699999999999986</v>
      </c>
      <c r="BG181" s="52" t="str">
        <f>IF(BB181&lt;=BG$4,AD181,"")</f>
        <v/>
      </c>
      <c r="BH181" s="52">
        <f>IF(BC181&gt;=BH$4,AD181,"")</f>
        <v>2.699999999999986</v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9177.0101743321247</v>
      </c>
      <c r="AC182" s="71">
        <f t="shared" si="79"/>
        <v>822.98982566787527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4.2</v>
      </c>
      <c r="AG182" s="74">
        <f t="shared" si="101"/>
        <v>200</v>
      </c>
      <c r="AH182" s="60">
        <f t="shared" si="101"/>
        <v>50</v>
      </c>
      <c r="AI182" s="60">
        <f t="shared" si="101"/>
        <v>210</v>
      </c>
      <c r="AJ182" s="60">
        <f t="shared" si="101"/>
        <v>10210</v>
      </c>
      <c r="AK182" s="60">
        <f t="shared" si="101"/>
        <v>1228.4881299458557</v>
      </c>
      <c r="AL182" s="60">
        <f t="shared" si="101"/>
        <v>24.569762598917112</v>
      </c>
      <c r="AM182" s="60">
        <f t="shared" si="101"/>
        <v>-923.96491045397738</v>
      </c>
      <c r="AN182" s="60">
        <f t="shared" si="101"/>
        <v>-923.96491045397738</v>
      </c>
      <c r="AO182" s="60">
        <f t="shared" si="101"/>
        <v>923.96491045397738</v>
      </c>
      <c r="AP182" s="61" t="str">
        <f t="shared" si="80"/>
        <v>VINTO</v>
      </c>
      <c r="AQ182" s="62">
        <f t="shared" si="76"/>
        <v>35</v>
      </c>
      <c r="AR182" s="63">
        <f t="shared" si="81"/>
        <v>10.719139461122019</v>
      </c>
      <c r="AS182" s="63">
        <f t="shared" si="82"/>
        <v>535.95697305610099</v>
      </c>
      <c r="AT182" s="63">
        <f t="shared" si="83"/>
        <v>1071.913946112202</v>
      </c>
      <c r="AU182" s="63">
        <f t="shared" si="77"/>
        <v>-535.95697305610099</v>
      </c>
      <c r="AV182" s="68">
        <f t="shared" si="84"/>
        <v>0.1</v>
      </c>
      <c r="AW182" s="63">
        <f t="shared" si="85"/>
        <v>2679.7848652805051</v>
      </c>
      <c r="AX182" s="63">
        <f t="shared" si="86"/>
        <v>-1071.913946112202</v>
      </c>
      <c r="AY182" s="64">
        <f t="shared" si="87"/>
        <v>1607.8709191683031</v>
      </c>
      <c r="AZ182" s="65">
        <f t="shared" si="88"/>
        <v>784.88109350042782</v>
      </c>
      <c r="BA182" s="51">
        <f t="shared" si="89"/>
        <v>3751.6988113927068</v>
      </c>
      <c r="BB182" s="55">
        <f t="shared" si="90"/>
        <v>0.40881493428939608</v>
      </c>
      <c r="BC182" s="55">
        <f t="shared" si="91"/>
        <v>1.9536947712123642</v>
      </c>
      <c r="BE182" s="52">
        <f>IF(((AS182-T182)/T182)&gt;=BE$4,AD182,"")</f>
        <v>2.5999999999999859</v>
      </c>
      <c r="BF182" s="52">
        <f t="shared" si="92"/>
        <v>2.5999999999999859</v>
      </c>
      <c r="BG182" s="52" t="str">
        <f>IF(BB182&lt;=BG$4,AD182,"")</f>
        <v/>
      </c>
      <c r="BH182" s="52">
        <f>IF(BC182&gt;=BH$4,AD182,"")</f>
        <v>2.5999999999999859</v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9177.0101743321247</v>
      </c>
      <c r="AC183" s="71">
        <f t="shared" si="79"/>
        <v>822.98982566787527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4.2</v>
      </c>
      <c r="AG183" s="74">
        <f t="shared" si="101"/>
        <v>200</v>
      </c>
      <c r="AH183" s="60">
        <f t="shared" si="101"/>
        <v>50</v>
      </c>
      <c r="AI183" s="60">
        <f t="shared" si="101"/>
        <v>210</v>
      </c>
      <c r="AJ183" s="60">
        <f t="shared" si="101"/>
        <v>10210</v>
      </c>
      <c r="AK183" s="60">
        <f t="shared" si="101"/>
        <v>1228.4881299458557</v>
      </c>
      <c r="AL183" s="60">
        <f t="shared" si="101"/>
        <v>24.569762598917112</v>
      </c>
      <c r="AM183" s="60">
        <f t="shared" si="101"/>
        <v>-923.96491045397738</v>
      </c>
      <c r="AN183" s="60">
        <f t="shared" si="101"/>
        <v>-923.96491045397738</v>
      </c>
      <c r="AO183" s="60">
        <f t="shared" si="101"/>
        <v>923.96491045397738</v>
      </c>
      <c r="AP183" s="61" t="str">
        <f t="shared" si="80"/>
        <v>VINTO</v>
      </c>
      <c r="AQ183" s="62">
        <f t="shared" si="76"/>
        <v>35</v>
      </c>
      <c r="AR183" s="63">
        <f t="shared" si="81"/>
        <v>11.107905039566901</v>
      </c>
      <c r="AS183" s="63">
        <f t="shared" si="82"/>
        <v>555.39525197834507</v>
      </c>
      <c r="AT183" s="63">
        <f t="shared" si="83"/>
        <v>1110.7905039566901</v>
      </c>
      <c r="AU183" s="63">
        <f t="shared" si="77"/>
        <v>-555.39525197834507</v>
      </c>
      <c r="AV183" s="68">
        <f t="shared" si="84"/>
        <v>0.1</v>
      </c>
      <c r="AW183" s="63">
        <f t="shared" si="85"/>
        <v>2776.9762598917255</v>
      </c>
      <c r="AX183" s="63">
        <f t="shared" si="86"/>
        <v>-1110.7905039566901</v>
      </c>
      <c r="AY183" s="64">
        <f t="shared" si="87"/>
        <v>1666.1857559350353</v>
      </c>
      <c r="AZ183" s="65">
        <f t="shared" si="88"/>
        <v>843.19593026716007</v>
      </c>
      <c r="BA183" s="51">
        <f t="shared" si="89"/>
        <v>3887.7667638484154</v>
      </c>
      <c r="BB183" s="55">
        <f t="shared" si="90"/>
        <v>0.42364198033934897</v>
      </c>
      <c r="BC183" s="55">
        <f t="shared" si="91"/>
        <v>2.0245520709601568</v>
      </c>
      <c r="BE183" s="52">
        <f>IF(((AS183-T183)/T183)&gt;=BE$4,AD183,"")</f>
        <v>2.4999999999999858</v>
      </c>
      <c r="BF183" s="52">
        <f t="shared" si="92"/>
        <v>2.4999999999999858</v>
      </c>
      <c r="BG183" s="52" t="str">
        <f>IF(BB183&lt;=BG$4,AD183,"")</f>
        <v/>
      </c>
      <c r="BH183" s="52">
        <f>IF(BC183&gt;=BH$4,AD183,"")</f>
        <v>2.4999999999999858</v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9177.0101743321247</v>
      </c>
      <c r="AC184" s="71">
        <f t="shared" si="79"/>
        <v>822.98982566787527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4.2</v>
      </c>
      <c r="AG184" s="74">
        <f t="shared" si="101"/>
        <v>200</v>
      </c>
      <c r="AH184" s="60">
        <f t="shared" si="101"/>
        <v>50</v>
      </c>
      <c r="AI184" s="60">
        <f t="shared" si="101"/>
        <v>210</v>
      </c>
      <c r="AJ184" s="60">
        <f t="shared" si="101"/>
        <v>10210</v>
      </c>
      <c r="AK184" s="60">
        <f t="shared" si="101"/>
        <v>1228.4881299458557</v>
      </c>
      <c r="AL184" s="60">
        <f t="shared" si="101"/>
        <v>24.569762598917112</v>
      </c>
      <c r="AM184" s="60">
        <f t="shared" si="101"/>
        <v>-923.96491045397738</v>
      </c>
      <c r="AN184" s="60">
        <f t="shared" si="101"/>
        <v>-923.96491045397738</v>
      </c>
      <c r="AO184" s="60">
        <f t="shared" si="101"/>
        <v>923.96491045397738</v>
      </c>
      <c r="AP184" s="61" t="str">
        <f t="shared" si="80"/>
        <v>VINTO</v>
      </c>
      <c r="AQ184" s="62">
        <f t="shared" si="76"/>
        <v>35</v>
      </c>
      <c r="AR184" s="63">
        <f t="shared" si="81"/>
        <v>11.52906774954886</v>
      </c>
      <c r="AS184" s="63">
        <f t="shared" si="82"/>
        <v>576.45338747744302</v>
      </c>
      <c r="AT184" s="63">
        <f t="shared" si="83"/>
        <v>1152.906774954886</v>
      </c>
      <c r="AU184" s="63">
        <f t="shared" si="77"/>
        <v>-576.45338747744302</v>
      </c>
      <c r="AV184" s="68">
        <f t="shared" si="84"/>
        <v>0.1</v>
      </c>
      <c r="AW184" s="63">
        <f t="shared" si="85"/>
        <v>2882.266937387215</v>
      </c>
      <c r="AX184" s="63">
        <f t="shared" si="86"/>
        <v>-1152.906774954886</v>
      </c>
      <c r="AY184" s="64">
        <f t="shared" si="87"/>
        <v>1729.3601624323289</v>
      </c>
      <c r="AZ184" s="65">
        <f t="shared" si="88"/>
        <v>906.37033676445367</v>
      </c>
      <c r="BA184" s="51">
        <f t="shared" si="89"/>
        <v>4035.1737123421012</v>
      </c>
      <c r="BB184" s="55">
        <f t="shared" si="90"/>
        <v>0.43970461356013141</v>
      </c>
      <c r="BC184" s="55">
        <f t="shared" si="91"/>
        <v>2.1013141456869326</v>
      </c>
      <c r="BE184" s="52">
        <f>IF(((AS184-T184)/T184)&gt;=BE$4,AD184,"")</f>
        <v>2.3999999999999857</v>
      </c>
      <c r="BF184" s="52">
        <f t="shared" si="92"/>
        <v>2.3999999999999857</v>
      </c>
      <c r="BG184" s="52" t="str">
        <f>IF(BB184&lt;=BG$4,AD184,"")</f>
        <v/>
      </c>
      <c r="BH184" s="52">
        <f>IF(BC184&gt;=BH$4,AD184,"")</f>
        <v>2.3999999999999857</v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9177.0101743321247</v>
      </c>
      <c r="AC185" s="71">
        <f t="shared" si="79"/>
        <v>822.98982566787527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4.2</v>
      </c>
      <c r="AG185" s="74">
        <f t="shared" si="101"/>
        <v>200</v>
      </c>
      <c r="AH185" s="60">
        <f t="shared" si="101"/>
        <v>50</v>
      </c>
      <c r="AI185" s="60">
        <f t="shared" si="101"/>
        <v>210</v>
      </c>
      <c r="AJ185" s="60">
        <f t="shared" si="101"/>
        <v>10210</v>
      </c>
      <c r="AK185" s="60">
        <f t="shared" si="101"/>
        <v>1228.4881299458557</v>
      </c>
      <c r="AL185" s="60">
        <f t="shared" si="101"/>
        <v>24.569762598917112</v>
      </c>
      <c r="AM185" s="60">
        <f t="shared" si="101"/>
        <v>-923.96491045397738</v>
      </c>
      <c r="AN185" s="60">
        <f t="shared" si="101"/>
        <v>-923.96491045397738</v>
      </c>
      <c r="AO185" s="60">
        <f t="shared" si="101"/>
        <v>923.96491045397738</v>
      </c>
      <c r="AP185" s="61" t="str">
        <f t="shared" si="80"/>
        <v>VINTO</v>
      </c>
      <c r="AQ185" s="62">
        <f t="shared" si="76"/>
        <v>35</v>
      </c>
      <c r="AR185" s="63">
        <f t="shared" si="81"/>
        <v>11.986853303877075</v>
      </c>
      <c r="AS185" s="63">
        <f t="shared" si="82"/>
        <v>599.34266519385369</v>
      </c>
      <c r="AT185" s="63">
        <f t="shared" si="83"/>
        <v>1198.6853303877074</v>
      </c>
      <c r="AU185" s="63">
        <f t="shared" si="77"/>
        <v>-599.34266519385369</v>
      </c>
      <c r="AV185" s="68">
        <f t="shared" si="84"/>
        <v>0.1</v>
      </c>
      <c r="AW185" s="63">
        <f t="shared" si="85"/>
        <v>2996.7133259692682</v>
      </c>
      <c r="AX185" s="63">
        <f t="shared" si="86"/>
        <v>-1198.6853303877074</v>
      </c>
      <c r="AY185" s="64">
        <f t="shared" si="87"/>
        <v>1798.0279955815608</v>
      </c>
      <c r="AZ185" s="65">
        <f t="shared" si="88"/>
        <v>975.03816991368558</v>
      </c>
      <c r="BA185" s="51">
        <f t="shared" si="89"/>
        <v>4195.3986563569761</v>
      </c>
      <c r="BB185" s="55">
        <f t="shared" si="90"/>
        <v>0.45716399749576442</v>
      </c>
      <c r="BC185" s="55">
        <f t="shared" si="91"/>
        <v>2.1847511834334279</v>
      </c>
      <c r="BE185" s="52">
        <f>IF(((AS185-T185)/T185)&gt;=BE$4,AD185,"")</f>
        <v>2.2999999999999856</v>
      </c>
      <c r="BF185" s="52">
        <f t="shared" si="92"/>
        <v>2.2999999999999856</v>
      </c>
      <c r="BG185" s="52" t="str">
        <f>IF(BB185&lt;=BG$4,AD185,"")</f>
        <v/>
      </c>
      <c r="BH185" s="52">
        <f>IF(BC185&gt;=BH$4,AD185,"")</f>
        <v>2.2999999999999856</v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9177.0101743321247</v>
      </c>
      <c r="AC186" s="71">
        <f t="shared" si="79"/>
        <v>822.98982566787527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4.2</v>
      </c>
      <c r="AG186" s="74">
        <f t="shared" si="104"/>
        <v>200</v>
      </c>
      <c r="AH186" s="60">
        <f t="shared" si="104"/>
        <v>50</v>
      </c>
      <c r="AI186" s="60">
        <f t="shared" si="104"/>
        <v>210</v>
      </c>
      <c r="AJ186" s="60">
        <f t="shared" si="104"/>
        <v>10210</v>
      </c>
      <c r="AK186" s="60">
        <f t="shared" si="104"/>
        <v>1228.4881299458557</v>
      </c>
      <c r="AL186" s="60">
        <f t="shared" si="104"/>
        <v>24.569762598917112</v>
      </c>
      <c r="AM186" s="60">
        <f t="shared" si="104"/>
        <v>-923.96491045397738</v>
      </c>
      <c r="AN186" s="60">
        <f t="shared" si="104"/>
        <v>-923.96491045397738</v>
      </c>
      <c r="AO186" s="60">
        <f t="shared" si="104"/>
        <v>923.96491045397738</v>
      </c>
      <c r="AP186" s="61" t="str">
        <f t="shared" si="80"/>
        <v>VINTO</v>
      </c>
      <c r="AQ186" s="62">
        <f t="shared" si="76"/>
        <v>35</v>
      </c>
      <c r="AR186" s="63">
        <f t="shared" si="81"/>
        <v>12.48625572678058</v>
      </c>
      <c r="AS186" s="63">
        <f t="shared" si="82"/>
        <v>624.312786339029</v>
      </c>
      <c r="AT186" s="63">
        <f t="shared" si="83"/>
        <v>1248.625572678058</v>
      </c>
      <c r="AU186" s="63">
        <f t="shared" si="77"/>
        <v>-624.312786339029</v>
      </c>
      <c r="AV186" s="68">
        <f t="shared" si="84"/>
        <v>0.1</v>
      </c>
      <c r="AW186" s="63">
        <f t="shared" si="85"/>
        <v>3121.5639316951451</v>
      </c>
      <c r="AX186" s="63">
        <f t="shared" si="86"/>
        <v>-1248.625572678058</v>
      </c>
      <c r="AY186" s="64">
        <f t="shared" si="87"/>
        <v>1872.9383590170871</v>
      </c>
      <c r="AZ186" s="65">
        <f t="shared" si="88"/>
        <v>1049.9485333492119</v>
      </c>
      <c r="BA186" s="51">
        <f t="shared" si="89"/>
        <v>4370.1895043732029</v>
      </c>
      <c r="BB186" s="55">
        <f t="shared" si="90"/>
        <v>0.47621059815281858</v>
      </c>
      <c r="BC186" s="55">
        <f t="shared" si="91"/>
        <v>2.2757734064296047</v>
      </c>
      <c r="BE186" s="52">
        <f>IF(((AS186-T186)/T186)&gt;=BE$4,AD186,"")</f>
        <v>2.1999999999999855</v>
      </c>
      <c r="BF186" s="52">
        <f t="shared" si="92"/>
        <v>2.1999999999999855</v>
      </c>
      <c r="BG186" s="52" t="str">
        <f>IF(BB186&lt;=BG$4,AD186,"")</f>
        <v/>
      </c>
      <c r="BH186" s="52">
        <f>IF(BC186&gt;=BH$4,AD186,"")</f>
        <v>2.1999999999999855</v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9177.0101743321247</v>
      </c>
      <c r="AC187" s="71">
        <f t="shared" si="79"/>
        <v>822.98982566787527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4.2</v>
      </c>
      <c r="AG187" s="74">
        <f t="shared" si="104"/>
        <v>200</v>
      </c>
      <c r="AH187" s="60">
        <f t="shared" si="104"/>
        <v>50</v>
      </c>
      <c r="AI187" s="60">
        <f t="shared" si="104"/>
        <v>210</v>
      </c>
      <c r="AJ187" s="60">
        <f t="shared" si="104"/>
        <v>10210</v>
      </c>
      <c r="AK187" s="60">
        <f t="shared" si="104"/>
        <v>1228.4881299458557</v>
      </c>
      <c r="AL187" s="60">
        <f t="shared" si="104"/>
        <v>24.569762598917112</v>
      </c>
      <c r="AM187" s="60">
        <f t="shared" si="104"/>
        <v>-923.96491045397738</v>
      </c>
      <c r="AN187" s="60">
        <f t="shared" si="104"/>
        <v>-923.96491045397738</v>
      </c>
      <c r="AO187" s="60">
        <f t="shared" si="104"/>
        <v>923.96491045397738</v>
      </c>
      <c r="AP187" s="61" t="str">
        <f t="shared" si="80"/>
        <v>VINTO</v>
      </c>
      <c r="AQ187" s="62">
        <f t="shared" si="76"/>
        <v>35</v>
      </c>
      <c r="AR187" s="63">
        <f t="shared" si="81"/>
        <v>13.033220285198707</v>
      </c>
      <c r="AS187" s="63">
        <f t="shared" si="82"/>
        <v>651.66101425993531</v>
      </c>
      <c r="AT187" s="63">
        <f t="shared" si="83"/>
        <v>1303.3220285198706</v>
      </c>
      <c r="AU187" s="63">
        <f t="shared" si="77"/>
        <v>-651.66101425993531</v>
      </c>
      <c r="AV187" s="68">
        <f t="shared" si="84"/>
        <v>0.1</v>
      </c>
      <c r="AW187" s="63">
        <f t="shared" si="85"/>
        <v>3258.3050712996765</v>
      </c>
      <c r="AX187" s="63">
        <f t="shared" si="86"/>
        <v>-1303.3220285198706</v>
      </c>
      <c r="AY187" s="64">
        <f t="shared" si="87"/>
        <v>1954.9830427798058</v>
      </c>
      <c r="AZ187" s="65">
        <f t="shared" si="88"/>
        <v>1131.9932171119306</v>
      </c>
      <c r="BA187" s="51">
        <f t="shared" si="89"/>
        <v>4561.6270998195469</v>
      </c>
      <c r="BB187" s="55">
        <f t="shared" si="90"/>
        <v>0.49707116077721125</v>
      </c>
      <c r="BC187" s="55">
        <f t="shared" si="91"/>
        <v>2.3754644125682742</v>
      </c>
      <c r="BE187" s="52">
        <f>IF(((AS187-T187)/T187)&gt;=BE$4,AD187,"")</f>
        <v>2.0999999999999854</v>
      </c>
      <c r="BF187" s="52">
        <f t="shared" si="92"/>
        <v>2.0999999999999854</v>
      </c>
      <c r="BG187" s="52" t="str">
        <f>IF(BB187&lt;=BG$4,AD187,"")</f>
        <v/>
      </c>
      <c r="BH187" s="52">
        <f>IF(BC187&gt;=BH$4,AD187,"")</f>
        <v>2.0999999999999854</v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9177.0101743321247</v>
      </c>
      <c r="AC188" s="71">
        <f t="shared" si="79"/>
        <v>822.98982566787527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4.2</v>
      </c>
      <c r="AG188" s="74">
        <f t="shared" si="104"/>
        <v>200</v>
      </c>
      <c r="AH188" s="60">
        <f t="shared" si="104"/>
        <v>50</v>
      </c>
      <c r="AI188" s="60">
        <f t="shared" si="104"/>
        <v>210</v>
      </c>
      <c r="AJ188" s="60">
        <f t="shared" si="104"/>
        <v>10210</v>
      </c>
      <c r="AK188" s="60">
        <f t="shared" si="104"/>
        <v>1228.4881299458557</v>
      </c>
      <c r="AL188" s="60">
        <f t="shared" si="104"/>
        <v>24.569762598917112</v>
      </c>
      <c r="AM188" s="60">
        <f t="shared" si="104"/>
        <v>-923.96491045397738</v>
      </c>
      <c r="AN188" s="60">
        <f t="shared" si="104"/>
        <v>-923.96491045397738</v>
      </c>
      <c r="AO188" s="60">
        <f t="shared" si="104"/>
        <v>923.96491045397738</v>
      </c>
      <c r="AP188" s="61" t="str">
        <f t="shared" si="80"/>
        <v>VINTO</v>
      </c>
      <c r="AQ188" s="62">
        <f t="shared" si="76"/>
        <v>35</v>
      </c>
      <c r="AR188" s="63">
        <f t="shared" si="81"/>
        <v>13.634881299458648</v>
      </c>
      <c r="AS188" s="63">
        <f t="shared" si="82"/>
        <v>681.74406497293239</v>
      </c>
      <c r="AT188" s="63">
        <f t="shared" si="83"/>
        <v>1363.4881299458648</v>
      </c>
      <c r="AU188" s="63">
        <f t="shared" si="77"/>
        <v>-681.74406497293239</v>
      </c>
      <c r="AV188" s="68">
        <f t="shared" si="84"/>
        <v>0.1</v>
      </c>
      <c r="AW188" s="63">
        <f t="shared" si="85"/>
        <v>3408.720324864662</v>
      </c>
      <c r="AX188" s="63">
        <f t="shared" si="86"/>
        <v>-1363.4881299458648</v>
      </c>
      <c r="AY188" s="64">
        <f t="shared" si="87"/>
        <v>2045.2321949187972</v>
      </c>
      <c r="AZ188" s="65">
        <f t="shared" si="88"/>
        <v>1222.2423692509219</v>
      </c>
      <c r="BA188" s="51">
        <f t="shared" si="89"/>
        <v>4772.2084548105267</v>
      </c>
      <c r="BB188" s="55">
        <f t="shared" si="90"/>
        <v>0.52001777966404339</v>
      </c>
      <c r="BC188" s="55">
        <f t="shared" si="91"/>
        <v>2.4851245193208116</v>
      </c>
      <c r="BE188" s="52">
        <f>IF(((AS188-T188)/T188)&gt;=BE$4,AD188,"")</f>
        <v>1.9999999999999853</v>
      </c>
      <c r="BF188" s="52">
        <f t="shared" si="92"/>
        <v>1.9999999999999853</v>
      </c>
      <c r="BG188" s="52" t="str">
        <f>IF(BB188&lt;=BG$4,AD188,"")</f>
        <v/>
      </c>
      <c r="BH188" s="52">
        <f>IF(BC188&gt;=BH$4,AD188,"")</f>
        <v>1.9999999999999853</v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9177.0101743321247</v>
      </c>
      <c r="AC189" s="71">
        <f t="shared" si="79"/>
        <v>822.98982566787527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4.2</v>
      </c>
      <c r="AG189" s="74">
        <f t="shared" si="104"/>
        <v>200</v>
      </c>
      <c r="AH189" s="60">
        <f t="shared" si="104"/>
        <v>50</v>
      </c>
      <c r="AI189" s="60">
        <f t="shared" si="104"/>
        <v>210</v>
      </c>
      <c r="AJ189" s="60">
        <f t="shared" si="104"/>
        <v>10210</v>
      </c>
      <c r="AK189" s="60">
        <f t="shared" si="104"/>
        <v>1228.4881299458557</v>
      </c>
      <c r="AL189" s="60">
        <f t="shared" si="104"/>
        <v>24.569762598917112</v>
      </c>
      <c r="AM189" s="60">
        <f t="shared" si="104"/>
        <v>-923.96491045397738</v>
      </c>
      <c r="AN189" s="60">
        <f t="shared" si="104"/>
        <v>-923.96491045397738</v>
      </c>
      <c r="AO189" s="60">
        <f t="shared" si="104"/>
        <v>923.96491045397738</v>
      </c>
      <c r="AP189" s="61" t="str">
        <f t="shared" si="80"/>
        <v>VINTO</v>
      </c>
      <c r="AQ189" s="62">
        <f t="shared" si="76"/>
        <v>35</v>
      </c>
      <c r="AR189" s="63">
        <f t="shared" si="81"/>
        <v>14.299875052061742</v>
      </c>
      <c r="AS189" s="63">
        <f t="shared" si="82"/>
        <v>714.99375260308705</v>
      </c>
      <c r="AT189" s="63">
        <f t="shared" si="83"/>
        <v>1429.9875052061741</v>
      </c>
      <c r="AU189" s="63">
        <f t="shared" si="77"/>
        <v>-714.99375260308705</v>
      </c>
      <c r="AV189" s="68">
        <f t="shared" si="84"/>
        <v>0.1</v>
      </c>
      <c r="AW189" s="63">
        <f t="shared" si="85"/>
        <v>3574.9687630154353</v>
      </c>
      <c r="AX189" s="63">
        <f t="shared" si="86"/>
        <v>-1429.9875052061741</v>
      </c>
      <c r="AY189" s="64">
        <f t="shared" si="87"/>
        <v>2144.9812578092615</v>
      </c>
      <c r="AZ189" s="65">
        <f t="shared" si="88"/>
        <v>1321.9914321413862</v>
      </c>
      <c r="BA189" s="51">
        <f t="shared" si="89"/>
        <v>5004.9562682216092</v>
      </c>
      <c r="BB189" s="55">
        <f t="shared" si="90"/>
        <v>0.5453798321179103</v>
      </c>
      <c r="BC189" s="55">
        <f t="shared" si="91"/>
        <v>2.6063277952051953</v>
      </c>
      <c r="BE189" s="52">
        <f>IF(((AS189-T189)/T189)&gt;=BE$4,AD189,"")</f>
        <v>1.8999999999999853</v>
      </c>
      <c r="BF189" s="52">
        <f t="shared" si="92"/>
        <v>1.8999999999999853</v>
      </c>
      <c r="BG189" s="52" t="str">
        <f>IF(BB189&lt;=BG$4,AD189,"")</f>
        <v/>
      </c>
      <c r="BH189" s="52">
        <f>IF(BC189&gt;=BH$4,AD189,"")</f>
        <v>1.8999999999999853</v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9177.0101743321247</v>
      </c>
      <c r="AC190" s="71">
        <f t="shared" si="79"/>
        <v>822.98982566787527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4.2</v>
      </c>
      <c r="AG190" s="74">
        <f t="shared" si="104"/>
        <v>200</v>
      </c>
      <c r="AH190" s="60">
        <f t="shared" si="104"/>
        <v>50</v>
      </c>
      <c r="AI190" s="60">
        <f t="shared" si="104"/>
        <v>210</v>
      </c>
      <c r="AJ190" s="60">
        <f t="shared" si="104"/>
        <v>10210</v>
      </c>
      <c r="AK190" s="60">
        <f t="shared" si="104"/>
        <v>1228.4881299458557</v>
      </c>
      <c r="AL190" s="60">
        <f t="shared" si="104"/>
        <v>24.569762598917112</v>
      </c>
      <c r="AM190" s="60">
        <f t="shared" si="104"/>
        <v>-923.96491045397738</v>
      </c>
      <c r="AN190" s="60">
        <f t="shared" si="104"/>
        <v>-923.96491045397738</v>
      </c>
      <c r="AO190" s="60">
        <f t="shared" si="104"/>
        <v>923.96491045397738</v>
      </c>
      <c r="AP190" s="61" t="str">
        <f t="shared" si="80"/>
        <v>VINTO</v>
      </c>
      <c r="AQ190" s="62">
        <f t="shared" si="76"/>
        <v>35</v>
      </c>
      <c r="AR190" s="63">
        <f t="shared" si="81"/>
        <v>15.038756999398512</v>
      </c>
      <c r="AS190" s="63">
        <f t="shared" si="82"/>
        <v>751.93784996992554</v>
      </c>
      <c r="AT190" s="63">
        <f t="shared" si="83"/>
        <v>1503.8756999398511</v>
      </c>
      <c r="AU190" s="63">
        <f t="shared" si="77"/>
        <v>-751.93784996992554</v>
      </c>
      <c r="AV190" s="68">
        <f t="shared" si="84"/>
        <v>0.1</v>
      </c>
      <c r="AW190" s="63">
        <f t="shared" si="85"/>
        <v>3759.6892498496277</v>
      </c>
      <c r="AX190" s="63">
        <f t="shared" si="86"/>
        <v>-1503.8756999398511</v>
      </c>
      <c r="AY190" s="64">
        <f t="shared" si="87"/>
        <v>2255.8135499097766</v>
      </c>
      <c r="AZ190" s="65">
        <f t="shared" si="88"/>
        <v>1432.8237242419013</v>
      </c>
      <c r="BA190" s="51">
        <f t="shared" si="89"/>
        <v>5263.5649497894792</v>
      </c>
      <c r="BB190" s="55">
        <f t="shared" si="90"/>
        <v>0.57355989039998478</v>
      </c>
      <c r="BC190" s="55">
        <f t="shared" si="91"/>
        <v>2.7409981017433984</v>
      </c>
      <c r="BE190" s="52">
        <f>IF(((AS190-T190)/T190)&gt;=BE$4,AD190,"")</f>
        <v>1.7999999999999852</v>
      </c>
      <c r="BF190" s="52">
        <f t="shared" si="92"/>
        <v>1.7999999999999852</v>
      </c>
      <c r="BG190" s="52" t="str">
        <f>IF(BB190&lt;=BG$4,AD190,"")</f>
        <v/>
      </c>
      <c r="BH190" s="52">
        <f>IF(BC190&gt;=BH$4,AD190,"")</f>
        <v>1.7999999999999852</v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9177.0101743321247</v>
      </c>
      <c r="AC191" s="71">
        <f t="shared" si="79"/>
        <v>822.98982566787527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4.2</v>
      </c>
      <c r="AG191" s="74">
        <f t="shared" si="104"/>
        <v>200</v>
      </c>
      <c r="AH191" s="60">
        <f t="shared" si="104"/>
        <v>50</v>
      </c>
      <c r="AI191" s="60">
        <f t="shared" si="104"/>
        <v>210</v>
      </c>
      <c r="AJ191" s="60">
        <f t="shared" si="104"/>
        <v>10210</v>
      </c>
      <c r="AK191" s="60">
        <f t="shared" si="104"/>
        <v>1228.4881299458557</v>
      </c>
      <c r="AL191" s="60">
        <f t="shared" si="104"/>
        <v>24.569762598917112</v>
      </c>
      <c r="AM191" s="60">
        <f t="shared" si="104"/>
        <v>-923.96491045397738</v>
      </c>
      <c r="AN191" s="60">
        <f t="shared" si="104"/>
        <v>-923.96491045397738</v>
      </c>
      <c r="AO191" s="60">
        <f t="shared" si="104"/>
        <v>923.96491045397738</v>
      </c>
      <c r="AP191" s="61" t="str">
        <f t="shared" si="80"/>
        <v>VINTO</v>
      </c>
      <c r="AQ191" s="62">
        <f t="shared" si="76"/>
        <v>35</v>
      </c>
      <c r="AR191" s="63">
        <f t="shared" si="81"/>
        <v>15.864566234657255</v>
      </c>
      <c r="AS191" s="63">
        <f t="shared" si="82"/>
        <v>793.22831173286272</v>
      </c>
      <c r="AT191" s="63">
        <f t="shared" si="83"/>
        <v>1586.4566234657254</v>
      </c>
      <c r="AU191" s="63">
        <f t="shared" si="77"/>
        <v>-793.22831173286272</v>
      </c>
      <c r="AV191" s="68">
        <f t="shared" si="84"/>
        <v>0.1</v>
      </c>
      <c r="AW191" s="63">
        <f t="shared" si="85"/>
        <v>3966.1415586643134</v>
      </c>
      <c r="AX191" s="63">
        <f t="shared" si="86"/>
        <v>-1586.4566234657254</v>
      </c>
      <c r="AY191" s="64">
        <f t="shared" si="87"/>
        <v>2379.6849351985879</v>
      </c>
      <c r="AZ191" s="65">
        <f t="shared" si="88"/>
        <v>1556.6951095307127</v>
      </c>
      <c r="BA191" s="51">
        <f t="shared" si="89"/>
        <v>5552.5981821300393</v>
      </c>
      <c r="BB191" s="55">
        <f t="shared" si="90"/>
        <v>0.60505524965642099</v>
      </c>
      <c r="BC191" s="55">
        <f t="shared" si="91"/>
        <v>2.891511973756685</v>
      </c>
      <c r="BE191" s="52">
        <f>IF(((AS191-T191)/T191)&gt;=BE$4,AD191,"")</f>
        <v>1.6999999999999851</v>
      </c>
      <c r="BF191" s="52">
        <f t="shared" si="92"/>
        <v>1.6999999999999851</v>
      </c>
      <c r="BG191" s="52" t="str">
        <f>IF(BB191&lt;=BG$4,AD191,"")</f>
        <v/>
      </c>
      <c r="BH191" s="52">
        <f>IF(BC191&gt;=BH$4,AD191,"")</f>
        <v>1.6999999999999851</v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9177.0101743321247</v>
      </c>
      <c r="AC192" s="71">
        <f t="shared" si="79"/>
        <v>822.98982566787527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4.2</v>
      </c>
      <c r="AG192" s="74">
        <f t="shared" si="104"/>
        <v>200</v>
      </c>
      <c r="AH192" s="60">
        <f t="shared" si="104"/>
        <v>50</v>
      </c>
      <c r="AI192" s="60">
        <f t="shared" si="104"/>
        <v>210</v>
      </c>
      <c r="AJ192" s="60">
        <f t="shared" si="104"/>
        <v>10210</v>
      </c>
      <c r="AK192" s="60">
        <f t="shared" si="104"/>
        <v>1228.4881299458557</v>
      </c>
      <c r="AL192" s="60">
        <f t="shared" si="104"/>
        <v>24.569762598917112</v>
      </c>
      <c r="AM192" s="60">
        <f t="shared" si="104"/>
        <v>-923.96491045397738</v>
      </c>
      <c r="AN192" s="60">
        <f t="shared" si="104"/>
        <v>-923.96491045397738</v>
      </c>
      <c r="AO192" s="60">
        <f t="shared" si="104"/>
        <v>923.96491045397738</v>
      </c>
      <c r="AP192" s="61" t="str">
        <f t="shared" si="80"/>
        <v>VINTO</v>
      </c>
      <c r="AQ192" s="62">
        <f t="shared" si="76"/>
        <v>35</v>
      </c>
      <c r="AR192" s="63">
        <f t="shared" si="81"/>
        <v>16.793601624323344</v>
      </c>
      <c r="AS192" s="63">
        <f t="shared" si="82"/>
        <v>839.6800812161672</v>
      </c>
      <c r="AT192" s="63">
        <f t="shared" si="83"/>
        <v>1679.3601624323344</v>
      </c>
      <c r="AU192" s="63">
        <f t="shared" si="77"/>
        <v>-839.6800812161672</v>
      </c>
      <c r="AV192" s="68">
        <f t="shared" si="84"/>
        <v>0.1</v>
      </c>
      <c r="AW192" s="63">
        <f t="shared" si="85"/>
        <v>4198.4004060808356</v>
      </c>
      <c r="AX192" s="63">
        <f t="shared" si="86"/>
        <v>-1679.3601624323344</v>
      </c>
      <c r="AY192" s="64">
        <f t="shared" si="87"/>
        <v>2519.040243648501</v>
      </c>
      <c r="AZ192" s="65">
        <f t="shared" si="88"/>
        <v>1696.0504179806258</v>
      </c>
      <c r="BA192" s="51">
        <f t="shared" si="89"/>
        <v>5877.7605685131703</v>
      </c>
      <c r="BB192" s="55">
        <f t="shared" si="90"/>
        <v>0.64048752881991178</v>
      </c>
      <c r="BC192" s="55">
        <f t="shared" si="91"/>
        <v>3.0608400797716322</v>
      </c>
      <c r="BE192" s="52">
        <f>IF(((AS192-T192)/T192)&gt;=BE$4,AD192,"")</f>
        <v>1.599999999999985</v>
      </c>
      <c r="BF192" s="52">
        <f t="shared" si="92"/>
        <v>1.599999999999985</v>
      </c>
      <c r="BG192" s="52" t="str">
        <f>IF(BB192&lt;=BG$4,AD192,"")</f>
        <v/>
      </c>
      <c r="BH192" s="52">
        <f>IF(BC192&gt;=BH$4,AD192,"")</f>
        <v>1.599999999999985</v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9177.0101743321247</v>
      </c>
      <c r="AC193" s="71">
        <f t="shared" si="79"/>
        <v>822.98982566787527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4.2</v>
      </c>
      <c r="AG193" s="74">
        <f t="shared" si="104"/>
        <v>200</v>
      </c>
      <c r="AH193" s="60">
        <f t="shared" si="104"/>
        <v>50</v>
      </c>
      <c r="AI193" s="60">
        <f t="shared" si="104"/>
        <v>210</v>
      </c>
      <c r="AJ193" s="60">
        <f t="shared" si="104"/>
        <v>10210</v>
      </c>
      <c r="AK193" s="60">
        <f t="shared" si="104"/>
        <v>1228.4881299458557</v>
      </c>
      <c r="AL193" s="60">
        <f t="shared" si="104"/>
        <v>24.569762598917112</v>
      </c>
      <c r="AM193" s="60">
        <f t="shared" si="104"/>
        <v>-923.96491045397738</v>
      </c>
      <c r="AN193" s="60">
        <f t="shared" si="104"/>
        <v>-923.96491045397738</v>
      </c>
      <c r="AO193" s="60">
        <f t="shared" si="104"/>
        <v>923.96491045397738</v>
      </c>
      <c r="AP193" s="61" t="str">
        <f t="shared" si="80"/>
        <v>VINTO</v>
      </c>
      <c r="AQ193" s="62">
        <f t="shared" si="76"/>
        <v>35</v>
      </c>
      <c r="AR193" s="63">
        <f t="shared" si="81"/>
        <v>17.846508399278243</v>
      </c>
      <c r="AS193" s="63">
        <f t="shared" si="82"/>
        <v>892.32541996391217</v>
      </c>
      <c r="AT193" s="63">
        <f t="shared" si="83"/>
        <v>1784.6508399278243</v>
      </c>
      <c r="AU193" s="63">
        <f t="shared" si="77"/>
        <v>-892.32541996391217</v>
      </c>
      <c r="AV193" s="68">
        <f t="shared" si="84"/>
        <v>0.1</v>
      </c>
      <c r="AW193" s="63">
        <f t="shared" si="85"/>
        <v>4461.6270998195605</v>
      </c>
      <c r="AX193" s="63">
        <f t="shared" si="86"/>
        <v>-1784.6508399278243</v>
      </c>
      <c r="AY193" s="64">
        <f t="shared" si="87"/>
        <v>2676.9762598917359</v>
      </c>
      <c r="AZ193" s="65">
        <f t="shared" si="88"/>
        <v>1853.9864342238607</v>
      </c>
      <c r="BA193" s="51">
        <f t="shared" si="89"/>
        <v>6246.2779397473851</v>
      </c>
      <c r="BB193" s="55">
        <f t="shared" si="90"/>
        <v>0.68064411187186791</v>
      </c>
      <c r="BC193" s="55">
        <f t="shared" si="91"/>
        <v>3.2527452665885725</v>
      </c>
      <c r="BE193" s="52">
        <f>IF(((AS193-T193)/T193)&gt;=BE$4,AD193,"")</f>
        <v>1.4999999999999849</v>
      </c>
      <c r="BF193" s="52">
        <f t="shared" si="92"/>
        <v>1.4999999999999849</v>
      </c>
      <c r="BG193" s="52" t="str">
        <f>IF(BB193&lt;=BG$4,AD193,"")</f>
        <v/>
      </c>
      <c r="BH193" s="52">
        <f>IF(BC193&gt;=BH$4,AD193,"")</f>
        <v>1.4999999999999849</v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9177.0101743321247</v>
      </c>
      <c r="AC194" s="71">
        <f t="shared" si="79"/>
        <v>822.98982566787527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4.2</v>
      </c>
      <c r="AG194" s="74">
        <f t="shared" si="104"/>
        <v>200</v>
      </c>
      <c r="AH194" s="60">
        <f t="shared" si="104"/>
        <v>50</v>
      </c>
      <c r="AI194" s="60">
        <f t="shared" si="104"/>
        <v>210</v>
      </c>
      <c r="AJ194" s="60">
        <f t="shared" si="104"/>
        <v>10210</v>
      </c>
      <c r="AK194" s="60">
        <f t="shared" si="104"/>
        <v>1228.4881299458557</v>
      </c>
      <c r="AL194" s="60">
        <f t="shared" si="104"/>
        <v>24.569762598917112</v>
      </c>
      <c r="AM194" s="60">
        <f t="shared" si="104"/>
        <v>-923.96491045397738</v>
      </c>
      <c r="AN194" s="60">
        <f t="shared" si="104"/>
        <v>-923.96491045397738</v>
      </c>
      <c r="AO194" s="60">
        <f t="shared" si="104"/>
        <v>923.96491045397738</v>
      </c>
      <c r="AP194" s="61" t="str">
        <f t="shared" si="80"/>
        <v>VINTO</v>
      </c>
      <c r="AQ194" s="62">
        <f t="shared" si="76"/>
        <v>35</v>
      </c>
      <c r="AR194" s="63">
        <f t="shared" si="81"/>
        <v>19.049830427798131</v>
      </c>
      <c r="AS194" s="63">
        <f t="shared" si="82"/>
        <v>952.49152138990655</v>
      </c>
      <c r="AT194" s="63">
        <f t="shared" si="83"/>
        <v>1904.9830427798131</v>
      </c>
      <c r="AU194" s="63">
        <f t="shared" si="77"/>
        <v>-952.49152138990655</v>
      </c>
      <c r="AV194" s="68">
        <f t="shared" si="84"/>
        <v>0.1</v>
      </c>
      <c r="AW194" s="63">
        <f t="shared" si="85"/>
        <v>4762.4576069495324</v>
      </c>
      <c r="AX194" s="63">
        <f t="shared" si="86"/>
        <v>-1904.9830427798131</v>
      </c>
      <c r="AY194" s="64">
        <f t="shared" si="87"/>
        <v>2857.4745641697191</v>
      </c>
      <c r="AZ194" s="65">
        <f t="shared" si="88"/>
        <v>2034.4847385018438</v>
      </c>
      <c r="BA194" s="51">
        <f t="shared" si="89"/>
        <v>6667.4406497293458</v>
      </c>
      <c r="BB194" s="55">
        <f t="shared" si="90"/>
        <v>0.72653734964553229</v>
      </c>
      <c r="BC194" s="55">
        <f t="shared" si="91"/>
        <v>3.4720654800936481</v>
      </c>
      <c r="BE194" s="52">
        <f>IF(((AS194-T194)/T194)&gt;=BE$4,AD194,"")</f>
        <v>1.3999999999999848</v>
      </c>
      <c r="BF194" s="52">
        <f t="shared" si="92"/>
        <v>1.3999999999999848</v>
      </c>
      <c r="BG194" s="52" t="str">
        <f>IF(BB194&lt;=BG$4,AD194,"")</f>
        <v/>
      </c>
      <c r="BH194" s="52">
        <f>IF(BC194&gt;=BH$4,AD194,"")</f>
        <v>1.3999999999999848</v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9177.0101743321247</v>
      </c>
      <c r="AC195" s="71">
        <f t="shared" si="79"/>
        <v>822.98982566787527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4.2</v>
      </c>
      <c r="AG195" s="74">
        <f t="shared" si="104"/>
        <v>200</v>
      </c>
      <c r="AH195" s="60">
        <f t="shared" si="104"/>
        <v>50</v>
      </c>
      <c r="AI195" s="60">
        <f t="shared" si="104"/>
        <v>210</v>
      </c>
      <c r="AJ195" s="60">
        <f t="shared" si="104"/>
        <v>10210</v>
      </c>
      <c r="AK195" s="60">
        <f t="shared" si="104"/>
        <v>1228.4881299458557</v>
      </c>
      <c r="AL195" s="60">
        <f t="shared" si="104"/>
        <v>24.569762598917112</v>
      </c>
      <c r="AM195" s="60">
        <f t="shared" si="104"/>
        <v>-923.96491045397738</v>
      </c>
      <c r="AN195" s="60">
        <f t="shared" si="104"/>
        <v>-923.96491045397738</v>
      </c>
      <c r="AO195" s="60">
        <f t="shared" si="104"/>
        <v>923.96491045397738</v>
      </c>
      <c r="AP195" s="61" t="str">
        <f t="shared" si="80"/>
        <v>VINTO</v>
      </c>
      <c r="AQ195" s="62">
        <f t="shared" si="76"/>
        <v>35</v>
      </c>
      <c r="AR195" s="63">
        <f t="shared" si="81"/>
        <v>20.438278922244159</v>
      </c>
      <c r="AS195" s="63">
        <f t="shared" si="82"/>
        <v>1021.9139461122079</v>
      </c>
      <c r="AT195" s="63">
        <f t="shared" si="83"/>
        <v>2043.8278922244158</v>
      </c>
      <c r="AU195" s="63">
        <f t="shared" si="77"/>
        <v>-1021.9139461122079</v>
      </c>
      <c r="AV195" s="68">
        <f t="shared" si="84"/>
        <v>0.1</v>
      </c>
      <c r="AW195" s="63">
        <f t="shared" si="85"/>
        <v>5109.5697305610393</v>
      </c>
      <c r="AX195" s="63">
        <f t="shared" si="86"/>
        <v>-2043.8278922244158</v>
      </c>
      <c r="AY195" s="64">
        <f t="shared" si="87"/>
        <v>3065.7418383366235</v>
      </c>
      <c r="AZ195" s="65">
        <f t="shared" si="88"/>
        <v>2242.7520126687482</v>
      </c>
      <c r="BA195" s="51">
        <f t="shared" si="89"/>
        <v>7153.3976227854555</v>
      </c>
      <c r="BB195" s="55">
        <f t="shared" si="90"/>
        <v>0.77949108553822199</v>
      </c>
      <c r="BC195" s="55">
        <f t="shared" si="91"/>
        <v>3.7251272649071976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>
        <f>IF(BC195&gt;=BH$4,AD195,"")</f>
        <v>1.2999999999999847</v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9177.0101743321247</v>
      </c>
      <c r="AC196" s="71">
        <f t="shared" si="79"/>
        <v>822.98982566787527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4.2</v>
      </c>
      <c r="AG196" s="74">
        <f t="shared" si="104"/>
        <v>200</v>
      </c>
      <c r="AH196" s="60">
        <f t="shared" si="104"/>
        <v>50</v>
      </c>
      <c r="AI196" s="60">
        <f t="shared" si="104"/>
        <v>210</v>
      </c>
      <c r="AJ196" s="60">
        <f t="shared" si="104"/>
        <v>10210</v>
      </c>
      <c r="AK196" s="60">
        <f t="shared" si="104"/>
        <v>1228.4881299458557</v>
      </c>
      <c r="AL196" s="60">
        <f t="shared" si="104"/>
        <v>24.569762598917112</v>
      </c>
      <c r="AM196" s="60">
        <f t="shared" si="104"/>
        <v>-923.96491045397738</v>
      </c>
      <c r="AN196" s="60">
        <f t="shared" si="104"/>
        <v>-923.96491045397738</v>
      </c>
      <c r="AO196" s="60">
        <f t="shared" si="104"/>
        <v>923.96491045397738</v>
      </c>
      <c r="AP196" s="61" t="str">
        <f t="shared" si="80"/>
        <v>VINTO</v>
      </c>
      <c r="AQ196" s="62">
        <f t="shared" si="76"/>
        <v>35</v>
      </c>
      <c r="AR196" s="63">
        <f t="shared" si="81"/>
        <v>22.058135499097862</v>
      </c>
      <c r="AS196" s="63">
        <f t="shared" si="82"/>
        <v>1102.9067749548931</v>
      </c>
      <c r="AT196" s="63">
        <f t="shared" si="83"/>
        <v>2205.8135499097862</v>
      </c>
      <c r="AU196" s="63">
        <f t="shared" si="77"/>
        <v>-1102.9067749548931</v>
      </c>
      <c r="AV196" s="68">
        <f t="shared" si="84"/>
        <v>0.1</v>
      </c>
      <c r="AW196" s="63">
        <f t="shared" si="85"/>
        <v>5514.5338747744654</v>
      </c>
      <c r="AX196" s="63">
        <f t="shared" si="86"/>
        <v>-2205.8135499097862</v>
      </c>
      <c r="AY196" s="64">
        <f t="shared" si="87"/>
        <v>3308.7203248646792</v>
      </c>
      <c r="AZ196" s="65">
        <f t="shared" si="88"/>
        <v>2485.730499196804</v>
      </c>
      <c r="BA196" s="51">
        <f t="shared" si="89"/>
        <v>7720.3474246842516</v>
      </c>
      <c r="BB196" s="55">
        <f t="shared" si="90"/>
        <v>0.84127044407969342</v>
      </c>
      <c r="BC196" s="55">
        <f t="shared" si="91"/>
        <v>4.0203660138563393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>
        <f>IF(BC196&gt;=BH$4,AD196,"")</f>
        <v>1.1999999999999846</v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9177.0101743321247</v>
      </c>
      <c r="AC197" s="71">
        <f t="shared" si="79"/>
        <v>822.98982566787527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4.2</v>
      </c>
      <c r="AG197" s="74">
        <f t="shared" si="104"/>
        <v>200</v>
      </c>
      <c r="AH197" s="60">
        <f t="shared" si="104"/>
        <v>50</v>
      </c>
      <c r="AI197" s="60">
        <f t="shared" si="104"/>
        <v>210</v>
      </c>
      <c r="AJ197" s="60">
        <f t="shared" si="104"/>
        <v>10210</v>
      </c>
      <c r="AK197" s="60">
        <f t="shared" si="104"/>
        <v>1228.4881299458557</v>
      </c>
      <c r="AL197" s="60">
        <f t="shared" si="104"/>
        <v>24.569762598917112</v>
      </c>
      <c r="AM197" s="60">
        <f t="shared" si="104"/>
        <v>-923.96491045397738</v>
      </c>
      <c r="AN197" s="60">
        <f t="shared" si="104"/>
        <v>-923.96491045397738</v>
      </c>
      <c r="AO197" s="60">
        <f t="shared" si="104"/>
        <v>923.96491045397738</v>
      </c>
      <c r="AP197" s="61" t="str">
        <f t="shared" si="80"/>
        <v>VINTO</v>
      </c>
      <c r="AQ197" s="62">
        <f t="shared" si="76"/>
        <v>35</v>
      </c>
      <c r="AR197" s="63">
        <f t="shared" si="81"/>
        <v>23.972511453561332</v>
      </c>
      <c r="AS197" s="63">
        <f t="shared" si="82"/>
        <v>1198.6255726780666</v>
      </c>
      <c r="AT197" s="63">
        <f t="shared" si="83"/>
        <v>2397.2511453561333</v>
      </c>
      <c r="AU197" s="63">
        <f t="shared" si="77"/>
        <v>-1198.6255726780666</v>
      </c>
      <c r="AV197" s="68">
        <f t="shared" si="84"/>
        <v>0.1</v>
      </c>
      <c r="AW197" s="63">
        <f t="shared" si="85"/>
        <v>5993.127863390333</v>
      </c>
      <c r="AX197" s="63">
        <f t="shared" si="86"/>
        <v>-2397.2511453561333</v>
      </c>
      <c r="AY197" s="64">
        <f t="shared" si="87"/>
        <v>3595.8767180341997</v>
      </c>
      <c r="AZ197" s="65">
        <f t="shared" si="88"/>
        <v>2772.8868923663244</v>
      </c>
      <c r="BA197" s="51">
        <f t="shared" si="89"/>
        <v>8390.3790087464658</v>
      </c>
      <c r="BB197" s="55">
        <f t="shared" si="90"/>
        <v>0.91428241326506887</v>
      </c>
      <c r="BC197" s="55">
        <f t="shared" si="91"/>
        <v>4.3692845353416887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>
        <f>IF(BC197&gt;=BH$4,AD197,"")</f>
        <v>1.0999999999999845</v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9177.0101743321247</v>
      </c>
      <c r="AC198" s="71">
        <f t="shared" si="79"/>
        <v>822.98982566787527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4.2</v>
      </c>
      <c r="AG198" s="74">
        <f t="shared" si="104"/>
        <v>200</v>
      </c>
      <c r="AH198" s="60">
        <f t="shared" si="104"/>
        <v>50</v>
      </c>
      <c r="AI198" s="60">
        <f t="shared" si="104"/>
        <v>210</v>
      </c>
      <c r="AJ198" s="60">
        <f t="shared" si="104"/>
        <v>10210</v>
      </c>
      <c r="AK198" s="60">
        <f t="shared" si="104"/>
        <v>1228.4881299458557</v>
      </c>
      <c r="AL198" s="60">
        <f t="shared" si="104"/>
        <v>24.569762598917112</v>
      </c>
      <c r="AM198" s="60">
        <f t="shared" si="104"/>
        <v>-923.96491045397738</v>
      </c>
      <c r="AN198" s="60">
        <f t="shared" si="104"/>
        <v>-923.96491045397738</v>
      </c>
      <c r="AO198" s="60">
        <f t="shared" si="104"/>
        <v>923.96491045397738</v>
      </c>
      <c r="AP198" s="61" t="str">
        <f t="shared" si="80"/>
        <v>VINTO</v>
      </c>
      <c r="AQ198" s="62">
        <f t="shared" si="76"/>
        <v>35</v>
      </c>
      <c r="AR198" s="63">
        <f t="shared" si="81"/>
        <v>26.269762598917502</v>
      </c>
      <c r="AS198" s="63">
        <f t="shared" si="82"/>
        <v>1313.488129945875</v>
      </c>
      <c r="AT198" s="63">
        <f t="shared" si="83"/>
        <v>2626.97625989175</v>
      </c>
      <c r="AU198" s="63">
        <f t="shared" si="77"/>
        <v>-1313.488129945875</v>
      </c>
      <c r="AV198" s="68">
        <f t="shared" si="84"/>
        <v>0.1</v>
      </c>
      <c r="AW198" s="63">
        <f t="shared" si="85"/>
        <v>6567.4406497293749</v>
      </c>
      <c r="AX198" s="63">
        <f t="shared" si="86"/>
        <v>-2626.97625989175</v>
      </c>
      <c r="AY198" s="64">
        <f t="shared" si="87"/>
        <v>3940.4643898376248</v>
      </c>
      <c r="AZ198" s="65">
        <f t="shared" si="88"/>
        <v>3117.4745641697496</v>
      </c>
      <c r="BA198" s="51">
        <f t="shared" si="89"/>
        <v>9194.4169096211244</v>
      </c>
      <c r="BB198" s="55">
        <f t="shared" si="90"/>
        <v>1.0018967762875197</v>
      </c>
      <c r="BC198" s="55">
        <f t="shared" si="91"/>
        <v>4.7879867611241087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>
        <f>IF(BC198&gt;=BH$4,AD198,"")</f>
        <v>0.99999999999998457</v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9177.0101743321247</v>
      </c>
      <c r="AC199" s="71">
        <f t="shared" si="79"/>
        <v>822.98982566787527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4.2</v>
      </c>
      <c r="AG199" s="74">
        <f t="shared" si="104"/>
        <v>200</v>
      </c>
      <c r="AH199" s="60">
        <f t="shared" si="104"/>
        <v>50</v>
      </c>
      <c r="AI199" s="60">
        <f t="shared" si="104"/>
        <v>210</v>
      </c>
      <c r="AJ199" s="60">
        <f t="shared" si="104"/>
        <v>10210</v>
      </c>
      <c r="AK199" s="60">
        <f t="shared" si="104"/>
        <v>1228.4881299458557</v>
      </c>
      <c r="AL199" s="60">
        <f t="shared" si="104"/>
        <v>24.569762598917112</v>
      </c>
      <c r="AM199" s="60">
        <f t="shared" si="104"/>
        <v>-923.96491045397738</v>
      </c>
      <c r="AN199" s="60">
        <f t="shared" si="104"/>
        <v>-923.96491045397738</v>
      </c>
      <c r="AO199" s="60">
        <f t="shared" si="104"/>
        <v>923.96491045397738</v>
      </c>
      <c r="AP199" s="61" t="str">
        <f t="shared" si="80"/>
        <v>VINTO</v>
      </c>
      <c r="AQ199" s="62">
        <f t="shared" si="76"/>
        <v>35</v>
      </c>
      <c r="AR199" s="63">
        <f t="shared" si="81"/>
        <v>29.077513998797272</v>
      </c>
      <c r="AS199" s="63">
        <f t="shared" si="82"/>
        <v>1453.8756999398636</v>
      </c>
      <c r="AT199" s="63">
        <f t="shared" si="83"/>
        <v>2907.7513998797272</v>
      </c>
      <c r="AU199" s="63">
        <f t="shared" si="77"/>
        <v>-1453.8756999398636</v>
      </c>
      <c r="AV199" s="68">
        <f t="shared" si="84"/>
        <v>0.1</v>
      </c>
      <c r="AW199" s="63">
        <f t="shared" si="85"/>
        <v>7269.3784996993181</v>
      </c>
      <c r="AX199" s="63">
        <f t="shared" si="86"/>
        <v>-2907.7513998797272</v>
      </c>
      <c r="AY199" s="64">
        <f t="shared" si="87"/>
        <v>4361.6270998195905</v>
      </c>
      <c r="AZ199" s="65">
        <f t="shared" si="88"/>
        <v>3538.6372741517152</v>
      </c>
      <c r="BA199" s="51">
        <f t="shared" si="89"/>
        <v>10177.129899579046</v>
      </c>
      <c r="BB199" s="55">
        <f t="shared" si="90"/>
        <v>1.1089809977594045</v>
      </c>
      <c r="BC199" s="55">
        <f t="shared" si="91"/>
        <v>5.2997339259692904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>
        <f>IF(BC199&gt;=BH$4,AD199,"")</f>
        <v>0.89999999999998459</v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9177.0101743321247</v>
      </c>
      <c r="AC200" s="71">
        <f t="shared" si="79"/>
        <v>822.98982566787527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4.2</v>
      </c>
      <c r="AG200" s="74">
        <f t="shared" si="104"/>
        <v>200</v>
      </c>
      <c r="AH200" s="60">
        <f t="shared" si="104"/>
        <v>50</v>
      </c>
      <c r="AI200" s="60">
        <f t="shared" si="104"/>
        <v>210</v>
      </c>
      <c r="AJ200" s="60">
        <f t="shared" si="104"/>
        <v>10210</v>
      </c>
      <c r="AK200" s="60">
        <f t="shared" si="104"/>
        <v>1228.4881299458557</v>
      </c>
      <c r="AL200" s="60">
        <f t="shared" si="104"/>
        <v>24.569762598917112</v>
      </c>
      <c r="AM200" s="60">
        <f t="shared" si="104"/>
        <v>-923.96491045397738</v>
      </c>
      <c r="AN200" s="60">
        <f t="shared" si="104"/>
        <v>-923.96491045397738</v>
      </c>
      <c r="AO200" s="60">
        <f t="shared" si="104"/>
        <v>923.96491045397738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32.587203248647</v>
      </c>
      <c r="AS200" s="63">
        <f t="shared" si="82"/>
        <v>1629.3601624323501</v>
      </c>
      <c r="AT200" s="63">
        <f t="shared" si="83"/>
        <v>3258.7203248647002</v>
      </c>
      <c r="AU200" s="63">
        <f t="shared" ref="AU200:AU207" si="107">-AS200</f>
        <v>-1629.3601624323501</v>
      </c>
      <c r="AV200" s="68">
        <f t="shared" si="84"/>
        <v>0.1</v>
      </c>
      <c r="AW200" s="63">
        <f t="shared" si="85"/>
        <v>8146.8008121617504</v>
      </c>
      <c r="AX200" s="63">
        <f t="shared" si="86"/>
        <v>-3258.7203248647002</v>
      </c>
      <c r="AY200" s="64">
        <f t="shared" si="87"/>
        <v>4888.0804872970502</v>
      </c>
      <c r="AZ200" s="65">
        <f t="shared" si="88"/>
        <v>4065.090661629175</v>
      </c>
      <c r="BA200" s="51">
        <f t="shared" si="89"/>
        <v>11405.521137026451</v>
      </c>
      <c r="BB200" s="55">
        <f t="shared" si="90"/>
        <v>1.2428362745992609</v>
      </c>
      <c r="BC200" s="55">
        <f t="shared" si="91"/>
        <v>5.9394178820257713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>
        <f>IF(BC200&gt;=BH$4,AD200,"")</f>
        <v>0.79999999999998461</v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9177.0101743321247</v>
      </c>
      <c r="AC201" s="71">
        <f t="shared" ref="AC201:AC207" si="109">AA201-AB201</f>
        <v>822.98982566787527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4.2</v>
      </c>
      <c r="AG201" s="74">
        <f t="shared" si="104"/>
        <v>200</v>
      </c>
      <c r="AH201" s="60">
        <f t="shared" si="104"/>
        <v>50</v>
      </c>
      <c r="AI201" s="60">
        <f t="shared" si="104"/>
        <v>210</v>
      </c>
      <c r="AJ201" s="60">
        <f t="shared" si="104"/>
        <v>10210</v>
      </c>
      <c r="AK201" s="60">
        <f t="shared" si="104"/>
        <v>1228.4881299458557</v>
      </c>
      <c r="AL201" s="60">
        <f t="shared" si="104"/>
        <v>24.569762598917112</v>
      </c>
      <c r="AM201" s="60">
        <f t="shared" si="104"/>
        <v>-923.96491045397738</v>
      </c>
      <c r="AN201" s="60">
        <f t="shared" si="104"/>
        <v>-923.96491045397738</v>
      </c>
      <c r="AO201" s="60">
        <f t="shared" si="104"/>
        <v>923.96491045397738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37.099660855596667</v>
      </c>
      <c r="AS201" s="63">
        <f t="shared" ref="AS201:AS207" si="112">IF(AR201&lt;=0,AH201,AR201*AH201)</f>
        <v>1854.9830427798333</v>
      </c>
      <c r="AT201" s="63">
        <f t="shared" ref="AT201:AT207" si="113">(U201*AS201)</f>
        <v>3709.9660855596667</v>
      </c>
      <c r="AU201" s="63">
        <f t="shared" si="107"/>
        <v>-1854.9830427798333</v>
      </c>
      <c r="AV201" s="68">
        <f t="shared" ref="AV201:AV207" si="114">IFERROR(AE201/X201,0)</f>
        <v>0.1</v>
      </c>
      <c r="AW201" s="63">
        <f t="shared" ref="AW201:AW207" si="115">(AT201+AU201)*V201</f>
        <v>9274.9152138991667</v>
      </c>
      <c r="AX201" s="63">
        <f t="shared" ref="AX201:AX207" si="116">AU201*W201</f>
        <v>-3709.9660855596667</v>
      </c>
      <c r="AY201" s="64">
        <f t="shared" ref="AY201:AY207" si="117">SUM(AW201:AX201)</f>
        <v>5564.9491283395</v>
      </c>
      <c r="AZ201" s="65">
        <f t="shared" ref="AZ201:AZ207" si="118">AB201-AA201+AY201</f>
        <v>4741.9593026716248</v>
      </c>
      <c r="BA201" s="51">
        <f t="shared" ref="BA201:BA207" si="119">AS201*X201</f>
        <v>12984.881299458833</v>
      </c>
      <c r="BB201" s="55">
        <f t="shared" ref="BB201:BB207" si="120">BA201/AB201</f>
        <v>1.4149359162505053</v>
      </c>
      <c r="BC201" s="55">
        <f t="shared" ref="BC201:BC207" si="121">IFERROR(AY201/AC201,0)</f>
        <v>6.7618686826698191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9177.0101743321247</v>
      </c>
      <c r="AC202" s="71">
        <f t="shared" si="109"/>
        <v>822.98982566787527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4.2</v>
      </c>
      <c r="AG202" s="74">
        <f t="shared" si="125"/>
        <v>200</v>
      </c>
      <c r="AH202" s="60">
        <f t="shared" si="125"/>
        <v>50</v>
      </c>
      <c r="AI202" s="60">
        <f t="shared" si="125"/>
        <v>210</v>
      </c>
      <c r="AJ202" s="60">
        <f t="shared" si="125"/>
        <v>10210</v>
      </c>
      <c r="AK202" s="60">
        <f t="shared" si="125"/>
        <v>1228.4881299458557</v>
      </c>
      <c r="AL202" s="60">
        <f t="shared" si="125"/>
        <v>24.569762598917112</v>
      </c>
      <c r="AM202" s="60">
        <f t="shared" si="125"/>
        <v>-923.96491045397738</v>
      </c>
      <c r="AN202" s="60">
        <f t="shared" si="125"/>
        <v>-923.96491045397738</v>
      </c>
      <c r="AO202" s="60">
        <f t="shared" si="125"/>
        <v>923.96491045397738</v>
      </c>
      <c r="AP202" s="61" t="str">
        <f t="shared" si="110"/>
        <v>VINTO</v>
      </c>
      <c r="AQ202" s="62">
        <f t="shared" si="106"/>
        <v>35</v>
      </c>
      <c r="AR202" s="63">
        <f t="shared" si="111"/>
        <v>43.116270998196264</v>
      </c>
      <c r="AS202" s="63">
        <f t="shared" si="112"/>
        <v>2155.813549909813</v>
      </c>
      <c r="AT202" s="63">
        <f t="shared" si="113"/>
        <v>4311.627099819626</v>
      </c>
      <c r="AU202" s="63">
        <f t="shared" si="107"/>
        <v>-2155.813549909813</v>
      </c>
      <c r="AV202" s="68">
        <f t="shared" si="114"/>
        <v>0.1</v>
      </c>
      <c r="AW202" s="63">
        <f t="shared" si="115"/>
        <v>10779.067749549065</v>
      </c>
      <c r="AX202" s="63">
        <f t="shared" si="116"/>
        <v>-4311.627099819626</v>
      </c>
      <c r="AY202" s="64">
        <f t="shared" si="117"/>
        <v>6467.4406497294394</v>
      </c>
      <c r="AZ202" s="65">
        <f t="shared" si="118"/>
        <v>5644.4508240615642</v>
      </c>
      <c r="BA202" s="51">
        <f t="shared" si="119"/>
        <v>15090.69484936869</v>
      </c>
      <c r="BB202" s="55">
        <f t="shared" si="120"/>
        <v>1.6444021051188327</v>
      </c>
      <c r="BC202" s="55">
        <f t="shared" si="121"/>
        <v>7.8584697501952245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9177.0101743321247</v>
      </c>
      <c r="AC203" s="71">
        <f t="shared" si="109"/>
        <v>822.98982566787527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4.2</v>
      </c>
      <c r="AG203" s="74">
        <f t="shared" si="125"/>
        <v>200</v>
      </c>
      <c r="AH203" s="60">
        <f t="shared" si="125"/>
        <v>50</v>
      </c>
      <c r="AI203" s="60">
        <f t="shared" si="125"/>
        <v>210</v>
      </c>
      <c r="AJ203" s="60">
        <f t="shared" si="125"/>
        <v>10210</v>
      </c>
      <c r="AK203" s="60">
        <f t="shared" si="125"/>
        <v>1228.4881299458557</v>
      </c>
      <c r="AL203" s="60">
        <f t="shared" si="125"/>
        <v>24.569762598917112</v>
      </c>
      <c r="AM203" s="60">
        <f t="shared" si="125"/>
        <v>-923.96491045397738</v>
      </c>
      <c r="AN203" s="60">
        <f t="shared" si="125"/>
        <v>-923.96491045397738</v>
      </c>
      <c r="AO203" s="60">
        <f t="shared" si="125"/>
        <v>923.96491045397738</v>
      </c>
      <c r="AP203" s="61" t="str">
        <f t="shared" si="110"/>
        <v>VINTO</v>
      </c>
      <c r="AQ203" s="62">
        <f t="shared" si="106"/>
        <v>35</v>
      </c>
      <c r="AR203" s="63">
        <f t="shared" si="111"/>
        <v>51.539525197835772</v>
      </c>
      <c r="AS203" s="63">
        <f t="shared" si="112"/>
        <v>2576.9762598917887</v>
      </c>
      <c r="AT203" s="63">
        <f t="shared" si="113"/>
        <v>5153.9525197835774</v>
      </c>
      <c r="AU203" s="63">
        <f t="shared" si="107"/>
        <v>-2576.9762598917887</v>
      </c>
      <c r="AV203" s="68">
        <f t="shared" si="114"/>
        <v>0.1</v>
      </c>
      <c r="AW203" s="63">
        <f t="shared" si="115"/>
        <v>12884.881299458943</v>
      </c>
      <c r="AX203" s="63">
        <f t="shared" si="116"/>
        <v>-5153.9525197835774</v>
      </c>
      <c r="AY203" s="64">
        <f t="shared" si="117"/>
        <v>7730.9287796753651</v>
      </c>
      <c r="AZ203" s="65">
        <f t="shared" si="118"/>
        <v>6907.9389540074899</v>
      </c>
      <c r="BA203" s="51">
        <f t="shared" si="119"/>
        <v>18038.833819242522</v>
      </c>
      <c r="BB203" s="55">
        <f t="shared" si="120"/>
        <v>1.9656547695344944</v>
      </c>
      <c r="BC203" s="55">
        <f t="shared" si="121"/>
        <v>9.393711244730806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9177.0101743321247</v>
      </c>
      <c r="AC204" s="71">
        <f t="shared" si="109"/>
        <v>822.98982566787527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4.2</v>
      </c>
      <c r="AG204" s="74">
        <f t="shared" si="125"/>
        <v>200</v>
      </c>
      <c r="AH204" s="60">
        <f t="shared" si="125"/>
        <v>50</v>
      </c>
      <c r="AI204" s="60">
        <f t="shared" si="125"/>
        <v>210</v>
      </c>
      <c r="AJ204" s="60">
        <f t="shared" si="125"/>
        <v>10210</v>
      </c>
      <c r="AK204" s="60">
        <f t="shared" si="125"/>
        <v>1228.4881299458557</v>
      </c>
      <c r="AL204" s="60">
        <f t="shared" si="125"/>
        <v>24.569762598917112</v>
      </c>
      <c r="AM204" s="60">
        <f t="shared" si="125"/>
        <v>-923.96491045397738</v>
      </c>
      <c r="AN204" s="60">
        <f t="shared" si="125"/>
        <v>-923.96491045397738</v>
      </c>
      <c r="AO204" s="60">
        <f t="shared" si="125"/>
        <v>923.96491045397738</v>
      </c>
      <c r="AP204" s="61" t="str">
        <f t="shared" si="110"/>
        <v>VINTO</v>
      </c>
      <c r="AQ204" s="62">
        <f t="shared" si="106"/>
        <v>35</v>
      </c>
      <c r="AR204" s="63">
        <f t="shared" si="111"/>
        <v>64.174406497295195</v>
      </c>
      <c r="AS204" s="63">
        <f t="shared" si="112"/>
        <v>3208.7203248647597</v>
      </c>
      <c r="AT204" s="63">
        <f t="shared" si="113"/>
        <v>6417.4406497295195</v>
      </c>
      <c r="AU204" s="63">
        <f t="shared" si="107"/>
        <v>-3208.7203248647597</v>
      </c>
      <c r="AV204" s="68">
        <f t="shared" si="114"/>
        <v>0.1</v>
      </c>
      <c r="AW204" s="63">
        <f t="shared" si="115"/>
        <v>16043.601624323799</v>
      </c>
      <c r="AX204" s="63">
        <f t="shared" si="116"/>
        <v>-6417.4406497295195</v>
      </c>
      <c r="AY204" s="64">
        <f t="shared" si="117"/>
        <v>9626.1609745942806</v>
      </c>
      <c r="AZ204" s="65">
        <f t="shared" si="118"/>
        <v>8803.1711489264053</v>
      </c>
      <c r="BA204" s="51">
        <f t="shared" si="119"/>
        <v>22461.042274053318</v>
      </c>
      <c r="BB204" s="55">
        <f t="shared" si="120"/>
        <v>2.4475337661579921</v>
      </c>
      <c r="BC204" s="55">
        <f t="shared" si="121"/>
        <v>11.696573486534209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9177.0101743321247</v>
      </c>
      <c r="AC205" s="71">
        <f t="shared" si="109"/>
        <v>822.98982566787527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4.2</v>
      </c>
      <c r="AG205" s="74">
        <f t="shared" si="125"/>
        <v>200</v>
      </c>
      <c r="AH205" s="60">
        <f t="shared" si="125"/>
        <v>50</v>
      </c>
      <c r="AI205" s="60">
        <f t="shared" si="125"/>
        <v>210</v>
      </c>
      <c r="AJ205" s="60">
        <f t="shared" si="125"/>
        <v>10210</v>
      </c>
      <c r="AK205" s="60">
        <f t="shared" si="125"/>
        <v>1228.4881299458557</v>
      </c>
      <c r="AL205" s="60">
        <f t="shared" si="125"/>
        <v>24.569762598917112</v>
      </c>
      <c r="AM205" s="60">
        <f t="shared" si="125"/>
        <v>-923.96491045397738</v>
      </c>
      <c r="AN205" s="60">
        <f t="shared" si="125"/>
        <v>-923.96491045397738</v>
      </c>
      <c r="AO205" s="60">
        <f t="shared" si="125"/>
        <v>923.96491045397738</v>
      </c>
      <c r="AP205" s="61" t="str">
        <f t="shared" si="110"/>
        <v>VINTO</v>
      </c>
      <c r="AQ205" s="62">
        <f t="shared" si="106"/>
        <v>35</v>
      </c>
      <c r="AR205" s="63">
        <f t="shared" si="111"/>
        <v>85.232541996394659</v>
      </c>
      <c r="AS205" s="63">
        <f t="shared" si="112"/>
        <v>4261.6270998197333</v>
      </c>
      <c r="AT205" s="63">
        <f t="shared" si="113"/>
        <v>8523.2541996394666</v>
      </c>
      <c r="AU205" s="63">
        <f t="shared" si="107"/>
        <v>-4261.6270998197333</v>
      </c>
      <c r="AV205" s="68">
        <f t="shared" si="114"/>
        <v>0.1</v>
      </c>
      <c r="AW205" s="63">
        <f t="shared" si="115"/>
        <v>21308.135499098666</v>
      </c>
      <c r="AX205" s="63">
        <f t="shared" si="116"/>
        <v>-8523.2541996394666</v>
      </c>
      <c r="AY205" s="64">
        <f t="shared" si="117"/>
        <v>12784.881299459199</v>
      </c>
      <c r="AZ205" s="65">
        <f t="shared" si="118"/>
        <v>11961.891473791324</v>
      </c>
      <c r="BA205" s="51">
        <f t="shared" si="119"/>
        <v>29831.389698738134</v>
      </c>
      <c r="BB205" s="55">
        <f t="shared" si="120"/>
        <v>3.2506654271971724</v>
      </c>
      <c r="BC205" s="55">
        <f t="shared" si="121"/>
        <v>15.534677222873286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9177.0101743321247</v>
      </c>
      <c r="AC206" s="71">
        <f t="shared" si="109"/>
        <v>822.98982566787527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4.2</v>
      </c>
      <c r="AG206" s="74">
        <f t="shared" si="125"/>
        <v>200</v>
      </c>
      <c r="AH206" s="60">
        <f t="shared" si="125"/>
        <v>50</v>
      </c>
      <c r="AI206" s="60">
        <f t="shared" si="125"/>
        <v>210</v>
      </c>
      <c r="AJ206" s="60">
        <f t="shared" si="125"/>
        <v>10210</v>
      </c>
      <c r="AK206" s="60">
        <f t="shared" si="125"/>
        <v>1228.4881299458557</v>
      </c>
      <c r="AL206" s="60">
        <f t="shared" si="125"/>
        <v>24.569762598917112</v>
      </c>
      <c r="AM206" s="60">
        <f t="shared" si="125"/>
        <v>-923.96491045397738</v>
      </c>
      <c r="AN206" s="60">
        <f t="shared" si="125"/>
        <v>-923.96491045397738</v>
      </c>
      <c r="AO206" s="60">
        <f t="shared" si="125"/>
        <v>923.96491045397738</v>
      </c>
      <c r="AP206" s="61" t="str">
        <f t="shared" si="110"/>
        <v>VINTO</v>
      </c>
      <c r="AQ206" s="62">
        <f t="shared" si="106"/>
        <v>35</v>
      </c>
      <c r="AR206" s="63">
        <f t="shared" si="111"/>
        <v>127.34881299459521</v>
      </c>
      <c r="AS206" s="63">
        <f t="shared" si="112"/>
        <v>6367.4406497297605</v>
      </c>
      <c r="AT206" s="63">
        <f t="shared" si="113"/>
        <v>12734.881299459521</v>
      </c>
      <c r="AU206" s="63">
        <f t="shared" si="107"/>
        <v>-6367.4406497297605</v>
      </c>
      <c r="AV206" s="68">
        <f t="shared" si="114"/>
        <v>0.1</v>
      </c>
      <c r="AW206" s="63">
        <f t="shared" si="115"/>
        <v>31837.203248648802</v>
      </c>
      <c r="AX206" s="63">
        <f t="shared" si="116"/>
        <v>-12734.881299459521</v>
      </c>
      <c r="AY206" s="64">
        <f t="shared" si="117"/>
        <v>19102.321949189281</v>
      </c>
      <c r="AZ206" s="65">
        <f t="shared" si="118"/>
        <v>18279.332123521406</v>
      </c>
      <c r="BA206" s="51">
        <f t="shared" si="119"/>
        <v>44572.084548108323</v>
      </c>
      <c r="BB206" s="55">
        <f t="shared" si="120"/>
        <v>4.8569287492755935</v>
      </c>
      <c r="BC206" s="55">
        <f t="shared" si="121"/>
        <v>23.210884695551741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9177.0101743321247</v>
      </c>
      <c r="AC207" s="71">
        <f t="shared" si="109"/>
        <v>822.98982566787527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4.2</v>
      </c>
      <c r="AG207" s="74">
        <f t="shared" si="125"/>
        <v>200</v>
      </c>
      <c r="AH207" s="60">
        <f t="shared" si="125"/>
        <v>50</v>
      </c>
      <c r="AI207" s="60">
        <f t="shared" si="125"/>
        <v>210</v>
      </c>
      <c r="AJ207" s="60">
        <f t="shared" si="125"/>
        <v>10210</v>
      </c>
      <c r="AK207" s="60">
        <f t="shared" si="125"/>
        <v>1228.4881299458557</v>
      </c>
      <c r="AL207" s="60">
        <f t="shared" si="125"/>
        <v>24.569762598917112</v>
      </c>
      <c r="AM207" s="60">
        <f t="shared" si="125"/>
        <v>-923.96491045397738</v>
      </c>
      <c r="AN207" s="60">
        <f t="shared" si="125"/>
        <v>-923.96491045397738</v>
      </c>
      <c r="AO207" s="60">
        <f t="shared" si="125"/>
        <v>923.96491045397738</v>
      </c>
      <c r="AP207" s="61" t="str">
        <f t="shared" si="110"/>
        <v>VINTO</v>
      </c>
      <c r="AQ207" s="62">
        <f t="shared" si="106"/>
        <v>35</v>
      </c>
      <c r="AR207" s="63">
        <f t="shared" si="111"/>
        <v>253.69762598920974</v>
      </c>
      <c r="AS207" s="63">
        <f t="shared" si="112"/>
        <v>12684.881299460487</v>
      </c>
      <c r="AT207" s="63">
        <f t="shared" si="113"/>
        <v>25369.762598920974</v>
      </c>
      <c r="AU207" s="63">
        <f t="shared" si="107"/>
        <v>-12684.881299460487</v>
      </c>
      <c r="AV207" s="68">
        <f t="shared" si="114"/>
        <v>0.1</v>
      </c>
      <c r="AW207" s="63">
        <f t="shared" si="115"/>
        <v>63424.406497302436</v>
      </c>
      <c r="AX207" s="63">
        <f t="shared" si="116"/>
        <v>-25369.762598920974</v>
      </c>
      <c r="AY207" s="64">
        <f t="shared" si="117"/>
        <v>38054.643898381459</v>
      </c>
      <c r="AZ207" s="65">
        <f t="shared" si="118"/>
        <v>37231.654072713587</v>
      </c>
      <c r="BA207" s="51">
        <f t="shared" si="119"/>
        <v>88794.169096223413</v>
      </c>
      <c r="BB207" s="55">
        <f t="shared" si="120"/>
        <v>9.6757187155113495</v>
      </c>
      <c r="BC207" s="55">
        <f t="shared" si="121"/>
        <v>46.239507113589447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E8:E27">
    <cfRule type="cellIs" dxfId="208" priority="20" operator="equal">
      <formula>"LOSS"</formula>
    </cfRule>
    <cfRule type="cellIs" dxfId="207" priority="21" operator="equal">
      <formula>"WIN"</formula>
    </cfRule>
  </conditionalFormatting>
  <conditionalFormatting sqref="M8:M28">
    <cfRule type="cellIs" dxfId="206" priority="18" operator="lessThan">
      <formula>0</formula>
    </cfRule>
    <cfRule type="cellIs" dxfId="205" priority="19" operator="greaterThan">
      <formula>0</formula>
    </cfRule>
  </conditionalFormatting>
  <conditionalFormatting sqref="H4">
    <cfRule type="cellIs" dxfId="204" priority="16" operator="lessThan">
      <formula>0</formula>
    </cfRule>
    <cfRule type="cellIs" dxfId="203" priority="17" operator="greaterThan">
      <formula>0</formula>
    </cfRule>
  </conditionalFormatting>
  <conditionalFormatting sqref="E8:E23">
    <cfRule type="cellIs" dxfId="202" priority="14" operator="equal">
      <formula>"LOSS"</formula>
    </cfRule>
    <cfRule type="cellIs" dxfId="201" priority="15" operator="equal">
      <formula>"WIN"</formula>
    </cfRule>
  </conditionalFormatting>
  <conditionalFormatting sqref="F8:F13">
    <cfRule type="cellIs" dxfId="200" priority="12" operator="equal">
      <formula>"LOSS"</formula>
    </cfRule>
    <cfRule type="cellIs" dxfId="199" priority="13" operator="equal">
      <formula>"WIN"</formula>
    </cfRule>
  </conditionalFormatting>
  <conditionalFormatting sqref="E8:E17">
    <cfRule type="cellIs" dxfId="198" priority="10" operator="equal">
      <formula>"LOSS"</formula>
    </cfRule>
    <cfRule type="cellIs" dxfId="197" priority="11" operator="equal">
      <formula>"WIN"</formula>
    </cfRule>
  </conditionalFormatting>
  <conditionalFormatting sqref="F8:F13">
    <cfRule type="cellIs" dxfId="196" priority="8" operator="equal">
      <formula>"LOSS"</formula>
    </cfRule>
    <cfRule type="cellIs" dxfId="195" priority="9" operator="equal">
      <formula>"WIN"</formula>
    </cfRule>
  </conditionalFormatting>
  <conditionalFormatting sqref="E8:E23">
    <cfRule type="cellIs" dxfId="194" priority="6" operator="equal">
      <formula>"LOSS"</formula>
    </cfRule>
    <cfRule type="cellIs" dxfId="193" priority="7" operator="equal">
      <formula>"WIN"</formula>
    </cfRule>
  </conditionalFormatting>
  <conditionalFormatting sqref="E8:E17">
    <cfRule type="cellIs" dxfId="192" priority="4" operator="equal">
      <formula>"LOSS"</formula>
    </cfRule>
    <cfRule type="cellIs" dxfId="191" priority="5" operator="equal">
      <formula>"WIN"</formula>
    </cfRule>
  </conditionalFormatting>
  <conditionalFormatting sqref="AY8:AZ207">
    <cfRule type="cellIs" dxfId="29" priority="2" operator="lessThan">
      <formula>0</formula>
    </cfRule>
    <cfRule type="cellIs" dxfId="28" priority="3" operator="greaterThan">
      <formula>0</formula>
    </cfRule>
  </conditionalFormatting>
  <conditionalFormatting sqref="BC9:BC207 S6 S8:BA207">
    <cfRule type="expression" dxfId="25" priority="1">
      <formula>$Y6=1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207"/>
  <sheetViews>
    <sheetView topLeftCell="B1" workbookViewId="0">
      <selection activeCell="Q1" sqref="Q1:BB3"/>
    </sheetView>
  </sheetViews>
  <sheetFormatPr defaultRowHeight="15"/>
  <cols>
    <col min="3" max="3" width="17.7109375" customWidth="1"/>
    <col min="5" max="5" width="9.7109375" customWidth="1"/>
    <col min="6" max="6" width="9" customWidth="1"/>
    <col min="7" max="7" width="0.140625" customWidth="1"/>
    <col min="8" max="8" width="10.28515625" customWidth="1"/>
    <col min="9" max="12" width="11.28515625" customWidth="1"/>
    <col min="13" max="13" width="10" customWidth="1"/>
    <col min="14" max="14" width="14.140625" customWidth="1"/>
    <col min="15" max="15" width="13" customWidth="1"/>
    <col min="16" max="16" width="10.2851562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A1" t="s">
        <v>48</v>
      </c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  <c r="Q2" s="4" t="s">
        <v>120</v>
      </c>
      <c r="S2" s="3" t="s">
        <v>144</v>
      </c>
      <c r="BB2" s="4" t="s">
        <v>120</v>
      </c>
    </row>
    <row r="3" spans="1:60">
      <c r="B3" s="14" t="s">
        <v>17</v>
      </c>
      <c r="C3" s="13">
        <f>COUNTIF((E8:E27),"WIN")</f>
        <v>5</v>
      </c>
      <c r="D3" s="13">
        <f>COUNT(F8:F28)</f>
        <v>7</v>
      </c>
      <c r="E3" s="13">
        <f>D3+'6°TRANCE'!E3</f>
        <v>49</v>
      </c>
      <c r="F3" s="13">
        <f>C3+'6°TRANCE'!F3</f>
        <v>21</v>
      </c>
      <c r="G3" s="10">
        <f>'1°TRANCE'!G3</f>
        <v>10000</v>
      </c>
      <c r="H3" s="6">
        <f>'6°TRANCE'!H3+'7°TRANCE'!M28</f>
        <v>9784.7200996183583</v>
      </c>
      <c r="I3" s="10">
        <f>2/20*D3</f>
        <v>0.70000000000000007</v>
      </c>
      <c r="J3" s="10">
        <f>I3+'6°TRANCE'!J3</f>
        <v>4.9000000000000004</v>
      </c>
      <c r="K3" s="6">
        <f>'6°TRANCE'!P28</f>
        <v>1032.9898256678762</v>
      </c>
      <c r="L3" s="10"/>
      <c r="M3" s="17">
        <v>7</v>
      </c>
      <c r="N3" s="10">
        <f>G3/'1°TRANCE'!Q3</f>
        <v>50</v>
      </c>
      <c r="Q3" s="2">
        <f>BB3</f>
        <v>15.53</v>
      </c>
      <c r="BB3" s="2">
        <f>ROUND(AVERAGE(BE6:BH6),2)</f>
        <v>15.53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19</v>
      </c>
      <c r="C4" s="13">
        <f>COUNTIF((E8:E27),"LOSS")</f>
        <v>2</v>
      </c>
      <c r="D4" s="13"/>
      <c r="E4" s="13"/>
      <c r="F4" s="13">
        <f>C4+'6°TRANCE'!F4</f>
        <v>28</v>
      </c>
      <c r="G4" s="10"/>
      <c r="H4" s="6">
        <f>H3-'1°TRANCE'!G3</f>
        <v>-215.27990038164171</v>
      </c>
      <c r="I4" s="10">
        <f>J3*N3</f>
        <v>245.00000000000003</v>
      </c>
      <c r="J4" s="10">
        <f>G3+I4</f>
        <v>10245</v>
      </c>
      <c r="K4" s="10">
        <f>K3/N3</f>
        <v>20.659796513357524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10.299999999999965</v>
      </c>
      <c r="BG6" s="52">
        <f>AVERAGE(MAX(BG8:BG207),MIN(BG8:BG207))</f>
        <v>11.799999999999994</v>
      </c>
      <c r="BH6" s="52">
        <f>MAX(BH8:BH207)</f>
        <v>20</v>
      </c>
    </row>
    <row r="7" spans="1:60" ht="60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4.0513995019082181</v>
      </c>
      <c r="H8" s="27">
        <f>IF(F8="","",G8*$N$3)</f>
        <v>202.56997509541091</v>
      </c>
      <c r="I8" s="27">
        <f>IF(E8="WIN",(F8*H8),-H8)</f>
        <v>405.13995019082182</v>
      </c>
      <c r="J8" s="27">
        <f>-H8</f>
        <v>-202.56997509541091</v>
      </c>
      <c r="K8" s="27">
        <f>IF(F8&lt;&gt;"",($I$3/$D$3),"")</f>
        <v>0.1</v>
      </c>
      <c r="L8" s="27">
        <f>IF(I8&lt;0,J8,(I8+J8))</f>
        <v>202.56997509541091</v>
      </c>
      <c r="M8" s="27">
        <f>IF(F8&lt;&gt;"",L8,"")</f>
        <v>202.56997509541091</v>
      </c>
      <c r="N8" s="6"/>
      <c r="O8" s="2"/>
      <c r="P8" s="2"/>
      <c r="Q8" s="54">
        <f>Q3</f>
        <v>15.53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9784.7200996183583</v>
      </c>
      <c r="AC8" s="71">
        <f>AA8-AB8</f>
        <v>215.27990038164171</v>
      </c>
      <c r="AD8" s="74">
        <v>20</v>
      </c>
      <c r="AE8" s="71">
        <f>2/20*X8</f>
        <v>0.70000000000000007</v>
      </c>
      <c r="AF8" s="71">
        <f>J3</f>
        <v>4.9000000000000004</v>
      </c>
      <c r="AG8" s="75">
        <f>T4</f>
        <v>200</v>
      </c>
      <c r="AH8" s="60">
        <f t="shared" ref="AH8" si="1">AA8/AG8</f>
        <v>50</v>
      </c>
      <c r="AI8" s="60">
        <f>AF8*AH8</f>
        <v>245.00000000000003</v>
      </c>
      <c r="AJ8" s="60">
        <f t="shared" ref="AJ8" si="2">AA8+AI8</f>
        <v>10245</v>
      </c>
      <c r="AK8" s="60">
        <f>K3</f>
        <v>1032.9898256678762</v>
      </c>
      <c r="AL8" s="60">
        <f>AK8/AH8</f>
        <v>20.659796513357524</v>
      </c>
      <c r="AM8" s="60">
        <f t="shared" ref="AM8" si="3">IF(AB8&gt;AJ8,"VINTO",AY8-AQ8-AK8)</f>
        <v>-757.7913518176947</v>
      </c>
      <c r="AN8" s="60">
        <f t="shared" ref="AN8" si="4">AM8</f>
        <v>-757.7913518176947</v>
      </c>
      <c r="AO8" s="60">
        <f t="shared" ref="AO8" si="5">IFERROR(-AN8,"")</f>
        <v>757.7913518176947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2.0679898256678761</v>
      </c>
      <c r="AS8" s="63">
        <f>IF(AR8&lt;=0,AH8,AR8*AH8)</f>
        <v>103.39949128339381</v>
      </c>
      <c r="AT8" s="63">
        <f>(U8*AS8)</f>
        <v>206.79898256678763</v>
      </c>
      <c r="AU8" s="63">
        <f t="shared" ref="AU8:AU71" si="7">-AS8</f>
        <v>-103.39949128339381</v>
      </c>
      <c r="AV8" s="68">
        <f>IFERROR(AE8/X8,0)</f>
        <v>0.1</v>
      </c>
      <c r="AW8" s="63">
        <f>(AT8+AU8)*V8</f>
        <v>516.99745641696904</v>
      </c>
      <c r="AX8" s="63">
        <f>AU8*W8</f>
        <v>-206.79898256678763</v>
      </c>
      <c r="AY8" s="64">
        <f t="shared" ref="AY8" si="8">SUM(AW8:AX8)</f>
        <v>310.19847385018141</v>
      </c>
      <c r="AZ8" s="65">
        <f>AB8-AA8+AY8</f>
        <v>94.918573468539705</v>
      </c>
      <c r="BA8" s="51">
        <f>AS8*X8</f>
        <v>723.79643898375673</v>
      </c>
      <c r="BB8" s="55">
        <f>IFERROR(BA8/AB8,0)</f>
        <v>7.3972114849967713E-2</v>
      </c>
      <c r="BC8" s="55">
        <f>IFERROR(AY8/AC8,0)</f>
        <v>1.4409077359301585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>
        <f>IF(BC8&gt;=BH$4,AD8,"")</f>
        <v>20</v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4.0513995019082181</v>
      </c>
      <c r="H9" s="27">
        <f t="shared" ref="H9:H27" si="10">IF(F9="","",G9*$N$3)</f>
        <v>202.56997509541091</v>
      </c>
      <c r="I9" s="27">
        <f t="shared" ref="I9:I27" si="11">IF(E9="WIN",(F9*H9),-H9)</f>
        <v>405.13995019082182</v>
      </c>
      <c r="J9" s="27">
        <f t="shared" ref="J9:J27" si="12">-H9</f>
        <v>-202.56997509541091</v>
      </c>
      <c r="K9" s="27">
        <f t="shared" ref="K9:K27" si="13">IF(F9&lt;&gt;"",($I$3/$D$3),"")</f>
        <v>0.1</v>
      </c>
      <c r="L9" s="27">
        <f t="shared" ref="L9:L27" si="14">IF(I9&lt;0,J9,(I9+J9))</f>
        <v>202.56997509541091</v>
      </c>
      <c r="M9" s="27">
        <f t="shared" ref="M9:M27" si="15">IF(F9&lt;&gt;"",L9,"")</f>
        <v>202.56997509541091</v>
      </c>
      <c r="N9" s="6"/>
      <c r="O9" s="2"/>
      <c r="P9" s="2"/>
      <c r="Q9" s="1">
        <f>Q8</f>
        <v>15.53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9784.7200996183583</v>
      </c>
      <c r="AC9" s="71">
        <f t="shared" ref="AC9:AC72" si="17">AA9-AB9</f>
        <v>215.27990038164171</v>
      </c>
      <c r="AD9" s="76">
        <f>AD8-0.1</f>
        <v>19.899999999999999</v>
      </c>
      <c r="AE9" s="71">
        <f>AE8</f>
        <v>0.70000000000000007</v>
      </c>
      <c r="AF9" s="71">
        <f>AF8</f>
        <v>4.9000000000000004</v>
      </c>
      <c r="AG9" s="74">
        <f>AG8</f>
        <v>200</v>
      </c>
      <c r="AH9" s="60">
        <f>AH8</f>
        <v>50</v>
      </c>
      <c r="AI9" s="60">
        <f>AI8</f>
        <v>245.00000000000003</v>
      </c>
      <c r="AJ9" s="60">
        <f t="shared" ref="AJ9:AO24" si="18">AJ8</f>
        <v>10245</v>
      </c>
      <c r="AK9" s="60">
        <f t="shared" si="18"/>
        <v>1032.9898256678762</v>
      </c>
      <c r="AL9" s="60">
        <f>AL8</f>
        <v>20.659796513357524</v>
      </c>
      <c r="AM9" s="60">
        <f t="shared" si="18"/>
        <v>-757.7913518176947</v>
      </c>
      <c r="AN9" s="60">
        <f t="shared" si="18"/>
        <v>-757.7913518176947</v>
      </c>
      <c r="AO9" s="60">
        <f t="shared" si="18"/>
        <v>757.7913518176947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2.0733566087114337</v>
      </c>
      <c r="AS9" s="63">
        <f t="shared" ref="AS9:AS72" si="21">IF(AR9&lt;=0,AH9,AR9*AH9)</f>
        <v>103.66783043557169</v>
      </c>
      <c r="AT9" s="63">
        <f t="shared" ref="AT9:AT72" si="22">(U9*AS9)</f>
        <v>207.33566087114338</v>
      </c>
      <c r="AU9" s="63">
        <f t="shared" si="7"/>
        <v>-103.66783043557169</v>
      </c>
      <c r="AV9" s="68">
        <f t="shared" ref="AV9:AV72" si="23">IFERROR(AE9/X9,0)</f>
        <v>0.1</v>
      </c>
      <c r="AW9" s="63">
        <f t="shared" ref="AW9:AW72" si="24">(AT9+AU9)*V9</f>
        <v>518.33915217785841</v>
      </c>
      <c r="AX9" s="63">
        <f t="shared" ref="AX9:AX72" si="25">AU9*W9</f>
        <v>-207.33566087114338</v>
      </c>
      <c r="AY9" s="64">
        <f t="shared" ref="AY9:AY72" si="26">SUM(AW9:AX9)</f>
        <v>311.00349130671503</v>
      </c>
      <c r="AZ9" s="65">
        <f t="shared" ref="AZ9:AZ72" si="27">AB9-AA9+AY9</f>
        <v>95.723590925073324</v>
      </c>
      <c r="BA9" s="51">
        <f t="shared" ref="BA9:BA72" si="28">AS9*X9</f>
        <v>725.67481304900184</v>
      </c>
      <c r="BB9" s="55">
        <f t="shared" ref="BB9:BB72" si="29">BA9/AB9</f>
        <v>7.4164084987705062E-2</v>
      </c>
      <c r="BC9" s="55">
        <f t="shared" ref="BC9:BC72" si="30">IFERROR(AY9/AC9,0)</f>
        <v>1.4446471349874161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>
        <f>IF(BC9&gt;=BH$4,AD9,"")</f>
        <v>19.899999999999999</v>
      </c>
    </row>
    <row r="10" spans="1:60">
      <c r="B10" s="10">
        <v>3</v>
      </c>
      <c r="C10" s="34"/>
      <c r="D10" s="34"/>
      <c r="E10" s="35" t="s">
        <v>50</v>
      </c>
      <c r="F10" s="35">
        <v>2</v>
      </c>
      <c r="G10" s="6">
        <f t="shared" si="9"/>
        <v>4.0513995019082181</v>
      </c>
      <c r="H10" s="27">
        <f t="shared" si="10"/>
        <v>202.56997509541091</v>
      </c>
      <c r="I10" s="27">
        <f t="shared" si="11"/>
        <v>405.13995019082182</v>
      </c>
      <c r="J10" s="27">
        <f t="shared" si="12"/>
        <v>-202.56997509541091</v>
      </c>
      <c r="K10" s="27">
        <f t="shared" si="13"/>
        <v>0.1</v>
      </c>
      <c r="L10" s="27">
        <f t="shared" si="14"/>
        <v>202.56997509541091</v>
      </c>
      <c r="M10" s="27">
        <f t="shared" si="15"/>
        <v>202.56997509541091</v>
      </c>
      <c r="N10" s="6"/>
      <c r="O10" s="2"/>
      <c r="P10" s="2"/>
      <c r="Q10" s="1">
        <f t="shared" ref="Q10:Q28" si="32">Q9</f>
        <v>15.53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9784.7200996183583</v>
      </c>
      <c r="AC10" s="71">
        <f t="shared" si="17"/>
        <v>215.27990038164171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4.9000000000000004</v>
      </c>
      <c r="AG10" s="74">
        <f t="shared" si="35"/>
        <v>200</v>
      </c>
      <c r="AH10" s="60">
        <f t="shared" si="35"/>
        <v>50</v>
      </c>
      <c r="AI10" s="60">
        <f t="shared" si="35"/>
        <v>245.00000000000003</v>
      </c>
      <c r="AJ10" s="60">
        <f t="shared" si="18"/>
        <v>10245</v>
      </c>
      <c r="AK10" s="60">
        <f t="shared" si="18"/>
        <v>1032.9898256678762</v>
      </c>
      <c r="AL10" s="60">
        <f t="shared" si="18"/>
        <v>20.659796513357524</v>
      </c>
      <c r="AM10" s="60">
        <f t="shared" si="18"/>
        <v>-757.7913518176947</v>
      </c>
      <c r="AN10" s="60">
        <f t="shared" si="18"/>
        <v>-757.7913518176947</v>
      </c>
      <c r="AO10" s="60">
        <f t="shared" si="18"/>
        <v>757.7913518176947</v>
      </c>
      <c r="AP10" s="61" t="str">
        <f t="shared" si="19"/>
        <v/>
      </c>
      <c r="AQ10" s="62">
        <f t="shared" si="6"/>
        <v>35</v>
      </c>
      <c r="AR10" s="63">
        <f t="shared" si="20"/>
        <v>2.0787776016847235</v>
      </c>
      <c r="AS10" s="63">
        <f t="shared" si="21"/>
        <v>103.93888008423617</v>
      </c>
      <c r="AT10" s="63">
        <f t="shared" si="22"/>
        <v>207.87776016847235</v>
      </c>
      <c r="AU10" s="63">
        <f t="shared" si="7"/>
        <v>-103.93888008423617</v>
      </c>
      <c r="AV10" s="68">
        <f t="shared" si="23"/>
        <v>0.1</v>
      </c>
      <c r="AW10" s="63">
        <f t="shared" si="24"/>
        <v>519.69440042118083</v>
      </c>
      <c r="AX10" s="63">
        <f t="shared" si="25"/>
        <v>-207.87776016847235</v>
      </c>
      <c r="AY10" s="64">
        <f t="shared" si="26"/>
        <v>311.81664025270845</v>
      </c>
      <c r="AZ10" s="65">
        <f t="shared" si="27"/>
        <v>96.536739871066743</v>
      </c>
      <c r="BA10" s="51">
        <f t="shared" si="28"/>
        <v>727.57216058965321</v>
      </c>
      <c r="BB10" s="55">
        <f t="shared" si="29"/>
        <v>7.4357994217742751E-2</v>
      </c>
      <c r="BC10" s="55">
        <f t="shared" si="30"/>
        <v>1.4484243057523221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>
        <f>IF(BC10&gt;=BH$4,AD10,"")</f>
        <v>19.799999999999997</v>
      </c>
    </row>
    <row r="11" spans="1:60">
      <c r="B11" s="10">
        <v>4</v>
      </c>
      <c r="C11" s="34"/>
      <c r="D11" s="34"/>
      <c r="E11" s="35" t="s">
        <v>50</v>
      </c>
      <c r="F11" s="35">
        <v>2</v>
      </c>
      <c r="G11" s="6">
        <f t="shared" si="9"/>
        <v>4.0513995019082181</v>
      </c>
      <c r="H11" s="27">
        <f t="shared" si="10"/>
        <v>202.56997509541091</v>
      </c>
      <c r="I11" s="27">
        <f t="shared" si="11"/>
        <v>405.13995019082182</v>
      </c>
      <c r="J11" s="27">
        <f t="shared" si="12"/>
        <v>-202.56997509541091</v>
      </c>
      <c r="K11" s="27">
        <f t="shared" si="13"/>
        <v>0.1</v>
      </c>
      <c r="L11" s="27">
        <f t="shared" si="14"/>
        <v>202.56997509541091</v>
      </c>
      <c r="M11" s="27">
        <f t="shared" si="15"/>
        <v>202.56997509541091</v>
      </c>
      <c r="N11" s="6"/>
      <c r="O11" s="2"/>
      <c r="P11" s="2"/>
      <c r="Q11" s="1">
        <f t="shared" si="32"/>
        <v>15.53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9784.7200996183583</v>
      </c>
      <c r="AC11" s="71">
        <f t="shared" si="17"/>
        <v>215.27990038164171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4.9000000000000004</v>
      </c>
      <c r="AG11" s="74">
        <f t="shared" si="35"/>
        <v>200</v>
      </c>
      <c r="AH11" s="60">
        <f t="shared" si="35"/>
        <v>50</v>
      </c>
      <c r="AI11" s="60">
        <f t="shared" si="35"/>
        <v>245.00000000000003</v>
      </c>
      <c r="AJ11" s="60">
        <f t="shared" si="18"/>
        <v>10245</v>
      </c>
      <c r="AK11" s="60">
        <f t="shared" si="18"/>
        <v>1032.9898256678762</v>
      </c>
      <c r="AL11" s="60">
        <f t="shared" si="18"/>
        <v>20.659796513357524</v>
      </c>
      <c r="AM11" s="60">
        <f t="shared" si="18"/>
        <v>-757.7913518176947</v>
      </c>
      <c r="AN11" s="60">
        <f t="shared" si="18"/>
        <v>-757.7913518176947</v>
      </c>
      <c r="AO11" s="60">
        <f t="shared" si="18"/>
        <v>757.7913518176947</v>
      </c>
      <c r="AP11" s="61" t="str">
        <f t="shared" si="19"/>
        <v/>
      </c>
      <c r="AQ11" s="62">
        <f t="shared" si="6"/>
        <v>35</v>
      </c>
      <c r="AR11" s="63">
        <f t="shared" si="20"/>
        <v>2.0842536301196715</v>
      </c>
      <c r="AS11" s="63">
        <f t="shared" si="21"/>
        <v>104.21268150598357</v>
      </c>
      <c r="AT11" s="63">
        <f t="shared" si="22"/>
        <v>208.42536301196714</v>
      </c>
      <c r="AU11" s="63">
        <f t="shared" si="7"/>
        <v>-104.21268150598357</v>
      </c>
      <c r="AV11" s="68">
        <f t="shared" si="23"/>
        <v>0.1</v>
      </c>
      <c r="AW11" s="63">
        <f t="shared" si="24"/>
        <v>521.06340752991787</v>
      </c>
      <c r="AX11" s="63">
        <f t="shared" si="25"/>
        <v>-208.42536301196714</v>
      </c>
      <c r="AY11" s="64">
        <f t="shared" si="26"/>
        <v>312.63804451795073</v>
      </c>
      <c r="AZ11" s="65">
        <f t="shared" si="27"/>
        <v>97.358144136309022</v>
      </c>
      <c r="BA11" s="51">
        <f t="shared" si="28"/>
        <v>729.48877054188495</v>
      </c>
      <c r="BB11" s="55">
        <f t="shared" si="29"/>
        <v>7.4553872069405211E-2</v>
      </c>
      <c r="BC11" s="55">
        <f t="shared" si="30"/>
        <v>1.4522398234285478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>
        <f>IF(BC11&gt;=BH$4,AD11,"")</f>
        <v>19.699999999999996</v>
      </c>
    </row>
    <row r="12" spans="1:60">
      <c r="B12" s="10">
        <v>5</v>
      </c>
      <c r="C12" s="34"/>
      <c r="D12" s="34"/>
      <c r="E12" s="35" t="s">
        <v>50</v>
      </c>
      <c r="F12" s="35">
        <v>2</v>
      </c>
      <c r="G12" s="6">
        <f t="shared" si="9"/>
        <v>4.0513995019082181</v>
      </c>
      <c r="H12" s="27">
        <f t="shared" si="10"/>
        <v>202.56997509541091</v>
      </c>
      <c r="I12" s="27">
        <f t="shared" si="11"/>
        <v>405.13995019082182</v>
      </c>
      <c r="J12" s="27">
        <f t="shared" si="12"/>
        <v>-202.56997509541091</v>
      </c>
      <c r="K12" s="27">
        <f t="shared" si="13"/>
        <v>0.1</v>
      </c>
      <c r="L12" s="27">
        <f t="shared" si="14"/>
        <v>202.56997509541091</v>
      </c>
      <c r="M12" s="27">
        <f t="shared" si="15"/>
        <v>202.56997509541091</v>
      </c>
      <c r="N12" s="6"/>
      <c r="O12" s="2"/>
      <c r="P12" s="2"/>
      <c r="Q12" s="1">
        <f t="shared" si="32"/>
        <v>15.53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9784.7200996183583</v>
      </c>
      <c r="AC12" s="71">
        <f t="shared" si="17"/>
        <v>215.27990038164171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4.9000000000000004</v>
      </c>
      <c r="AG12" s="74">
        <f t="shared" si="35"/>
        <v>200</v>
      </c>
      <c r="AH12" s="60">
        <f t="shared" si="35"/>
        <v>50</v>
      </c>
      <c r="AI12" s="60">
        <f t="shared" si="35"/>
        <v>245.00000000000003</v>
      </c>
      <c r="AJ12" s="60">
        <f t="shared" si="18"/>
        <v>10245</v>
      </c>
      <c r="AK12" s="60">
        <f t="shared" si="18"/>
        <v>1032.9898256678762</v>
      </c>
      <c r="AL12" s="60">
        <f t="shared" si="18"/>
        <v>20.659796513357524</v>
      </c>
      <c r="AM12" s="60">
        <f t="shared" si="18"/>
        <v>-757.7913518176947</v>
      </c>
      <c r="AN12" s="60">
        <f t="shared" si="18"/>
        <v>-757.7913518176947</v>
      </c>
      <c r="AO12" s="60">
        <f t="shared" si="18"/>
        <v>757.7913518176947</v>
      </c>
      <c r="AP12" s="61" t="str">
        <f t="shared" si="19"/>
        <v/>
      </c>
      <c r="AQ12" s="62">
        <f t="shared" si="6"/>
        <v>35</v>
      </c>
      <c r="AR12" s="63">
        <f t="shared" si="20"/>
        <v>2.0897855363957922</v>
      </c>
      <c r="AS12" s="63">
        <f t="shared" si="21"/>
        <v>104.48927681978961</v>
      </c>
      <c r="AT12" s="63">
        <f t="shared" si="22"/>
        <v>208.97855363957922</v>
      </c>
      <c r="AU12" s="63">
        <f t="shared" si="7"/>
        <v>-104.48927681978961</v>
      </c>
      <c r="AV12" s="68">
        <f t="shared" si="23"/>
        <v>0.1</v>
      </c>
      <c r="AW12" s="63">
        <f t="shared" si="24"/>
        <v>522.4463840989481</v>
      </c>
      <c r="AX12" s="63">
        <f t="shared" si="25"/>
        <v>-208.97855363957922</v>
      </c>
      <c r="AY12" s="64">
        <f t="shared" si="26"/>
        <v>313.46783045936888</v>
      </c>
      <c r="AZ12" s="65">
        <f t="shared" si="27"/>
        <v>98.187930077727174</v>
      </c>
      <c r="BA12" s="51">
        <f t="shared" si="28"/>
        <v>731.42493773852721</v>
      </c>
      <c r="BB12" s="55">
        <f t="shared" si="29"/>
        <v>7.4751748674656074E-2</v>
      </c>
      <c r="BC12" s="55">
        <f t="shared" si="30"/>
        <v>1.4560942749586123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>
        <f>IF(BC12&gt;=BH$4,AD12,"")</f>
        <v>19.599999999999994</v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4.0513995019082181</v>
      </c>
      <c r="H13" s="27">
        <f t="shared" si="10"/>
        <v>202.56997509541091</v>
      </c>
      <c r="I13" s="27">
        <f t="shared" si="11"/>
        <v>-202.56997509541091</v>
      </c>
      <c r="J13" s="27">
        <f t="shared" si="12"/>
        <v>-202.56997509541091</v>
      </c>
      <c r="K13" s="27">
        <f t="shared" si="13"/>
        <v>0.1</v>
      </c>
      <c r="L13" s="27">
        <f t="shared" si="14"/>
        <v>-202.56997509541091</v>
      </c>
      <c r="M13" s="27">
        <f t="shared" si="15"/>
        <v>-202.56997509541091</v>
      </c>
      <c r="N13" s="6"/>
      <c r="O13" s="2"/>
      <c r="P13" s="2"/>
      <c r="Q13" s="1">
        <f t="shared" si="32"/>
        <v>15.53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9784.7200996183583</v>
      </c>
      <c r="AC13" s="71">
        <f t="shared" si="17"/>
        <v>215.27990038164171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4.9000000000000004</v>
      </c>
      <c r="AG13" s="74">
        <f t="shared" si="35"/>
        <v>200</v>
      </c>
      <c r="AH13" s="60">
        <f t="shared" si="35"/>
        <v>50</v>
      </c>
      <c r="AI13" s="60">
        <f t="shared" si="35"/>
        <v>245.00000000000003</v>
      </c>
      <c r="AJ13" s="60">
        <f t="shared" si="18"/>
        <v>10245</v>
      </c>
      <c r="AK13" s="60">
        <f t="shared" si="18"/>
        <v>1032.9898256678762</v>
      </c>
      <c r="AL13" s="60">
        <f t="shared" si="18"/>
        <v>20.659796513357524</v>
      </c>
      <c r="AM13" s="60">
        <f t="shared" si="18"/>
        <v>-757.7913518176947</v>
      </c>
      <c r="AN13" s="60">
        <f t="shared" si="18"/>
        <v>-757.7913518176947</v>
      </c>
      <c r="AO13" s="60">
        <f t="shared" si="18"/>
        <v>757.7913518176947</v>
      </c>
      <c r="AP13" s="61" t="str">
        <f t="shared" si="19"/>
        <v/>
      </c>
      <c r="AQ13" s="62">
        <f t="shared" si="6"/>
        <v>35</v>
      </c>
      <c r="AR13" s="63">
        <f t="shared" si="20"/>
        <v>2.0953741801721808</v>
      </c>
      <c r="AS13" s="63">
        <f t="shared" si="21"/>
        <v>104.76870900860904</v>
      </c>
      <c r="AT13" s="63">
        <f t="shared" si="22"/>
        <v>209.53741801721807</v>
      </c>
      <c r="AU13" s="63">
        <f t="shared" si="7"/>
        <v>-104.76870900860904</v>
      </c>
      <c r="AV13" s="68">
        <f t="shared" si="23"/>
        <v>0.1</v>
      </c>
      <c r="AW13" s="63">
        <f t="shared" si="24"/>
        <v>523.8435450430452</v>
      </c>
      <c r="AX13" s="63">
        <f t="shared" si="25"/>
        <v>-209.53741801721807</v>
      </c>
      <c r="AY13" s="64">
        <f t="shared" si="26"/>
        <v>314.3061270258271</v>
      </c>
      <c r="AZ13" s="65">
        <f t="shared" si="27"/>
        <v>99.026226644185385</v>
      </c>
      <c r="BA13" s="51">
        <f t="shared" si="28"/>
        <v>733.3809630602633</v>
      </c>
      <c r="BB13" s="55">
        <f t="shared" si="29"/>
        <v>7.4951654783550523E-2</v>
      </c>
      <c r="BC13" s="55">
        <f t="shared" si="30"/>
        <v>1.4599882593248821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>
        <f>IF(BC13&gt;=BH$4,AD13,"")</f>
        <v>19.499999999999993</v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4.0513995019082181</v>
      </c>
      <c r="H14" s="27">
        <f t="shared" si="10"/>
        <v>202.56997509541091</v>
      </c>
      <c r="I14" s="27">
        <f t="shared" si="11"/>
        <v>-202.56997509541091</v>
      </c>
      <c r="J14" s="27">
        <f t="shared" si="12"/>
        <v>-202.56997509541091</v>
      </c>
      <c r="K14" s="27">
        <f t="shared" si="13"/>
        <v>0.1</v>
      </c>
      <c r="L14" s="27">
        <f t="shared" si="14"/>
        <v>-202.56997509541091</v>
      </c>
      <c r="M14" s="27">
        <f t="shared" si="15"/>
        <v>-202.56997509541091</v>
      </c>
      <c r="N14" s="6"/>
      <c r="O14" s="2"/>
      <c r="P14" s="2"/>
      <c r="Q14" s="1">
        <f t="shared" si="32"/>
        <v>15.53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9784.7200996183583</v>
      </c>
      <c r="AC14" s="71">
        <f t="shared" si="17"/>
        <v>215.27990038164171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4.9000000000000004</v>
      </c>
      <c r="AG14" s="74">
        <f t="shared" si="35"/>
        <v>200</v>
      </c>
      <c r="AH14" s="60">
        <f t="shared" si="35"/>
        <v>50</v>
      </c>
      <c r="AI14" s="60">
        <f t="shared" si="35"/>
        <v>245.00000000000003</v>
      </c>
      <c r="AJ14" s="60">
        <f t="shared" si="18"/>
        <v>10245</v>
      </c>
      <c r="AK14" s="60">
        <f t="shared" si="18"/>
        <v>1032.9898256678762</v>
      </c>
      <c r="AL14" s="60">
        <f t="shared" si="18"/>
        <v>20.659796513357524</v>
      </c>
      <c r="AM14" s="60">
        <f t="shared" si="18"/>
        <v>-757.7913518176947</v>
      </c>
      <c r="AN14" s="60">
        <f t="shared" si="18"/>
        <v>-757.7913518176947</v>
      </c>
      <c r="AO14" s="60">
        <f t="shared" si="18"/>
        <v>757.7913518176947</v>
      </c>
      <c r="AP14" s="61" t="str">
        <f t="shared" si="19"/>
        <v/>
      </c>
      <c r="AQ14" s="62">
        <f t="shared" si="6"/>
        <v>35</v>
      </c>
      <c r="AR14" s="63">
        <f t="shared" si="20"/>
        <v>2.1010204388328626</v>
      </c>
      <c r="AS14" s="63">
        <f t="shared" si="21"/>
        <v>105.05102194164313</v>
      </c>
      <c r="AT14" s="63">
        <f t="shared" si="22"/>
        <v>210.10204388328626</v>
      </c>
      <c r="AU14" s="63">
        <f t="shared" si="7"/>
        <v>-105.05102194164313</v>
      </c>
      <c r="AV14" s="68">
        <f t="shared" si="23"/>
        <v>0.1</v>
      </c>
      <c r="AW14" s="63">
        <f t="shared" si="24"/>
        <v>525.25510970821563</v>
      </c>
      <c r="AX14" s="63">
        <f t="shared" si="25"/>
        <v>-210.10204388328626</v>
      </c>
      <c r="AY14" s="64">
        <f t="shared" si="26"/>
        <v>315.1530658249294</v>
      </c>
      <c r="AZ14" s="65">
        <f t="shared" si="27"/>
        <v>99.873165443287689</v>
      </c>
      <c r="BA14" s="51">
        <f t="shared" si="28"/>
        <v>735.35715359150186</v>
      </c>
      <c r="BB14" s="55">
        <f t="shared" si="29"/>
        <v>7.5153621780165547E-2</v>
      </c>
      <c r="BC14" s="55">
        <f t="shared" si="30"/>
        <v>1.4639223878598771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>
        <f>IF(BC14&gt;=BH$4,AD14,"")</f>
        <v>19.399999999999991</v>
      </c>
    </row>
    <row r="15" spans="1:60">
      <c r="B15" s="10">
        <v>8</v>
      </c>
      <c r="C15" s="34"/>
      <c r="D15" s="34"/>
      <c r="E15" s="35"/>
      <c r="F15" s="35"/>
      <c r="G15" s="6">
        <f t="shared" si="9"/>
        <v>-2.0513995019082176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2"/>
      <c r="P15" s="2"/>
      <c r="Q15" s="1">
        <f t="shared" si="32"/>
        <v>15.53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9784.7200996183583</v>
      </c>
      <c r="AC15" s="71">
        <f t="shared" si="17"/>
        <v>215.27990038164171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4.9000000000000004</v>
      </c>
      <c r="AG15" s="74">
        <f t="shared" si="35"/>
        <v>200</v>
      </c>
      <c r="AH15" s="60">
        <f t="shared" si="35"/>
        <v>50</v>
      </c>
      <c r="AI15" s="60">
        <f t="shared" si="35"/>
        <v>245.00000000000003</v>
      </c>
      <c r="AJ15" s="60">
        <f t="shared" si="18"/>
        <v>10245</v>
      </c>
      <c r="AK15" s="60">
        <f t="shared" si="18"/>
        <v>1032.9898256678762</v>
      </c>
      <c r="AL15" s="60">
        <f t="shared" si="18"/>
        <v>20.659796513357524</v>
      </c>
      <c r="AM15" s="60">
        <f t="shared" si="18"/>
        <v>-757.7913518176947</v>
      </c>
      <c r="AN15" s="60">
        <f t="shared" si="18"/>
        <v>-757.7913518176947</v>
      </c>
      <c r="AO15" s="60">
        <f t="shared" si="18"/>
        <v>757.7913518176947</v>
      </c>
      <c r="AP15" s="61" t="str">
        <f t="shared" si="19"/>
        <v/>
      </c>
      <c r="AQ15" s="62">
        <f t="shared" si="6"/>
        <v>35</v>
      </c>
      <c r="AR15" s="63">
        <f t="shared" si="20"/>
        <v>2.1067252079459862</v>
      </c>
      <c r="AS15" s="63">
        <f t="shared" si="21"/>
        <v>105.33626039729931</v>
      </c>
      <c r="AT15" s="63">
        <f t="shared" si="22"/>
        <v>210.67252079459863</v>
      </c>
      <c r="AU15" s="63">
        <f t="shared" si="7"/>
        <v>-105.33626039729931</v>
      </c>
      <c r="AV15" s="68">
        <f t="shared" si="23"/>
        <v>0.1</v>
      </c>
      <c r="AW15" s="63">
        <f t="shared" si="24"/>
        <v>526.68130198649658</v>
      </c>
      <c r="AX15" s="63">
        <f t="shared" si="25"/>
        <v>-210.67252079459863</v>
      </c>
      <c r="AY15" s="64">
        <f t="shared" si="26"/>
        <v>316.00878119189792</v>
      </c>
      <c r="AZ15" s="65">
        <f t="shared" si="27"/>
        <v>100.72888081025621</v>
      </c>
      <c r="BA15" s="51">
        <f t="shared" si="28"/>
        <v>737.35382278109523</v>
      </c>
      <c r="BB15" s="55">
        <f t="shared" si="29"/>
        <v>7.5357681699025292E-2</v>
      </c>
      <c r="BC15" s="55">
        <f t="shared" si="30"/>
        <v>1.4678972845662186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>
        <f>IF(BC15&gt;=BH$4,AD15,"")</f>
        <v>19.29999999999999</v>
      </c>
    </row>
    <row r="16" spans="1:60">
      <c r="B16" s="10">
        <v>9</v>
      </c>
      <c r="C16" s="34"/>
      <c r="D16" s="34"/>
      <c r="E16" s="35"/>
      <c r="F16" s="35"/>
      <c r="G16" s="6">
        <f t="shared" si="9"/>
        <v>-2.0513995019082176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2"/>
      <c r="P16" s="2"/>
      <c r="Q16" s="1">
        <f t="shared" si="32"/>
        <v>15.53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9784.7200996183583</v>
      </c>
      <c r="AC16" s="71">
        <f t="shared" si="17"/>
        <v>215.27990038164171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4.9000000000000004</v>
      </c>
      <c r="AG16" s="74">
        <f t="shared" si="35"/>
        <v>200</v>
      </c>
      <c r="AH16" s="60">
        <f t="shared" si="35"/>
        <v>50</v>
      </c>
      <c r="AI16" s="60">
        <f t="shared" si="35"/>
        <v>245.00000000000003</v>
      </c>
      <c r="AJ16" s="60">
        <f t="shared" si="18"/>
        <v>10245</v>
      </c>
      <c r="AK16" s="60">
        <f t="shared" si="18"/>
        <v>1032.9898256678762</v>
      </c>
      <c r="AL16" s="60">
        <f t="shared" si="18"/>
        <v>20.659796513357524</v>
      </c>
      <c r="AM16" s="60">
        <f t="shared" si="18"/>
        <v>-757.7913518176947</v>
      </c>
      <c r="AN16" s="60">
        <f t="shared" si="18"/>
        <v>-757.7913518176947</v>
      </c>
      <c r="AO16" s="60">
        <f t="shared" si="18"/>
        <v>757.7913518176947</v>
      </c>
      <c r="AP16" s="61" t="str">
        <f t="shared" si="19"/>
        <v/>
      </c>
      <c r="AQ16" s="62">
        <f t="shared" si="6"/>
        <v>35</v>
      </c>
      <c r="AR16" s="63">
        <f t="shared" si="20"/>
        <v>2.1124894017373714</v>
      </c>
      <c r="AS16" s="63">
        <f t="shared" si="21"/>
        <v>105.62447008686857</v>
      </c>
      <c r="AT16" s="63">
        <f t="shared" si="22"/>
        <v>211.24894017373714</v>
      </c>
      <c r="AU16" s="63">
        <f t="shared" si="7"/>
        <v>-105.62447008686857</v>
      </c>
      <c r="AV16" s="68">
        <f t="shared" si="23"/>
        <v>0.1</v>
      </c>
      <c r="AW16" s="63">
        <f t="shared" si="24"/>
        <v>528.12235043434282</v>
      </c>
      <c r="AX16" s="63">
        <f t="shared" si="25"/>
        <v>-211.24894017373714</v>
      </c>
      <c r="AY16" s="64">
        <f t="shared" si="26"/>
        <v>316.87341026060568</v>
      </c>
      <c r="AZ16" s="65">
        <f t="shared" si="27"/>
        <v>101.59350987896397</v>
      </c>
      <c r="BA16" s="51">
        <f t="shared" si="28"/>
        <v>739.37129060808002</v>
      </c>
      <c r="BB16" s="55">
        <f t="shared" si="29"/>
        <v>7.5563867242039798E-2</v>
      </c>
      <c r="BC16" s="55">
        <f t="shared" si="30"/>
        <v>1.4719135864465844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>
        <f>IF(BC16&gt;=BH$4,AD16,"")</f>
        <v>19.199999999999989</v>
      </c>
    </row>
    <row r="17" spans="2:60">
      <c r="B17" s="10">
        <v>10</v>
      </c>
      <c r="C17" s="34"/>
      <c r="D17" s="34"/>
      <c r="E17" s="35"/>
      <c r="F17" s="35"/>
      <c r="G17" s="6">
        <f t="shared" si="9"/>
        <v>-2.0513995019082176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2"/>
      <c r="P17" s="2"/>
      <c r="Q17" s="1">
        <f t="shared" si="32"/>
        <v>15.53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9784.7200996183583</v>
      </c>
      <c r="AC17" s="71">
        <f t="shared" si="17"/>
        <v>215.27990038164171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4.9000000000000004</v>
      </c>
      <c r="AG17" s="74">
        <f t="shared" si="35"/>
        <v>200</v>
      </c>
      <c r="AH17" s="60">
        <f t="shared" si="35"/>
        <v>50</v>
      </c>
      <c r="AI17" s="60">
        <f t="shared" si="35"/>
        <v>245.00000000000003</v>
      </c>
      <c r="AJ17" s="60">
        <f t="shared" si="18"/>
        <v>10245</v>
      </c>
      <c r="AK17" s="60">
        <f t="shared" si="18"/>
        <v>1032.9898256678762</v>
      </c>
      <c r="AL17" s="60">
        <f t="shared" si="18"/>
        <v>20.659796513357524</v>
      </c>
      <c r="AM17" s="60">
        <f t="shared" si="18"/>
        <v>-757.7913518176947</v>
      </c>
      <c r="AN17" s="60">
        <f t="shared" si="18"/>
        <v>-757.7913518176947</v>
      </c>
      <c r="AO17" s="60">
        <f t="shared" si="18"/>
        <v>757.7913518176947</v>
      </c>
      <c r="AP17" s="61" t="str">
        <f t="shared" si="19"/>
        <v/>
      </c>
      <c r="AQ17" s="62">
        <f t="shared" si="6"/>
        <v>35</v>
      </c>
      <c r="AR17" s="63">
        <f t="shared" si="20"/>
        <v>2.1183139535789284</v>
      </c>
      <c r="AS17" s="63">
        <f t="shared" si="21"/>
        <v>105.91569767894642</v>
      </c>
      <c r="AT17" s="63">
        <f t="shared" si="22"/>
        <v>211.83139535789283</v>
      </c>
      <c r="AU17" s="63">
        <f t="shared" si="7"/>
        <v>-105.91569767894642</v>
      </c>
      <c r="AV17" s="68">
        <f t="shared" si="23"/>
        <v>0.1</v>
      </c>
      <c r="AW17" s="63">
        <f t="shared" si="24"/>
        <v>529.57848839473206</v>
      </c>
      <c r="AX17" s="63">
        <f t="shared" si="25"/>
        <v>-211.83139535789283</v>
      </c>
      <c r="AY17" s="64">
        <f t="shared" si="26"/>
        <v>317.74709303683926</v>
      </c>
      <c r="AZ17" s="65">
        <f t="shared" si="27"/>
        <v>102.46719265519755</v>
      </c>
      <c r="BA17" s="51">
        <f t="shared" si="28"/>
        <v>741.40988375262486</v>
      </c>
      <c r="BB17" s="55">
        <f t="shared" si="29"/>
        <v>7.5772211795975916E-2</v>
      </c>
      <c r="BC17" s="55">
        <f t="shared" si="30"/>
        <v>1.4759719438440226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>
        <f>IF(BC17&gt;=BH$4,AD17,"")</f>
        <v>19.099999999999987</v>
      </c>
    </row>
    <row r="18" spans="2:60">
      <c r="B18" s="10">
        <v>11</v>
      </c>
      <c r="C18" s="16"/>
      <c r="D18" s="34"/>
      <c r="E18" s="17"/>
      <c r="F18" s="17"/>
      <c r="G18" s="6">
        <f t="shared" si="9"/>
        <v>-2.0513995019082176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2"/>
      <c r="P18" s="2"/>
      <c r="Q18" s="1">
        <f t="shared" si="32"/>
        <v>15.53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9784.7200996183583</v>
      </c>
      <c r="AC18" s="71">
        <f t="shared" si="17"/>
        <v>215.27990038164171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4.9000000000000004</v>
      </c>
      <c r="AG18" s="74">
        <f t="shared" si="35"/>
        <v>200</v>
      </c>
      <c r="AH18" s="60">
        <f t="shared" si="35"/>
        <v>50</v>
      </c>
      <c r="AI18" s="60">
        <f t="shared" si="35"/>
        <v>245.00000000000003</v>
      </c>
      <c r="AJ18" s="60">
        <f t="shared" si="18"/>
        <v>10245</v>
      </c>
      <c r="AK18" s="60">
        <f t="shared" si="18"/>
        <v>1032.9898256678762</v>
      </c>
      <c r="AL18" s="60">
        <f t="shared" si="18"/>
        <v>20.659796513357524</v>
      </c>
      <c r="AM18" s="60">
        <f t="shared" si="18"/>
        <v>-757.7913518176947</v>
      </c>
      <c r="AN18" s="60">
        <f t="shared" si="18"/>
        <v>-757.7913518176947</v>
      </c>
      <c r="AO18" s="60">
        <f t="shared" si="18"/>
        <v>757.7913518176947</v>
      </c>
      <c r="AP18" s="61" t="str">
        <f t="shared" si="19"/>
        <v/>
      </c>
      <c r="AQ18" s="62">
        <f t="shared" si="6"/>
        <v>35</v>
      </c>
      <c r="AR18" s="63">
        <f t="shared" si="20"/>
        <v>2.124199816492502</v>
      </c>
      <c r="AS18" s="63">
        <f t="shared" si="21"/>
        <v>106.20999082462509</v>
      </c>
      <c r="AT18" s="63">
        <f t="shared" si="22"/>
        <v>212.41998164925019</v>
      </c>
      <c r="AU18" s="63">
        <f t="shared" si="7"/>
        <v>-106.20999082462509</v>
      </c>
      <c r="AV18" s="68">
        <f t="shared" si="23"/>
        <v>0.1</v>
      </c>
      <c r="AW18" s="63">
        <f t="shared" si="24"/>
        <v>531.04995412312542</v>
      </c>
      <c r="AX18" s="63">
        <f t="shared" si="25"/>
        <v>-212.41998164925019</v>
      </c>
      <c r="AY18" s="64">
        <f t="shared" si="26"/>
        <v>318.62997247387523</v>
      </c>
      <c r="AZ18" s="65">
        <f t="shared" si="27"/>
        <v>103.35007209223352</v>
      </c>
      <c r="BA18" s="51">
        <f t="shared" si="28"/>
        <v>743.46993577237572</v>
      </c>
      <c r="BB18" s="55">
        <f t="shared" si="29"/>
        <v>7.5982749450479822E-2</v>
      </c>
      <c r="BC18" s="55">
        <f t="shared" si="30"/>
        <v>1.4800730207930124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>
        <f>IF(BC18&gt;=BH$4,AD18,"")</f>
        <v>18.999999999999986</v>
      </c>
    </row>
    <row r="19" spans="2:60">
      <c r="B19" s="10">
        <v>12</v>
      </c>
      <c r="C19" s="16"/>
      <c r="D19" s="34"/>
      <c r="E19" s="17"/>
      <c r="F19" s="17"/>
      <c r="G19" s="6">
        <f t="shared" si="9"/>
        <v>-2.0513995019082176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2"/>
      <c r="P19" s="2"/>
      <c r="Q19" s="1">
        <f t="shared" si="32"/>
        <v>15.53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9784.7200996183583</v>
      </c>
      <c r="AC19" s="71">
        <f t="shared" si="17"/>
        <v>215.27990038164171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4.9000000000000004</v>
      </c>
      <c r="AG19" s="74">
        <f t="shared" si="35"/>
        <v>200</v>
      </c>
      <c r="AH19" s="60">
        <f t="shared" si="35"/>
        <v>50</v>
      </c>
      <c r="AI19" s="60">
        <f t="shared" si="35"/>
        <v>245.00000000000003</v>
      </c>
      <c r="AJ19" s="60">
        <f t="shared" si="18"/>
        <v>10245</v>
      </c>
      <c r="AK19" s="60">
        <f t="shared" si="18"/>
        <v>1032.9898256678762</v>
      </c>
      <c r="AL19" s="60">
        <f t="shared" si="18"/>
        <v>20.659796513357524</v>
      </c>
      <c r="AM19" s="60">
        <f t="shared" si="18"/>
        <v>-757.7913518176947</v>
      </c>
      <c r="AN19" s="60">
        <f t="shared" si="18"/>
        <v>-757.7913518176947</v>
      </c>
      <c r="AO19" s="60">
        <f t="shared" si="18"/>
        <v>757.7913518176947</v>
      </c>
      <c r="AP19" s="61" t="str">
        <f t="shared" si="19"/>
        <v/>
      </c>
      <c r="AQ19" s="62">
        <f t="shared" si="6"/>
        <v>35</v>
      </c>
      <c r="AR19" s="63">
        <f t="shared" si="20"/>
        <v>2.1301479636697112</v>
      </c>
      <c r="AS19" s="63">
        <f t="shared" si="21"/>
        <v>106.50739818348556</v>
      </c>
      <c r="AT19" s="63">
        <f t="shared" si="22"/>
        <v>213.01479636697113</v>
      </c>
      <c r="AU19" s="63">
        <f t="shared" si="7"/>
        <v>-106.50739818348556</v>
      </c>
      <c r="AV19" s="68">
        <f t="shared" si="23"/>
        <v>0.1</v>
      </c>
      <c r="AW19" s="63">
        <f t="shared" si="24"/>
        <v>532.53699091742783</v>
      </c>
      <c r="AX19" s="63">
        <f t="shared" si="25"/>
        <v>-213.01479636697113</v>
      </c>
      <c r="AY19" s="64">
        <f t="shared" si="26"/>
        <v>319.52219455045667</v>
      </c>
      <c r="AZ19" s="65">
        <f t="shared" si="27"/>
        <v>104.24229416881496</v>
      </c>
      <c r="BA19" s="51">
        <f t="shared" si="28"/>
        <v>745.55178728439898</v>
      </c>
      <c r="BB19" s="55">
        <f t="shared" si="29"/>
        <v>7.6195515016671586E-2</v>
      </c>
      <c r="BC19" s="55">
        <f t="shared" si="30"/>
        <v>1.4842174953816747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>
        <f>IF(BC19&gt;=BH$4,AD19,"")</f>
        <v>18.899999999999984</v>
      </c>
    </row>
    <row r="20" spans="2:60">
      <c r="B20" s="10">
        <v>13</v>
      </c>
      <c r="C20" s="16"/>
      <c r="D20" s="34"/>
      <c r="E20" s="17"/>
      <c r="F20" s="17"/>
      <c r="G20" s="6">
        <f t="shared" si="9"/>
        <v>-2.0513995019082176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2"/>
      <c r="P20" s="2"/>
      <c r="Q20" s="1">
        <f t="shared" si="32"/>
        <v>15.53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9784.7200996183583</v>
      </c>
      <c r="AC20" s="71">
        <f t="shared" si="17"/>
        <v>215.27990038164171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4.9000000000000004</v>
      </c>
      <c r="AG20" s="74">
        <f t="shared" si="35"/>
        <v>200</v>
      </c>
      <c r="AH20" s="60">
        <f t="shared" si="35"/>
        <v>50</v>
      </c>
      <c r="AI20" s="60">
        <f t="shared" si="35"/>
        <v>245.00000000000003</v>
      </c>
      <c r="AJ20" s="60">
        <f t="shared" si="18"/>
        <v>10245</v>
      </c>
      <c r="AK20" s="60">
        <f t="shared" si="18"/>
        <v>1032.9898256678762</v>
      </c>
      <c r="AL20" s="60">
        <f t="shared" si="18"/>
        <v>20.659796513357524</v>
      </c>
      <c r="AM20" s="60">
        <f t="shared" si="18"/>
        <v>-757.7913518176947</v>
      </c>
      <c r="AN20" s="60">
        <f t="shared" si="18"/>
        <v>-757.7913518176947</v>
      </c>
      <c r="AO20" s="60">
        <f t="shared" si="18"/>
        <v>757.7913518176947</v>
      </c>
      <c r="AP20" s="61" t="str">
        <f t="shared" si="19"/>
        <v/>
      </c>
      <c r="AQ20" s="62">
        <f t="shared" si="6"/>
        <v>35</v>
      </c>
      <c r="AR20" s="63">
        <f t="shared" si="20"/>
        <v>2.1361593890083799</v>
      </c>
      <c r="AS20" s="63">
        <f t="shared" si="21"/>
        <v>106.80796945041899</v>
      </c>
      <c r="AT20" s="63">
        <f t="shared" si="22"/>
        <v>213.61593890083799</v>
      </c>
      <c r="AU20" s="63">
        <f t="shared" si="7"/>
        <v>-106.80796945041899</v>
      </c>
      <c r="AV20" s="68">
        <f t="shared" si="23"/>
        <v>0.1</v>
      </c>
      <c r="AW20" s="63">
        <f t="shared" si="24"/>
        <v>534.039847252095</v>
      </c>
      <c r="AX20" s="63">
        <f t="shared" si="25"/>
        <v>-213.61593890083799</v>
      </c>
      <c r="AY20" s="64">
        <f t="shared" si="26"/>
        <v>320.42390835125701</v>
      </c>
      <c r="AZ20" s="65">
        <f t="shared" si="27"/>
        <v>105.1440079696153</v>
      </c>
      <c r="BA20" s="51">
        <f t="shared" si="28"/>
        <v>747.65578615293293</v>
      </c>
      <c r="BB20" s="55">
        <f t="shared" si="29"/>
        <v>7.6410544046333462E-2</v>
      </c>
      <c r="BC20" s="55">
        <f t="shared" si="30"/>
        <v>1.4884060601255351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>
        <f>IF(BC20&gt;=BH$4,AD20,"")</f>
        <v>18.799999999999983</v>
      </c>
    </row>
    <row r="21" spans="2:60">
      <c r="B21" s="10">
        <v>14</v>
      </c>
      <c r="C21" s="16"/>
      <c r="D21" s="34"/>
      <c r="E21" s="17"/>
      <c r="F21" s="17"/>
      <c r="G21" s="6">
        <f t="shared" si="9"/>
        <v>-2.0513995019082176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2"/>
      <c r="P21" s="2"/>
      <c r="Q21" s="1">
        <f t="shared" si="32"/>
        <v>15.53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9784.7200996183583</v>
      </c>
      <c r="AC21" s="71">
        <f t="shared" si="17"/>
        <v>215.27990038164171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4.9000000000000004</v>
      </c>
      <c r="AG21" s="74">
        <f t="shared" si="35"/>
        <v>200</v>
      </c>
      <c r="AH21" s="60">
        <f t="shared" si="35"/>
        <v>50</v>
      </c>
      <c r="AI21" s="60">
        <f t="shared" si="35"/>
        <v>245.00000000000003</v>
      </c>
      <c r="AJ21" s="60">
        <f t="shared" si="18"/>
        <v>10245</v>
      </c>
      <c r="AK21" s="60">
        <f t="shared" si="18"/>
        <v>1032.9898256678762</v>
      </c>
      <c r="AL21" s="60">
        <f t="shared" si="18"/>
        <v>20.659796513357524</v>
      </c>
      <c r="AM21" s="60">
        <f t="shared" si="18"/>
        <v>-757.7913518176947</v>
      </c>
      <c r="AN21" s="60">
        <f t="shared" si="18"/>
        <v>-757.7913518176947</v>
      </c>
      <c r="AO21" s="60">
        <f t="shared" si="18"/>
        <v>757.7913518176947</v>
      </c>
      <c r="AP21" s="61" t="str">
        <f t="shared" si="19"/>
        <v/>
      </c>
      <c r="AQ21" s="62">
        <f t="shared" si="6"/>
        <v>35</v>
      </c>
      <c r="AR21" s="63">
        <f t="shared" si="20"/>
        <v>2.1422351076661785</v>
      </c>
      <c r="AS21" s="63">
        <f t="shared" si="21"/>
        <v>107.11175538330893</v>
      </c>
      <c r="AT21" s="63">
        <f t="shared" si="22"/>
        <v>214.22351076661786</v>
      </c>
      <c r="AU21" s="63">
        <f t="shared" si="7"/>
        <v>-107.11175538330893</v>
      </c>
      <c r="AV21" s="68">
        <f t="shared" si="23"/>
        <v>0.1</v>
      </c>
      <c r="AW21" s="63">
        <f t="shared" si="24"/>
        <v>535.55877691654462</v>
      </c>
      <c r="AX21" s="63">
        <f t="shared" si="25"/>
        <v>-214.22351076661786</v>
      </c>
      <c r="AY21" s="64">
        <f t="shared" si="26"/>
        <v>321.33526614992672</v>
      </c>
      <c r="AZ21" s="65">
        <f t="shared" si="27"/>
        <v>106.05536576828501</v>
      </c>
      <c r="BA21" s="51">
        <f t="shared" si="28"/>
        <v>749.78228768316251</v>
      </c>
      <c r="BB21" s="55">
        <f t="shared" si="29"/>
        <v>7.6627872851713658E-2</v>
      </c>
      <c r="BC21" s="55">
        <f t="shared" si="30"/>
        <v>1.4926394223532864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>
        <f>IF(BC21&gt;=BH$4,AD21,"")</f>
        <v>18.699999999999982</v>
      </c>
    </row>
    <row r="22" spans="2:60">
      <c r="B22" s="10">
        <v>15</v>
      </c>
      <c r="C22" s="16"/>
      <c r="D22" s="34"/>
      <c r="E22" s="17"/>
      <c r="F22" s="17"/>
      <c r="G22" s="6">
        <f t="shared" si="9"/>
        <v>-2.0513995019082176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2"/>
      <c r="P22" s="2"/>
      <c r="Q22" s="1">
        <f t="shared" si="32"/>
        <v>15.53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9784.7200996183583</v>
      </c>
      <c r="AC22" s="71">
        <f t="shared" si="17"/>
        <v>215.27990038164171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4.9000000000000004</v>
      </c>
      <c r="AG22" s="74">
        <f t="shared" si="35"/>
        <v>200</v>
      </c>
      <c r="AH22" s="60">
        <f t="shared" si="35"/>
        <v>50</v>
      </c>
      <c r="AI22" s="60">
        <f t="shared" si="35"/>
        <v>245.00000000000003</v>
      </c>
      <c r="AJ22" s="60">
        <f t="shared" si="18"/>
        <v>10245</v>
      </c>
      <c r="AK22" s="60">
        <f t="shared" si="18"/>
        <v>1032.9898256678762</v>
      </c>
      <c r="AL22" s="60">
        <f t="shared" si="18"/>
        <v>20.659796513357524</v>
      </c>
      <c r="AM22" s="60">
        <f t="shared" si="18"/>
        <v>-757.7913518176947</v>
      </c>
      <c r="AN22" s="60">
        <f t="shared" si="18"/>
        <v>-757.7913518176947</v>
      </c>
      <c r="AO22" s="60">
        <f t="shared" si="18"/>
        <v>757.7913518176947</v>
      </c>
      <c r="AP22" s="61" t="str">
        <f t="shared" si="19"/>
        <v/>
      </c>
      <c r="AQ22" s="62">
        <f t="shared" si="6"/>
        <v>35</v>
      </c>
      <c r="AR22" s="63">
        <f t="shared" si="20"/>
        <v>2.1483761566321262</v>
      </c>
      <c r="AS22" s="63">
        <f t="shared" si="21"/>
        <v>107.41880783160632</v>
      </c>
      <c r="AT22" s="63">
        <f t="shared" si="22"/>
        <v>214.83761566321263</v>
      </c>
      <c r="AU22" s="63">
        <f t="shared" si="7"/>
        <v>-107.41880783160632</v>
      </c>
      <c r="AV22" s="68">
        <f t="shared" si="23"/>
        <v>0.1</v>
      </c>
      <c r="AW22" s="63">
        <f t="shared" si="24"/>
        <v>537.09403915803159</v>
      </c>
      <c r="AX22" s="63">
        <f t="shared" si="25"/>
        <v>-214.83761566321263</v>
      </c>
      <c r="AY22" s="64">
        <f t="shared" si="26"/>
        <v>322.25642349481893</v>
      </c>
      <c r="AZ22" s="65">
        <f t="shared" si="27"/>
        <v>106.97652311317722</v>
      </c>
      <c r="BA22" s="51">
        <f t="shared" si="28"/>
        <v>751.93165482124425</v>
      </c>
      <c r="BB22" s="55">
        <f t="shared" si="29"/>
        <v>7.6847538525968928E-2</v>
      </c>
      <c r="BC22" s="55">
        <f t="shared" si="30"/>
        <v>1.4969183046049932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>
        <f>IF(BC22&gt;=BH$4,AD22,"")</f>
        <v>18.59999999999998</v>
      </c>
    </row>
    <row r="23" spans="2:60">
      <c r="B23" s="10">
        <v>16</v>
      </c>
      <c r="C23" s="16"/>
      <c r="D23" s="34"/>
      <c r="E23" s="17"/>
      <c r="F23" s="17"/>
      <c r="G23" s="6">
        <f t="shared" si="9"/>
        <v>-2.0513995019082176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2"/>
      <c r="P23" s="2"/>
      <c r="Q23" s="1">
        <f t="shared" si="32"/>
        <v>15.53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9784.7200996183583</v>
      </c>
      <c r="AC23" s="71">
        <f t="shared" si="17"/>
        <v>215.27990038164171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4.9000000000000004</v>
      </c>
      <c r="AG23" s="74">
        <f t="shared" si="35"/>
        <v>200</v>
      </c>
      <c r="AH23" s="60">
        <f t="shared" si="35"/>
        <v>50</v>
      </c>
      <c r="AI23" s="60">
        <f t="shared" si="35"/>
        <v>245.00000000000003</v>
      </c>
      <c r="AJ23" s="60">
        <f t="shared" si="18"/>
        <v>10245</v>
      </c>
      <c r="AK23" s="60">
        <f t="shared" si="18"/>
        <v>1032.9898256678762</v>
      </c>
      <c r="AL23" s="60">
        <f t="shared" si="18"/>
        <v>20.659796513357524</v>
      </c>
      <c r="AM23" s="60">
        <f t="shared" si="18"/>
        <v>-757.7913518176947</v>
      </c>
      <c r="AN23" s="60">
        <f t="shared" si="18"/>
        <v>-757.7913518176947</v>
      </c>
      <c r="AO23" s="60">
        <f t="shared" si="18"/>
        <v>757.7913518176947</v>
      </c>
      <c r="AP23" s="61" t="str">
        <f t="shared" si="19"/>
        <v/>
      </c>
      <c r="AQ23" s="62">
        <f t="shared" si="6"/>
        <v>35</v>
      </c>
      <c r="AR23" s="63">
        <f t="shared" si="20"/>
        <v>2.1545835953166241</v>
      </c>
      <c r="AS23" s="63">
        <f t="shared" si="21"/>
        <v>107.7291797658312</v>
      </c>
      <c r="AT23" s="63">
        <f t="shared" si="22"/>
        <v>215.45835953166241</v>
      </c>
      <c r="AU23" s="63">
        <f t="shared" si="7"/>
        <v>-107.7291797658312</v>
      </c>
      <c r="AV23" s="68">
        <f t="shared" si="23"/>
        <v>0.1</v>
      </c>
      <c r="AW23" s="63">
        <f t="shared" si="24"/>
        <v>538.64589882915607</v>
      </c>
      <c r="AX23" s="63">
        <f t="shared" si="25"/>
        <v>-215.45835953166241</v>
      </c>
      <c r="AY23" s="64">
        <f t="shared" si="26"/>
        <v>323.18753929749369</v>
      </c>
      <c r="AZ23" s="65">
        <f t="shared" si="27"/>
        <v>107.90763891585198</v>
      </c>
      <c r="BA23" s="51">
        <f t="shared" si="28"/>
        <v>754.10425836081845</v>
      </c>
      <c r="BB23" s="55">
        <f t="shared" si="29"/>
        <v>7.7069578964270163E-2</v>
      </c>
      <c r="BC23" s="55">
        <f t="shared" si="30"/>
        <v>1.5012434450432046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>
        <f>IF(BC23&gt;=BH$4,AD23,"")</f>
        <v>18.499999999999979</v>
      </c>
    </row>
    <row r="24" spans="2:60">
      <c r="B24" s="10">
        <v>17</v>
      </c>
      <c r="C24" s="16"/>
      <c r="D24" s="16"/>
      <c r="E24" s="17"/>
      <c r="F24" s="22"/>
      <c r="G24" s="6">
        <f t="shared" si="9"/>
        <v>-2.0513995019082176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2"/>
      <c r="P24" s="2"/>
      <c r="Q24" s="1">
        <f t="shared" si="32"/>
        <v>15.53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9784.7200996183583</v>
      </c>
      <c r="AC24" s="71">
        <f t="shared" si="17"/>
        <v>215.27990038164171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4.9000000000000004</v>
      </c>
      <c r="AG24" s="74">
        <f t="shared" si="35"/>
        <v>200</v>
      </c>
      <c r="AH24" s="60">
        <f t="shared" si="35"/>
        <v>50</v>
      </c>
      <c r="AI24" s="60">
        <f t="shared" si="35"/>
        <v>245.00000000000003</v>
      </c>
      <c r="AJ24" s="60">
        <f t="shared" si="18"/>
        <v>10245</v>
      </c>
      <c r="AK24" s="60">
        <f t="shared" si="18"/>
        <v>1032.9898256678762</v>
      </c>
      <c r="AL24" s="60">
        <f t="shared" si="18"/>
        <v>20.659796513357524</v>
      </c>
      <c r="AM24" s="60">
        <f t="shared" si="18"/>
        <v>-757.7913518176947</v>
      </c>
      <c r="AN24" s="60">
        <f t="shared" si="18"/>
        <v>-757.7913518176947</v>
      </c>
      <c r="AO24" s="60">
        <f t="shared" si="18"/>
        <v>757.7913518176947</v>
      </c>
      <c r="AP24" s="61" t="str">
        <f t="shared" si="19"/>
        <v/>
      </c>
      <c r="AQ24" s="62">
        <f t="shared" si="6"/>
        <v>35</v>
      </c>
      <c r="AR24" s="63">
        <f t="shared" si="20"/>
        <v>2.1608585061607366</v>
      </c>
      <c r="AS24" s="63">
        <f t="shared" si="21"/>
        <v>108.04292530803683</v>
      </c>
      <c r="AT24" s="63">
        <f t="shared" si="22"/>
        <v>216.08585061607366</v>
      </c>
      <c r="AU24" s="63">
        <f t="shared" si="7"/>
        <v>-108.04292530803683</v>
      </c>
      <c r="AV24" s="68">
        <f t="shared" si="23"/>
        <v>0.1</v>
      </c>
      <c r="AW24" s="63">
        <f t="shared" si="24"/>
        <v>540.2146265401841</v>
      </c>
      <c r="AX24" s="63">
        <f t="shared" si="25"/>
        <v>-216.08585061607366</v>
      </c>
      <c r="AY24" s="64">
        <f t="shared" si="26"/>
        <v>324.12877592411041</v>
      </c>
      <c r="AZ24" s="65">
        <f t="shared" si="27"/>
        <v>108.8488755424687</v>
      </c>
      <c r="BA24" s="51">
        <f t="shared" si="28"/>
        <v>756.30047715625778</v>
      </c>
      <c r="BB24" s="55">
        <f t="shared" si="29"/>
        <v>7.7294032885596428E-2</v>
      </c>
      <c r="BC24" s="55">
        <f t="shared" si="30"/>
        <v>1.5056155978774828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>
        <f>IF(BC24&gt;=BH$4,AD24,"")</f>
        <v>18.399999999999977</v>
      </c>
    </row>
    <row r="25" spans="2:60">
      <c r="B25" s="10">
        <v>18</v>
      </c>
      <c r="C25" s="16"/>
      <c r="D25" s="16"/>
      <c r="E25" s="17"/>
      <c r="F25" s="22"/>
      <c r="G25" s="6">
        <f t="shared" si="9"/>
        <v>-2.0513995019082176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2"/>
      <c r="P25" s="2"/>
      <c r="Q25" s="1">
        <f t="shared" si="32"/>
        <v>15.53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9784.7200996183583</v>
      </c>
      <c r="AC25" s="71">
        <f t="shared" si="17"/>
        <v>215.27990038164171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4.9000000000000004</v>
      </c>
      <c r="AG25" s="74">
        <f t="shared" si="35"/>
        <v>200</v>
      </c>
      <c r="AH25" s="60">
        <f t="shared" si="35"/>
        <v>50</v>
      </c>
      <c r="AI25" s="60">
        <f t="shared" si="35"/>
        <v>245.00000000000003</v>
      </c>
      <c r="AJ25" s="60">
        <f t="shared" si="35"/>
        <v>10245</v>
      </c>
      <c r="AK25" s="60">
        <f t="shared" si="35"/>
        <v>1032.9898256678762</v>
      </c>
      <c r="AL25" s="60">
        <f t="shared" si="35"/>
        <v>20.659796513357524</v>
      </c>
      <c r="AM25" s="60">
        <f t="shared" si="35"/>
        <v>-757.7913518176947</v>
      </c>
      <c r="AN25" s="60">
        <f t="shared" si="35"/>
        <v>-757.7913518176947</v>
      </c>
      <c r="AO25" s="60">
        <f t="shared" si="35"/>
        <v>757.7913518176947</v>
      </c>
      <c r="AP25" s="61" t="str">
        <f t="shared" si="19"/>
        <v/>
      </c>
      <c r="AQ25" s="62">
        <f t="shared" si="6"/>
        <v>35</v>
      </c>
      <c r="AR25" s="63">
        <f t="shared" si="20"/>
        <v>2.1672019952654402</v>
      </c>
      <c r="AS25" s="63">
        <f t="shared" si="21"/>
        <v>108.36009976327202</v>
      </c>
      <c r="AT25" s="63">
        <f t="shared" si="22"/>
        <v>216.72019952654404</v>
      </c>
      <c r="AU25" s="63">
        <f t="shared" si="7"/>
        <v>-108.36009976327202</v>
      </c>
      <c r="AV25" s="68">
        <f t="shared" si="23"/>
        <v>0.1</v>
      </c>
      <c r="AW25" s="63">
        <f t="shared" si="24"/>
        <v>541.80049881636012</v>
      </c>
      <c r="AX25" s="63">
        <f t="shared" si="25"/>
        <v>-216.72019952654404</v>
      </c>
      <c r="AY25" s="64">
        <f t="shared" si="26"/>
        <v>325.08029928981608</v>
      </c>
      <c r="AZ25" s="65">
        <f t="shared" si="27"/>
        <v>109.80039890817437</v>
      </c>
      <c r="BA25" s="51">
        <f t="shared" si="28"/>
        <v>758.5206983429041</v>
      </c>
      <c r="BB25" s="55">
        <f t="shared" si="29"/>
        <v>7.7520939855243207E-2</v>
      </c>
      <c r="BC25" s="55">
        <f t="shared" si="30"/>
        <v>1.5100355338028471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>
        <f>IF(BC25&gt;=BH$4,AD25,"")</f>
        <v>18.299999999999976</v>
      </c>
    </row>
    <row r="26" spans="2:60">
      <c r="B26" s="10">
        <v>19</v>
      </c>
      <c r="C26" s="16"/>
      <c r="D26" s="16"/>
      <c r="E26" s="17"/>
      <c r="F26" s="22"/>
      <c r="G26" s="6">
        <f t="shared" si="9"/>
        <v>-2.0513995019082176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2"/>
      <c r="P26" s="2"/>
      <c r="Q26" s="1">
        <f t="shared" si="32"/>
        <v>15.53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9784.7200996183583</v>
      </c>
      <c r="AC26" s="71">
        <f t="shared" si="17"/>
        <v>215.27990038164171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4.9000000000000004</v>
      </c>
      <c r="AG26" s="74">
        <f t="shared" si="38"/>
        <v>200</v>
      </c>
      <c r="AH26" s="60">
        <f t="shared" si="38"/>
        <v>50</v>
      </c>
      <c r="AI26" s="60">
        <f t="shared" si="38"/>
        <v>245.00000000000003</v>
      </c>
      <c r="AJ26" s="60">
        <f t="shared" si="38"/>
        <v>10245</v>
      </c>
      <c r="AK26" s="60">
        <f t="shared" si="38"/>
        <v>1032.9898256678762</v>
      </c>
      <c r="AL26" s="60">
        <f t="shared" si="38"/>
        <v>20.659796513357524</v>
      </c>
      <c r="AM26" s="60">
        <f t="shared" si="38"/>
        <v>-757.7913518176947</v>
      </c>
      <c r="AN26" s="60">
        <f t="shared" si="38"/>
        <v>-757.7913518176947</v>
      </c>
      <c r="AO26" s="60">
        <f t="shared" si="38"/>
        <v>757.7913518176947</v>
      </c>
      <c r="AP26" s="61" t="str">
        <f t="shared" si="19"/>
        <v/>
      </c>
      <c r="AQ26" s="62">
        <f t="shared" si="6"/>
        <v>35</v>
      </c>
      <c r="AR26" s="63">
        <f t="shared" si="20"/>
        <v>2.1736151930416239</v>
      </c>
      <c r="AS26" s="63">
        <f t="shared" si="21"/>
        <v>108.68075965208119</v>
      </c>
      <c r="AT26" s="63">
        <f t="shared" si="22"/>
        <v>217.36151930416239</v>
      </c>
      <c r="AU26" s="63">
        <f t="shared" si="7"/>
        <v>-108.68075965208119</v>
      </c>
      <c r="AV26" s="68">
        <f t="shared" si="23"/>
        <v>0.1</v>
      </c>
      <c r="AW26" s="63">
        <f t="shared" si="24"/>
        <v>543.40379826040601</v>
      </c>
      <c r="AX26" s="63">
        <f t="shared" si="25"/>
        <v>-217.36151930416239</v>
      </c>
      <c r="AY26" s="64">
        <f t="shared" si="26"/>
        <v>326.04227895624365</v>
      </c>
      <c r="AZ26" s="65">
        <f t="shared" si="27"/>
        <v>110.76237857460194</v>
      </c>
      <c r="BA26" s="51">
        <f t="shared" si="28"/>
        <v>760.76531756456836</v>
      </c>
      <c r="BB26" s="55">
        <f t="shared" si="29"/>
        <v>7.7750340308072902E-2</v>
      </c>
      <c r="BC26" s="55">
        <f t="shared" si="30"/>
        <v>1.5145040404526653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>
        <f>IF(BC26&gt;=BH$4,AD26,"")</f>
        <v>18.199999999999974</v>
      </c>
    </row>
    <row r="27" spans="2:60">
      <c r="B27" s="10">
        <v>20</v>
      </c>
      <c r="C27" s="16"/>
      <c r="D27" s="16"/>
      <c r="E27" s="17"/>
      <c r="F27" s="22"/>
      <c r="G27" s="6">
        <f t="shared" si="9"/>
        <v>-2.0513995019082176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2"/>
      <c r="P27" s="2"/>
      <c r="Q27" s="1">
        <f t="shared" si="32"/>
        <v>15.53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9784.7200996183583</v>
      </c>
      <c r="AC27" s="71">
        <f t="shared" si="17"/>
        <v>215.27990038164171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4.9000000000000004</v>
      </c>
      <c r="AG27" s="74">
        <f t="shared" si="38"/>
        <v>200</v>
      </c>
      <c r="AH27" s="60">
        <f t="shared" si="38"/>
        <v>50</v>
      </c>
      <c r="AI27" s="60">
        <f t="shared" si="38"/>
        <v>245.00000000000003</v>
      </c>
      <c r="AJ27" s="60">
        <f t="shared" si="38"/>
        <v>10245</v>
      </c>
      <c r="AK27" s="60">
        <f t="shared" si="38"/>
        <v>1032.9898256678762</v>
      </c>
      <c r="AL27" s="60">
        <f t="shared" si="38"/>
        <v>20.659796513357524</v>
      </c>
      <c r="AM27" s="60">
        <f t="shared" si="38"/>
        <v>-757.7913518176947</v>
      </c>
      <c r="AN27" s="60">
        <f t="shared" si="38"/>
        <v>-757.7913518176947</v>
      </c>
      <c r="AO27" s="60">
        <f t="shared" si="38"/>
        <v>757.7913518176947</v>
      </c>
      <c r="AP27" s="61" t="str">
        <f t="shared" si="19"/>
        <v/>
      </c>
      <c r="AQ27" s="62">
        <f t="shared" si="6"/>
        <v>35</v>
      </c>
      <c r="AR27" s="63">
        <f t="shared" si="20"/>
        <v>2.1800992548816329</v>
      </c>
      <c r="AS27" s="63">
        <f t="shared" si="21"/>
        <v>109.00496274408165</v>
      </c>
      <c r="AT27" s="63">
        <f t="shared" si="22"/>
        <v>218.0099254881633</v>
      </c>
      <c r="AU27" s="63">
        <f t="shared" si="7"/>
        <v>-109.00496274408165</v>
      </c>
      <c r="AV27" s="68">
        <f t="shared" si="23"/>
        <v>0.1</v>
      </c>
      <c r="AW27" s="63">
        <f t="shared" si="24"/>
        <v>545.02481372040825</v>
      </c>
      <c r="AX27" s="63">
        <f t="shared" si="25"/>
        <v>-218.0099254881633</v>
      </c>
      <c r="AY27" s="64">
        <f t="shared" si="26"/>
        <v>327.01488823224497</v>
      </c>
      <c r="AZ27" s="65">
        <f t="shared" si="27"/>
        <v>111.73498785060326</v>
      </c>
      <c r="BA27" s="51">
        <f t="shared" si="28"/>
        <v>763.03473920857152</v>
      </c>
      <c r="BB27" s="55">
        <f t="shared" si="29"/>
        <v>7.7982275572536078E-2</v>
      </c>
      <c r="BC27" s="55">
        <f t="shared" si="30"/>
        <v>1.5190219228665698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>
        <f>IF(BC27&gt;=BH$4,AD27,"")</f>
        <v>18.099999999999973</v>
      </c>
    </row>
    <row r="28" spans="2:60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607.70992528623276</v>
      </c>
      <c r="N28" s="6">
        <f>IF(H3&gt;J4,"VINTO",M28-L28-K3)</f>
        <v>-460.27990038164342</v>
      </c>
      <c r="O28" s="2">
        <f>N28</f>
        <v>-460.27990038164342</v>
      </c>
      <c r="P28" s="2">
        <f>-O28</f>
        <v>460.27990038164342</v>
      </c>
      <c r="Q28" s="1">
        <f t="shared" si="32"/>
        <v>15.53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9784.7200996183583</v>
      </c>
      <c r="AC28" s="71">
        <f t="shared" si="17"/>
        <v>215.27990038164171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4.9000000000000004</v>
      </c>
      <c r="AG28" s="74">
        <f t="shared" si="38"/>
        <v>200</v>
      </c>
      <c r="AH28" s="60">
        <f t="shared" si="38"/>
        <v>50</v>
      </c>
      <c r="AI28" s="60">
        <f t="shared" si="38"/>
        <v>245.00000000000003</v>
      </c>
      <c r="AJ28" s="60">
        <f t="shared" si="38"/>
        <v>10245</v>
      </c>
      <c r="AK28" s="60">
        <f t="shared" si="38"/>
        <v>1032.9898256678762</v>
      </c>
      <c r="AL28" s="60">
        <f t="shared" si="38"/>
        <v>20.659796513357524</v>
      </c>
      <c r="AM28" s="60">
        <f t="shared" si="38"/>
        <v>-757.7913518176947</v>
      </c>
      <c r="AN28" s="60">
        <f t="shared" si="38"/>
        <v>-757.7913518176947</v>
      </c>
      <c r="AO28" s="60">
        <f t="shared" si="38"/>
        <v>757.7913518176947</v>
      </c>
      <c r="AP28" s="61" t="str">
        <f t="shared" si="19"/>
        <v/>
      </c>
      <c r="AQ28" s="62">
        <f t="shared" si="6"/>
        <v>35</v>
      </c>
      <c r="AR28" s="63">
        <f t="shared" si="20"/>
        <v>2.1866553618531976</v>
      </c>
      <c r="AS28" s="63">
        <f t="shared" si="21"/>
        <v>109.33276809265988</v>
      </c>
      <c r="AT28" s="63">
        <f t="shared" si="22"/>
        <v>218.66553618531975</v>
      </c>
      <c r="AU28" s="63">
        <f t="shared" si="7"/>
        <v>-109.33276809265988</v>
      </c>
      <c r="AV28" s="68">
        <f t="shared" si="23"/>
        <v>0.1</v>
      </c>
      <c r="AW28" s="63">
        <f t="shared" si="24"/>
        <v>546.66384046329938</v>
      </c>
      <c r="AX28" s="63">
        <f t="shared" si="25"/>
        <v>-218.66553618531975</v>
      </c>
      <c r="AY28" s="64">
        <f t="shared" si="26"/>
        <v>327.99830427797963</v>
      </c>
      <c r="AZ28" s="65">
        <f t="shared" si="27"/>
        <v>112.71840389633792</v>
      </c>
      <c r="BA28" s="51">
        <f t="shared" si="28"/>
        <v>765.32937664861913</v>
      </c>
      <c r="BB28" s="55">
        <f t="shared" si="29"/>
        <v>7.8216787895493287E-2</v>
      </c>
      <c r="BC28" s="55">
        <f t="shared" si="30"/>
        <v>1.523590003973962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>
        <f>IF(BC28&gt;=BH$4,AD28,"")</f>
        <v>17.999999999999972</v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9784.7200996183583</v>
      </c>
      <c r="AC29" s="71">
        <f t="shared" si="17"/>
        <v>215.27990038164171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4.9000000000000004</v>
      </c>
      <c r="AG29" s="74">
        <f t="shared" si="38"/>
        <v>200</v>
      </c>
      <c r="AH29" s="60">
        <f t="shared" si="38"/>
        <v>50</v>
      </c>
      <c r="AI29" s="60">
        <f t="shared" si="38"/>
        <v>245.00000000000003</v>
      </c>
      <c r="AJ29" s="60">
        <f t="shared" si="38"/>
        <v>10245</v>
      </c>
      <c r="AK29" s="60">
        <f t="shared" si="38"/>
        <v>1032.9898256678762</v>
      </c>
      <c r="AL29" s="60">
        <f t="shared" si="38"/>
        <v>20.659796513357524</v>
      </c>
      <c r="AM29" s="60">
        <f t="shared" si="38"/>
        <v>-757.7913518176947</v>
      </c>
      <c r="AN29" s="60">
        <f t="shared" si="38"/>
        <v>-757.7913518176947</v>
      </c>
      <c r="AO29" s="60">
        <f t="shared" si="38"/>
        <v>757.7913518176947</v>
      </c>
      <c r="AP29" s="61" t="str">
        <f t="shared" si="19"/>
        <v/>
      </c>
      <c r="AQ29" s="62">
        <f t="shared" si="6"/>
        <v>35</v>
      </c>
      <c r="AR29" s="63">
        <f t="shared" si="20"/>
        <v>2.1932847214166236</v>
      </c>
      <c r="AS29" s="63">
        <f t="shared" si="21"/>
        <v>109.66423607083118</v>
      </c>
      <c r="AT29" s="63">
        <f t="shared" si="22"/>
        <v>219.32847214166236</v>
      </c>
      <c r="AU29" s="63">
        <f t="shared" si="7"/>
        <v>-109.66423607083118</v>
      </c>
      <c r="AV29" s="68">
        <f t="shared" si="23"/>
        <v>0.1</v>
      </c>
      <c r="AW29" s="63">
        <f t="shared" si="24"/>
        <v>548.3211803541559</v>
      </c>
      <c r="AX29" s="63">
        <f t="shared" si="25"/>
        <v>-219.32847214166236</v>
      </c>
      <c r="AY29" s="64">
        <f t="shared" si="26"/>
        <v>328.99270821249354</v>
      </c>
      <c r="AZ29" s="65">
        <f t="shared" si="27"/>
        <v>113.71280783085183</v>
      </c>
      <c r="BA29" s="51">
        <f t="shared" si="28"/>
        <v>767.64965249581826</v>
      </c>
      <c r="BB29" s="55">
        <f t="shared" si="29"/>
        <v>7.8453920467869032E-2</v>
      </c>
      <c r="BC29" s="55">
        <f t="shared" si="30"/>
        <v>1.5282091250937277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>
        <f>IF(BC29&gt;=BH$4,AD29,"")</f>
        <v>17.89999999999997</v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9784.7200996183583</v>
      </c>
      <c r="AC30" s="71">
        <f t="shared" si="17"/>
        <v>215.27990038164171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4.9000000000000004</v>
      </c>
      <c r="AG30" s="74">
        <f t="shared" si="38"/>
        <v>200</v>
      </c>
      <c r="AH30" s="60">
        <f t="shared" si="38"/>
        <v>50</v>
      </c>
      <c r="AI30" s="60">
        <f t="shared" si="38"/>
        <v>245.00000000000003</v>
      </c>
      <c r="AJ30" s="60">
        <f t="shared" si="38"/>
        <v>10245</v>
      </c>
      <c r="AK30" s="60">
        <f t="shared" si="38"/>
        <v>1032.9898256678762</v>
      </c>
      <c r="AL30" s="60">
        <f t="shared" si="38"/>
        <v>20.659796513357524</v>
      </c>
      <c r="AM30" s="60">
        <f t="shared" si="38"/>
        <v>-757.7913518176947</v>
      </c>
      <c r="AN30" s="60">
        <f t="shared" si="38"/>
        <v>-757.7913518176947</v>
      </c>
      <c r="AO30" s="60">
        <f t="shared" si="38"/>
        <v>757.7913518176947</v>
      </c>
      <c r="AP30" s="61" t="str">
        <f t="shared" si="19"/>
        <v/>
      </c>
      <c r="AQ30" s="62">
        <f t="shared" si="6"/>
        <v>35</v>
      </c>
      <c r="AR30" s="63">
        <f t="shared" si="20"/>
        <v>2.1999885681661553</v>
      </c>
      <c r="AS30" s="63">
        <f t="shared" si="21"/>
        <v>109.99942840830776</v>
      </c>
      <c r="AT30" s="63">
        <f t="shared" si="22"/>
        <v>219.99885681661553</v>
      </c>
      <c r="AU30" s="63">
        <f t="shared" si="7"/>
        <v>-109.99942840830776</v>
      </c>
      <c r="AV30" s="68">
        <f t="shared" si="23"/>
        <v>0.1</v>
      </c>
      <c r="AW30" s="63">
        <f t="shared" si="24"/>
        <v>549.99714204153884</v>
      </c>
      <c r="AX30" s="63">
        <f t="shared" si="25"/>
        <v>-219.99885681661553</v>
      </c>
      <c r="AY30" s="64">
        <f t="shared" si="26"/>
        <v>329.99828522492328</v>
      </c>
      <c r="AZ30" s="65">
        <f t="shared" si="27"/>
        <v>114.71838484328157</v>
      </c>
      <c r="BA30" s="51">
        <f t="shared" si="28"/>
        <v>769.99599885815439</v>
      </c>
      <c r="BB30" s="55">
        <f t="shared" si="29"/>
        <v>7.8693717451170334E-2</v>
      </c>
      <c r="BC30" s="55">
        <f t="shared" si="30"/>
        <v>1.532880146450794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>
        <f>IF(BC30&gt;=BH$4,AD30,"")</f>
        <v>17.799999999999969</v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9784.7200996183583</v>
      </c>
      <c r="AC31" s="71">
        <f t="shared" si="17"/>
        <v>215.27990038164171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4.9000000000000004</v>
      </c>
      <c r="AG31" s="74">
        <f t="shared" si="38"/>
        <v>200</v>
      </c>
      <c r="AH31" s="60">
        <f t="shared" si="38"/>
        <v>50</v>
      </c>
      <c r="AI31" s="60">
        <f t="shared" si="38"/>
        <v>245.00000000000003</v>
      </c>
      <c r="AJ31" s="60">
        <f t="shared" si="38"/>
        <v>10245</v>
      </c>
      <c r="AK31" s="60">
        <f t="shared" si="38"/>
        <v>1032.9898256678762</v>
      </c>
      <c r="AL31" s="60">
        <f t="shared" si="38"/>
        <v>20.659796513357524</v>
      </c>
      <c r="AM31" s="60">
        <f t="shared" si="38"/>
        <v>-757.7913518176947</v>
      </c>
      <c r="AN31" s="60">
        <f t="shared" si="38"/>
        <v>-757.7913518176947</v>
      </c>
      <c r="AO31" s="60">
        <f t="shared" si="38"/>
        <v>757.7913518176947</v>
      </c>
      <c r="AP31" s="61" t="str">
        <f t="shared" si="19"/>
        <v/>
      </c>
      <c r="AQ31" s="62">
        <f t="shared" si="6"/>
        <v>35</v>
      </c>
      <c r="AR31" s="63">
        <f t="shared" si="20"/>
        <v>2.2067681645964727</v>
      </c>
      <c r="AS31" s="63">
        <f t="shared" si="21"/>
        <v>110.33840822982364</v>
      </c>
      <c r="AT31" s="63">
        <f t="shared" si="22"/>
        <v>220.67681645964728</v>
      </c>
      <c r="AU31" s="63">
        <f t="shared" si="7"/>
        <v>-110.33840822982364</v>
      </c>
      <c r="AV31" s="68">
        <f t="shared" si="23"/>
        <v>0.1</v>
      </c>
      <c r="AW31" s="63">
        <f t="shared" si="24"/>
        <v>551.69204114911827</v>
      </c>
      <c r="AX31" s="63">
        <f t="shared" si="25"/>
        <v>-220.67681645964728</v>
      </c>
      <c r="AY31" s="64">
        <f t="shared" si="26"/>
        <v>331.01522468947098</v>
      </c>
      <c r="AZ31" s="65">
        <f t="shared" si="27"/>
        <v>115.73532430782927</v>
      </c>
      <c r="BA31" s="51">
        <f t="shared" si="28"/>
        <v>772.36885760876544</v>
      </c>
      <c r="BB31" s="55">
        <f t="shared" si="29"/>
        <v>7.8936224004904423E-2</v>
      </c>
      <c r="BC31" s="55">
        <f t="shared" si="30"/>
        <v>1.5376039477102004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>
        <f>IF(BC31&gt;=BH$4,AD31,"")</f>
        <v>17.699999999999967</v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9784.7200996183583</v>
      </c>
      <c r="AC32" s="71">
        <f t="shared" si="17"/>
        <v>215.27990038164171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4.9000000000000004</v>
      </c>
      <c r="AG32" s="74">
        <f t="shared" si="38"/>
        <v>200</v>
      </c>
      <c r="AH32" s="60">
        <f t="shared" si="38"/>
        <v>50</v>
      </c>
      <c r="AI32" s="60">
        <f t="shared" si="38"/>
        <v>245.00000000000003</v>
      </c>
      <c r="AJ32" s="60">
        <f t="shared" si="38"/>
        <v>10245</v>
      </c>
      <c r="AK32" s="60">
        <f t="shared" si="38"/>
        <v>1032.9898256678762</v>
      </c>
      <c r="AL32" s="60">
        <f t="shared" si="38"/>
        <v>20.659796513357524</v>
      </c>
      <c r="AM32" s="60">
        <f t="shared" si="38"/>
        <v>-757.7913518176947</v>
      </c>
      <c r="AN32" s="60">
        <f t="shared" si="38"/>
        <v>-757.7913518176947</v>
      </c>
      <c r="AO32" s="60">
        <f t="shared" si="38"/>
        <v>757.7913518176947</v>
      </c>
      <c r="AP32" s="61" t="str">
        <f t="shared" si="19"/>
        <v/>
      </c>
      <c r="AQ32" s="62">
        <f t="shared" si="6"/>
        <v>35</v>
      </c>
      <c r="AR32" s="63">
        <f t="shared" si="20"/>
        <v>2.2136248018953162</v>
      </c>
      <c r="AS32" s="63">
        <f t="shared" si="21"/>
        <v>110.68124009476581</v>
      </c>
      <c r="AT32" s="63">
        <f t="shared" si="22"/>
        <v>221.36248018953162</v>
      </c>
      <c r="AU32" s="63">
        <f t="shared" si="7"/>
        <v>-110.68124009476581</v>
      </c>
      <c r="AV32" s="68">
        <f t="shared" si="23"/>
        <v>0.1</v>
      </c>
      <c r="AW32" s="63">
        <f t="shared" si="24"/>
        <v>553.40620047382902</v>
      </c>
      <c r="AX32" s="63">
        <f t="shared" si="25"/>
        <v>-221.36248018953162</v>
      </c>
      <c r="AY32" s="64">
        <f t="shared" si="26"/>
        <v>332.04372028429736</v>
      </c>
      <c r="AZ32" s="65">
        <f t="shared" si="27"/>
        <v>116.76381990265565</v>
      </c>
      <c r="BA32" s="51">
        <f t="shared" si="28"/>
        <v>774.76868066336067</v>
      </c>
      <c r="BB32" s="55">
        <f t="shared" si="29"/>
        <v>7.9181486314930938E-2</v>
      </c>
      <c r="BC32" s="55">
        <f t="shared" si="30"/>
        <v>1.5423814285293718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>
        <f>IF(BC32&gt;=BH$4,AD32,"")</f>
        <v>17.599999999999966</v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9784.7200996183583</v>
      </c>
      <c r="AC33" s="71">
        <f t="shared" si="17"/>
        <v>215.27990038164171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4.9000000000000004</v>
      </c>
      <c r="AG33" s="74">
        <f t="shared" si="38"/>
        <v>200</v>
      </c>
      <c r="AH33" s="60">
        <f t="shared" si="38"/>
        <v>50</v>
      </c>
      <c r="AI33" s="60">
        <f t="shared" si="38"/>
        <v>245.00000000000003</v>
      </c>
      <c r="AJ33" s="60">
        <f t="shared" si="38"/>
        <v>10245</v>
      </c>
      <c r="AK33" s="60">
        <f t="shared" si="38"/>
        <v>1032.9898256678762</v>
      </c>
      <c r="AL33" s="60">
        <f t="shared" si="38"/>
        <v>20.659796513357524</v>
      </c>
      <c r="AM33" s="60">
        <f t="shared" si="38"/>
        <v>-757.7913518176947</v>
      </c>
      <c r="AN33" s="60">
        <f t="shared" si="38"/>
        <v>-757.7913518176947</v>
      </c>
      <c r="AO33" s="60">
        <f t="shared" si="38"/>
        <v>757.7913518176947</v>
      </c>
      <c r="AP33" s="61" t="str">
        <f t="shared" si="19"/>
        <v/>
      </c>
      <c r="AQ33" s="62">
        <f t="shared" si="6"/>
        <v>35</v>
      </c>
      <c r="AR33" s="63">
        <f t="shared" si="20"/>
        <v>2.2205598007632892</v>
      </c>
      <c r="AS33" s="63">
        <f t="shared" si="21"/>
        <v>111.02799003816446</v>
      </c>
      <c r="AT33" s="63">
        <f t="shared" si="22"/>
        <v>222.05598007632892</v>
      </c>
      <c r="AU33" s="63">
        <f t="shared" si="7"/>
        <v>-111.02799003816446</v>
      </c>
      <c r="AV33" s="68">
        <f t="shared" si="23"/>
        <v>0.1</v>
      </c>
      <c r="AW33" s="63">
        <f t="shared" si="24"/>
        <v>555.13995019082233</v>
      </c>
      <c r="AX33" s="63">
        <f t="shared" si="25"/>
        <v>-222.05598007632892</v>
      </c>
      <c r="AY33" s="64">
        <f t="shared" si="26"/>
        <v>333.08397011449341</v>
      </c>
      <c r="AZ33" s="65">
        <f t="shared" si="27"/>
        <v>117.8040697328517</v>
      </c>
      <c r="BA33" s="51">
        <f t="shared" si="28"/>
        <v>777.1959302671512</v>
      </c>
      <c r="BB33" s="55">
        <f t="shared" si="29"/>
        <v>7.942955162278631E-2</v>
      </c>
      <c r="BC33" s="55">
        <f t="shared" si="30"/>
        <v>1.5472135091293344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>
        <f>IF(BC33&gt;=BH$4,AD33,"")</f>
        <v>17.499999999999964</v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9784.7200996183583</v>
      </c>
      <c r="AC34" s="71">
        <f t="shared" si="17"/>
        <v>215.27990038164171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4.9000000000000004</v>
      </c>
      <c r="AG34" s="74">
        <f t="shared" si="38"/>
        <v>200</v>
      </c>
      <c r="AH34" s="60">
        <f t="shared" si="38"/>
        <v>50</v>
      </c>
      <c r="AI34" s="60">
        <f t="shared" si="38"/>
        <v>245.00000000000003</v>
      </c>
      <c r="AJ34" s="60">
        <f t="shared" si="38"/>
        <v>10245</v>
      </c>
      <c r="AK34" s="60">
        <f t="shared" si="38"/>
        <v>1032.9898256678762</v>
      </c>
      <c r="AL34" s="60">
        <f t="shared" si="38"/>
        <v>20.659796513357524</v>
      </c>
      <c r="AM34" s="60">
        <f t="shared" si="38"/>
        <v>-757.7913518176947</v>
      </c>
      <c r="AN34" s="60">
        <f t="shared" si="38"/>
        <v>-757.7913518176947</v>
      </c>
      <c r="AO34" s="60">
        <f t="shared" si="38"/>
        <v>757.7913518176947</v>
      </c>
      <c r="AP34" s="61" t="str">
        <f t="shared" si="19"/>
        <v/>
      </c>
      <c r="AQ34" s="62">
        <f t="shared" si="6"/>
        <v>35</v>
      </c>
      <c r="AR34" s="63">
        <f t="shared" si="20"/>
        <v>2.2275745122619295</v>
      </c>
      <c r="AS34" s="63">
        <f t="shared" si="21"/>
        <v>111.37872561309648</v>
      </c>
      <c r="AT34" s="63">
        <f t="shared" si="22"/>
        <v>222.75745122619296</v>
      </c>
      <c r="AU34" s="63">
        <f t="shared" si="7"/>
        <v>-111.37872561309648</v>
      </c>
      <c r="AV34" s="68">
        <f t="shared" si="23"/>
        <v>0.1</v>
      </c>
      <c r="AW34" s="63">
        <f t="shared" si="24"/>
        <v>556.8936280654824</v>
      </c>
      <c r="AX34" s="63">
        <f t="shared" si="25"/>
        <v>-222.75745122619296</v>
      </c>
      <c r="AY34" s="64">
        <f t="shared" si="26"/>
        <v>334.13617683928942</v>
      </c>
      <c r="AZ34" s="65">
        <f t="shared" si="27"/>
        <v>118.85627645764771</v>
      </c>
      <c r="BA34" s="51">
        <f t="shared" si="28"/>
        <v>779.65107929167539</v>
      </c>
      <c r="BB34" s="55">
        <f t="shared" si="29"/>
        <v>7.9680468256019377E-2</v>
      </c>
      <c r="BC34" s="55">
        <f t="shared" si="30"/>
        <v>1.5521011308856185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>
        <f>IF(BC34&gt;=BH$4,AD34,"")</f>
        <v>17.399999999999963</v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9784.7200996183583</v>
      </c>
      <c r="AC35" s="71">
        <f t="shared" si="17"/>
        <v>215.27990038164171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4.9000000000000004</v>
      </c>
      <c r="AG35" s="74">
        <f t="shared" si="38"/>
        <v>200</v>
      </c>
      <c r="AH35" s="60">
        <f t="shared" si="38"/>
        <v>50</v>
      </c>
      <c r="AI35" s="60">
        <f t="shared" si="38"/>
        <v>245.00000000000003</v>
      </c>
      <c r="AJ35" s="60">
        <f t="shared" si="38"/>
        <v>10245</v>
      </c>
      <c r="AK35" s="60">
        <f t="shared" si="38"/>
        <v>1032.9898256678762</v>
      </c>
      <c r="AL35" s="60">
        <f t="shared" si="38"/>
        <v>20.659796513357524</v>
      </c>
      <c r="AM35" s="60">
        <f t="shared" si="38"/>
        <v>-757.7913518176947</v>
      </c>
      <c r="AN35" s="60">
        <f t="shared" si="38"/>
        <v>-757.7913518176947</v>
      </c>
      <c r="AO35" s="60">
        <f t="shared" si="38"/>
        <v>757.7913518176947</v>
      </c>
      <c r="AP35" s="61" t="str">
        <f t="shared" si="19"/>
        <v/>
      </c>
      <c r="AQ35" s="62">
        <f t="shared" si="6"/>
        <v>35</v>
      </c>
      <c r="AR35" s="63">
        <f t="shared" si="20"/>
        <v>2.2346703186911889</v>
      </c>
      <c r="AS35" s="63">
        <f t="shared" si="21"/>
        <v>111.73351593455945</v>
      </c>
      <c r="AT35" s="63">
        <f t="shared" si="22"/>
        <v>223.4670318691189</v>
      </c>
      <c r="AU35" s="63">
        <f t="shared" si="7"/>
        <v>-111.73351593455945</v>
      </c>
      <c r="AV35" s="68">
        <f t="shared" si="23"/>
        <v>0.1</v>
      </c>
      <c r="AW35" s="63">
        <f t="shared" si="24"/>
        <v>558.66757967279727</v>
      </c>
      <c r="AX35" s="63">
        <f t="shared" si="25"/>
        <v>-223.4670318691189</v>
      </c>
      <c r="AY35" s="64">
        <f t="shared" si="26"/>
        <v>335.20054780367838</v>
      </c>
      <c r="AZ35" s="65">
        <f t="shared" si="27"/>
        <v>119.92064742203667</v>
      </c>
      <c r="BA35" s="51">
        <f t="shared" si="28"/>
        <v>782.13461154191612</v>
      </c>
      <c r="BB35" s="55">
        <f t="shared" si="29"/>
        <v>7.9934285659578788E-2</v>
      </c>
      <c r="BC35" s="55">
        <f t="shared" si="30"/>
        <v>1.5570452569396631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>
        <f>IF(BC35&gt;=BH$4,AD35,"")</f>
        <v>17.299999999999962</v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9784.7200996183583</v>
      </c>
      <c r="AC36" s="71">
        <f t="shared" si="17"/>
        <v>215.27990038164171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4.9000000000000004</v>
      </c>
      <c r="AG36" s="74">
        <f t="shared" si="38"/>
        <v>200</v>
      </c>
      <c r="AH36" s="60">
        <f t="shared" si="38"/>
        <v>50</v>
      </c>
      <c r="AI36" s="60">
        <f t="shared" si="38"/>
        <v>245.00000000000003</v>
      </c>
      <c r="AJ36" s="60">
        <f t="shared" si="38"/>
        <v>10245</v>
      </c>
      <c r="AK36" s="60">
        <f t="shared" si="38"/>
        <v>1032.9898256678762</v>
      </c>
      <c r="AL36" s="60">
        <f t="shared" si="38"/>
        <v>20.659796513357524</v>
      </c>
      <c r="AM36" s="60">
        <f t="shared" si="38"/>
        <v>-757.7913518176947</v>
      </c>
      <c r="AN36" s="60">
        <f t="shared" si="38"/>
        <v>-757.7913518176947</v>
      </c>
      <c r="AO36" s="60">
        <f t="shared" si="38"/>
        <v>757.7913518176947</v>
      </c>
      <c r="AP36" s="61" t="str">
        <f t="shared" si="19"/>
        <v/>
      </c>
      <c r="AQ36" s="62">
        <f t="shared" si="6"/>
        <v>35</v>
      </c>
      <c r="AR36" s="63">
        <f t="shared" si="20"/>
        <v>2.2418486344975332</v>
      </c>
      <c r="AS36" s="63">
        <f t="shared" si="21"/>
        <v>112.09243172487666</v>
      </c>
      <c r="AT36" s="63">
        <f t="shared" si="22"/>
        <v>224.18486344975332</v>
      </c>
      <c r="AU36" s="63">
        <f t="shared" si="7"/>
        <v>-112.09243172487666</v>
      </c>
      <c r="AV36" s="68">
        <f t="shared" si="23"/>
        <v>0.1</v>
      </c>
      <c r="AW36" s="63">
        <f t="shared" si="24"/>
        <v>560.46215862438328</v>
      </c>
      <c r="AX36" s="63">
        <f t="shared" si="25"/>
        <v>-224.18486344975332</v>
      </c>
      <c r="AY36" s="64">
        <f t="shared" si="26"/>
        <v>336.27729517462996</v>
      </c>
      <c r="AZ36" s="65">
        <f t="shared" si="27"/>
        <v>120.99739479298825</v>
      </c>
      <c r="BA36" s="51">
        <f t="shared" si="28"/>
        <v>784.64702207413666</v>
      </c>
      <c r="BB36" s="55">
        <f t="shared" si="29"/>
        <v>8.0191054428295896E-2</v>
      </c>
      <c r="BC36" s="55">
        <f t="shared" si="30"/>
        <v>1.5620468728315449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>
        <f>IF(BC36&gt;=BH$4,AD36,"")</f>
        <v>17.19999999999996</v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9784.7200996183583</v>
      </c>
      <c r="AC37" s="71">
        <f t="shared" si="17"/>
        <v>215.27990038164171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4.9000000000000004</v>
      </c>
      <c r="AG37" s="74">
        <f t="shared" si="38"/>
        <v>200</v>
      </c>
      <c r="AH37" s="60">
        <f t="shared" si="38"/>
        <v>50</v>
      </c>
      <c r="AI37" s="60">
        <f t="shared" si="38"/>
        <v>245.00000000000003</v>
      </c>
      <c r="AJ37" s="60">
        <f t="shared" si="38"/>
        <v>10245</v>
      </c>
      <c r="AK37" s="60">
        <f t="shared" si="38"/>
        <v>1032.9898256678762</v>
      </c>
      <c r="AL37" s="60">
        <f t="shared" si="38"/>
        <v>20.659796513357524</v>
      </c>
      <c r="AM37" s="60">
        <f t="shared" si="38"/>
        <v>-757.7913518176947</v>
      </c>
      <c r="AN37" s="60">
        <f t="shared" si="38"/>
        <v>-757.7913518176947</v>
      </c>
      <c r="AO37" s="60">
        <f t="shared" si="38"/>
        <v>757.7913518176947</v>
      </c>
      <c r="AP37" s="61" t="str">
        <f t="shared" si="19"/>
        <v/>
      </c>
      <c r="AQ37" s="62">
        <f t="shared" si="6"/>
        <v>35</v>
      </c>
      <c r="AR37" s="63">
        <f t="shared" si="20"/>
        <v>2.2491109072138933</v>
      </c>
      <c r="AS37" s="63">
        <f t="shared" si="21"/>
        <v>112.45554536069466</v>
      </c>
      <c r="AT37" s="63">
        <f t="shared" si="22"/>
        <v>224.91109072138931</v>
      </c>
      <c r="AU37" s="63">
        <f t="shared" si="7"/>
        <v>-112.45554536069466</v>
      </c>
      <c r="AV37" s="68">
        <f t="shared" si="23"/>
        <v>0.1</v>
      </c>
      <c r="AW37" s="63">
        <f t="shared" si="24"/>
        <v>562.27772680347334</v>
      </c>
      <c r="AX37" s="63">
        <f t="shared" si="25"/>
        <v>-224.91109072138931</v>
      </c>
      <c r="AY37" s="64">
        <f t="shared" si="26"/>
        <v>337.36663608208403</v>
      </c>
      <c r="AZ37" s="65">
        <f t="shared" si="27"/>
        <v>122.08673570044232</v>
      </c>
      <c r="BA37" s="51">
        <f t="shared" si="28"/>
        <v>787.18881752486254</v>
      </c>
      <c r="BB37" s="55">
        <f t="shared" si="29"/>
        <v>8.0450826340506765E-2</v>
      </c>
      <c r="BC37" s="55">
        <f t="shared" si="30"/>
        <v>1.5671069871549115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>
        <f>IF(BC37&gt;=BH$4,AD37,"")</f>
        <v>17.099999999999959</v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9784.7200996183583</v>
      </c>
      <c r="AC38" s="71">
        <f t="shared" si="17"/>
        <v>215.27990038164171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4.9000000000000004</v>
      </c>
      <c r="AG38" s="74">
        <f t="shared" si="38"/>
        <v>200</v>
      </c>
      <c r="AH38" s="60">
        <f t="shared" si="38"/>
        <v>50</v>
      </c>
      <c r="AI38" s="60">
        <f t="shared" si="38"/>
        <v>245.00000000000003</v>
      </c>
      <c r="AJ38" s="60">
        <f t="shared" si="38"/>
        <v>10245</v>
      </c>
      <c r="AK38" s="60">
        <f t="shared" si="38"/>
        <v>1032.9898256678762</v>
      </c>
      <c r="AL38" s="60">
        <f t="shared" si="38"/>
        <v>20.659796513357524</v>
      </c>
      <c r="AM38" s="60">
        <f t="shared" si="38"/>
        <v>-757.7913518176947</v>
      </c>
      <c r="AN38" s="60">
        <f t="shared" si="38"/>
        <v>-757.7913518176947</v>
      </c>
      <c r="AO38" s="60">
        <f t="shared" si="38"/>
        <v>757.7913518176947</v>
      </c>
      <c r="AP38" s="61" t="str">
        <f t="shared" si="19"/>
        <v/>
      </c>
      <c r="AQ38" s="62">
        <f t="shared" si="6"/>
        <v>35</v>
      </c>
      <c r="AR38" s="63">
        <f t="shared" si="20"/>
        <v>2.2564586184327986</v>
      </c>
      <c r="AS38" s="63">
        <f t="shared" si="21"/>
        <v>112.82293092163994</v>
      </c>
      <c r="AT38" s="63">
        <f t="shared" si="22"/>
        <v>225.64586184327987</v>
      </c>
      <c r="AU38" s="63">
        <f t="shared" si="7"/>
        <v>-112.82293092163994</v>
      </c>
      <c r="AV38" s="68">
        <f t="shared" si="23"/>
        <v>0.1</v>
      </c>
      <c r="AW38" s="63">
        <f t="shared" si="24"/>
        <v>564.11465460819966</v>
      </c>
      <c r="AX38" s="63">
        <f t="shared" si="25"/>
        <v>-225.64586184327987</v>
      </c>
      <c r="AY38" s="64">
        <f t="shared" si="26"/>
        <v>338.46879276491978</v>
      </c>
      <c r="AZ38" s="65">
        <f t="shared" si="27"/>
        <v>123.18889238327807</v>
      </c>
      <c r="BA38" s="51">
        <f t="shared" si="28"/>
        <v>789.76051645147959</v>
      </c>
      <c r="BB38" s="55">
        <f t="shared" si="29"/>
        <v>8.0713654392861309E-2</v>
      </c>
      <c r="BC38" s="55">
        <f t="shared" si="30"/>
        <v>1.5722266322350229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>
        <f>IF(BC38&gt;=BH$4,AD38,"")</f>
        <v>16.999999999999957</v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9784.7200996183583</v>
      </c>
      <c r="AC39" s="71">
        <f t="shared" si="17"/>
        <v>215.27990038164171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4.9000000000000004</v>
      </c>
      <c r="AG39" s="74">
        <f t="shared" si="38"/>
        <v>200</v>
      </c>
      <c r="AH39" s="60">
        <f t="shared" si="38"/>
        <v>50</v>
      </c>
      <c r="AI39" s="60">
        <f t="shared" si="38"/>
        <v>245.00000000000003</v>
      </c>
      <c r="AJ39" s="60">
        <f t="shared" si="38"/>
        <v>10245</v>
      </c>
      <c r="AK39" s="60">
        <f t="shared" si="38"/>
        <v>1032.9898256678762</v>
      </c>
      <c r="AL39" s="60">
        <f t="shared" si="38"/>
        <v>20.659796513357524</v>
      </c>
      <c r="AM39" s="60">
        <f t="shared" si="38"/>
        <v>-757.7913518176947</v>
      </c>
      <c r="AN39" s="60">
        <f t="shared" si="38"/>
        <v>-757.7913518176947</v>
      </c>
      <c r="AO39" s="60">
        <f t="shared" si="38"/>
        <v>757.7913518176947</v>
      </c>
      <c r="AP39" s="61" t="str">
        <f t="shared" si="19"/>
        <v/>
      </c>
      <c r="AQ39" s="62">
        <f t="shared" si="6"/>
        <v>35</v>
      </c>
      <c r="AR39" s="63">
        <f t="shared" si="20"/>
        <v>2.263893284814058</v>
      </c>
      <c r="AS39" s="63">
        <f t="shared" si="21"/>
        <v>113.19466424070291</v>
      </c>
      <c r="AT39" s="63">
        <f t="shared" si="22"/>
        <v>226.38932848140581</v>
      </c>
      <c r="AU39" s="63">
        <f t="shared" si="7"/>
        <v>-113.19466424070291</v>
      </c>
      <c r="AV39" s="68">
        <f t="shared" si="23"/>
        <v>0.1</v>
      </c>
      <c r="AW39" s="63">
        <f t="shared" si="24"/>
        <v>565.9733212035145</v>
      </c>
      <c r="AX39" s="63">
        <f t="shared" si="25"/>
        <v>-226.38932848140581</v>
      </c>
      <c r="AY39" s="64">
        <f t="shared" si="26"/>
        <v>339.58399272210869</v>
      </c>
      <c r="AZ39" s="65">
        <f t="shared" si="27"/>
        <v>124.30409234046698</v>
      </c>
      <c r="BA39" s="51">
        <f t="shared" si="28"/>
        <v>792.36264968492037</v>
      </c>
      <c r="BB39" s="55">
        <f t="shared" si="29"/>
        <v>8.0979592836367964E-2</v>
      </c>
      <c r="BC39" s="55">
        <f t="shared" si="30"/>
        <v>1.5774068648308757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>
        <f>IF(BC39&gt;=BH$4,AD39,"")</f>
        <v>16.899999999999956</v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9784.7200996183583</v>
      </c>
      <c r="AC40" s="71">
        <f t="shared" si="17"/>
        <v>215.27990038164171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4.9000000000000004</v>
      </c>
      <c r="AG40" s="74">
        <f t="shared" si="38"/>
        <v>200</v>
      </c>
      <c r="AH40" s="60">
        <f t="shared" si="38"/>
        <v>50</v>
      </c>
      <c r="AI40" s="60">
        <f t="shared" si="38"/>
        <v>245.00000000000003</v>
      </c>
      <c r="AJ40" s="60">
        <f t="shared" si="38"/>
        <v>10245</v>
      </c>
      <c r="AK40" s="60">
        <f t="shared" si="38"/>
        <v>1032.9898256678762</v>
      </c>
      <c r="AL40" s="60">
        <f t="shared" si="38"/>
        <v>20.659796513357524</v>
      </c>
      <c r="AM40" s="60">
        <f t="shared" si="38"/>
        <v>-757.7913518176947</v>
      </c>
      <c r="AN40" s="60">
        <f t="shared" si="38"/>
        <v>-757.7913518176947</v>
      </c>
      <c r="AO40" s="60">
        <f t="shared" si="38"/>
        <v>757.7913518176947</v>
      </c>
      <c r="AP40" s="61" t="str">
        <f t="shared" si="19"/>
        <v/>
      </c>
      <c r="AQ40" s="62">
        <f t="shared" si="6"/>
        <v>35</v>
      </c>
      <c r="AR40" s="63">
        <f t="shared" si="20"/>
        <v>2.2714164591284272</v>
      </c>
      <c r="AS40" s="63">
        <f t="shared" si="21"/>
        <v>113.57082295642135</v>
      </c>
      <c r="AT40" s="63">
        <f t="shared" si="22"/>
        <v>227.14164591284271</v>
      </c>
      <c r="AU40" s="63">
        <f t="shared" si="7"/>
        <v>-113.57082295642135</v>
      </c>
      <c r="AV40" s="68">
        <f t="shared" si="23"/>
        <v>0.1</v>
      </c>
      <c r="AW40" s="63">
        <f t="shared" si="24"/>
        <v>567.85411478210676</v>
      </c>
      <c r="AX40" s="63">
        <f t="shared" si="25"/>
        <v>-227.14164591284271</v>
      </c>
      <c r="AY40" s="64">
        <f t="shared" si="26"/>
        <v>340.71246886926406</v>
      </c>
      <c r="AZ40" s="65">
        <f t="shared" si="27"/>
        <v>125.43256848762235</v>
      </c>
      <c r="BA40" s="51">
        <f t="shared" si="28"/>
        <v>794.99576069494947</v>
      </c>
      <c r="BB40" s="55">
        <f t="shared" si="29"/>
        <v>8.1248697213725851E-2</v>
      </c>
      <c r="BC40" s="55">
        <f t="shared" si="30"/>
        <v>1.582648766862393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>
        <f>IF(BC40&gt;=BH$4,AD40,"")</f>
        <v>16.799999999999955</v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9784.7200996183583</v>
      </c>
      <c r="AC41" s="71">
        <f t="shared" si="17"/>
        <v>215.27990038164171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4.9000000000000004</v>
      </c>
      <c r="AG41" s="74">
        <f t="shared" si="38"/>
        <v>200</v>
      </c>
      <c r="AH41" s="60">
        <f t="shared" si="38"/>
        <v>50</v>
      </c>
      <c r="AI41" s="60">
        <f t="shared" si="38"/>
        <v>245.00000000000003</v>
      </c>
      <c r="AJ41" s="60">
        <f t="shared" si="38"/>
        <v>10245</v>
      </c>
      <c r="AK41" s="60">
        <f t="shared" si="38"/>
        <v>1032.9898256678762</v>
      </c>
      <c r="AL41" s="60">
        <f t="shared" si="38"/>
        <v>20.659796513357524</v>
      </c>
      <c r="AM41" s="60">
        <f t="shared" si="38"/>
        <v>-757.7913518176947</v>
      </c>
      <c r="AN41" s="60">
        <f t="shared" si="38"/>
        <v>-757.7913518176947</v>
      </c>
      <c r="AO41" s="60">
        <f t="shared" si="38"/>
        <v>757.7913518176947</v>
      </c>
      <c r="AP41" s="61" t="str">
        <f t="shared" si="19"/>
        <v/>
      </c>
      <c r="AQ41" s="62">
        <f t="shared" si="6"/>
        <v>35</v>
      </c>
      <c r="AR41" s="63">
        <f t="shared" si="20"/>
        <v>2.2790297313387775</v>
      </c>
      <c r="AS41" s="63">
        <f t="shared" si="21"/>
        <v>113.95148656693888</v>
      </c>
      <c r="AT41" s="63">
        <f t="shared" si="22"/>
        <v>227.90297313387777</v>
      </c>
      <c r="AU41" s="63">
        <f t="shared" si="7"/>
        <v>-113.95148656693888</v>
      </c>
      <c r="AV41" s="68">
        <f t="shared" si="23"/>
        <v>0.1</v>
      </c>
      <c r="AW41" s="63">
        <f t="shared" si="24"/>
        <v>569.75743283469444</v>
      </c>
      <c r="AX41" s="63">
        <f t="shared" si="25"/>
        <v>-227.90297313387777</v>
      </c>
      <c r="AY41" s="64">
        <f t="shared" si="26"/>
        <v>341.85445970081668</v>
      </c>
      <c r="AZ41" s="65">
        <f t="shared" si="27"/>
        <v>126.57455931917497</v>
      </c>
      <c r="BA41" s="51">
        <f t="shared" si="28"/>
        <v>797.66040596857215</v>
      </c>
      <c r="BB41" s="55">
        <f t="shared" si="29"/>
        <v>8.1521024397998257E-2</v>
      </c>
      <c r="BC41" s="55">
        <f t="shared" si="30"/>
        <v>1.5879534461637497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>
        <f>IF(BC41&gt;=BH$4,AD41,"")</f>
        <v>16.699999999999953</v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9784.7200996183583</v>
      </c>
      <c r="AC42" s="71">
        <f t="shared" si="17"/>
        <v>215.27990038164171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4.9000000000000004</v>
      </c>
      <c r="AG42" s="74">
        <f t="shared" si="41"/>
        <v>200</v>
      </c>
      <c r="AH42" s="60">
        <f t="shared" si="41"/>
        <v>50</v>
      </c>
      <c r="AI42" s="60">
        <f t="shared" si="41"/>
        <v>245.00000000000003</v>
      </c>
      <c r="AJ42" s="60">
        <f t="shared" si="41"/>
        <v>10245</v>
      </c>
      <c r="AK42" s="60">
        <f t="shared" si="41"/>
        <v>1032.9898256678762</v>
      </c>
      <c r="AL42" s="60">
        <f t="shared" si="41"/>
        <v>20.659796513357524</v>
      </c>
      <c r="AM42" s="60">
        <f t="shared" si="41"/>
        <v>-757.7913518176947</v>
      </c>
      <c r="AN42" s="60">
        <f t="shared" si="41"/>
        <v>-757.7913518176947</v>
      </c>
      <c r="AO42" s="60">
        <f t="shared" si="41"/>
        <v>757.7913518176947</v>
      </c>
      <c r="AP42" s="61" t="str">
        <f t="shared" si="19"/>
        <v/>
      </c>
      <c r="AQ42" s="62">
        <f t="shared" si="6"/>
        <v>35</v>
      </c>
      <c r="AR42" s="63">
        <f t="shared" si="20"/>
        <v>2.2867347297203366</v>
      </c>
      <c r="AS42" s="63">
        <f t="shared" si="21"/>
        <v>114.33673648601683</v>
      </c>
      <c r="AT42" s="63">
        <f t="shared" si="22"/>
        <v>228.67347297203366</v>
      </c>
      <c r="AU42" s="63">
        <f t="shared" si="7"/>
        <v>-114.33673648601683</v>
      </c>
      <c r="AV42" s="68">
        <f t="shared" si="23"/>
        <v>0.1</v>
      </c>
      <c r="AW42" s="63">
        <f t="shared" si="24"/>
        <v>571.68368243008422</v>
      </c>
      <c r="AX42" s="63">
        <f t="shared" si="25"/>
        <v>-228.67347297203366</v>
      </c>
      <c r="AY42" s="64">
        <f t="shared" si="26"/>
        <v>343.01020945805055</v>
      </c>
      <c r="AZ42" s="65">
        <f t="shared" si="27"/>
        <v>127.73030907640884</v>
      </c>
      <c r="BA42" s="51">
        <f t="shared" si="28"/>
        <v>800.35715540211777</v>
      </c>
      <c r="BB42" s="55">
        <f t="shared" si="29"/>
        <v>8.1796632632683566E-2</v>
      </c>
      <c r="BC42" s="55">
        <f t="shared" si="30"/>
        <v>1.5933220372639174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>
        <f>IF(BC42&gt;=BH$4,AD42,"")</f>
        <v>16.599999999999952</v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9784.7200996183583</v>
      </c>
      <c r="AC43" s="71">
        <f t="shared" si="17"/>
        <v>215.27990038164171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4.9000000000000004</v>
      </c>
      <c r="AG43" s="74">
        <f t="shared" si="41"/>
        <v>200</v>
      </c>
      <c r="AH43" s="60">
        <f t="shared" si="41"/>
        <v>50</v>
      </c>
      <c r="AI43" s="60">
        <f t="shared" si="41"/>
        <v>245.00000000000003</v>
      </c>
      <c r="AJ43" s="60">
        <f t="shared" si="41"/>
        <v>10245</v>
      </c>
      <c r="AK43" s="60">
        <f t="shared" si="41"/>
        <v>1032.9898256678762</v>
      </c>
      <c r="AL43" s="60">
        <f t="shared" si="41"/>
        <v>20.659796513357524</v>
      </c>
      <c r="AM43" s="60">
        <f t="shared" si="41"/>
        <v>-757.7913518176947</v>
      </c>
      <c r="AN43" s="60">
        <f t="shared" si="41"/>
        <v>-757.7913518176947</v>
      </c>
      <c r="AO43" s="60">
        <f t="shared" si="41"/>
        <v>757.7913518176947</v>
      </c>
      <c r="AP43" s="61" t="str">
        <f t="shared" si="19"/>
        <v/>
      </c>
      <c r="AQ43" s="62">
        <f t="shared" si="6"/>
        <v>35</v>
      </c>
      <c r="AR43" s="63">
        <f t="shared" si="20"/>
        <v>2.2945331220216723</v>
      </c>
      <c r="AS43" s="63">
        <f t="shared" si="21"/>
        <v>114.72665610108362</v>
      </c>
      <c r="AT43" s="63">
        <f t="shared" si="22"/>
        <v>229.45331220216724</v>
      </c>
      <c r="AU43" s="63">
        <f t="shared" si="7"/>
        <v>-114.72665610108362</v>
      </c>
      <c r="AV43" s="68">
        <f t="shared" si="23"/>
        <v>0.1</v>
      </c>
      <c r="AW43" s="63">
        <f t="shared" si="24"/>
        <v>573.63328050541804</v>
      </c>
      <c r="AX43" s="63">
        <f t="shared" si="25"/>
        <v>-229.45331220216724</v>
      </c>
      <c r="AY43" s="64">
        <f t="shared" si="26"/>
        <v>344.1799683032508</v>
      </c>
      <c r="AZ43" s="65">
        <f t="shared" si="27"/>
        <v>128.90006792160909</v>
      </c>
      <c r="BA43" s="51">
        <f t="shared" si="28"/>
        <v>803.0865927075854</v>
      </c>
      <c r="BB43" s="55">
        <f t="shared" si="29"/>
        <v>8.2075581573243864E-2</v>
      </c>
      <c r="BC43" s="55">
        <f t="shared" si="30"/>
        <v>1.5987557021956018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>
        <f>IF(BC43&gt;=BH$4,AD43,"")</f>
        <v>16.49999999999995</v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9784.7200996183583</v>
      </c>
      <c r="AC44" s="71">
        <f t="shared" si="17"/>
        <v>215.27990038164171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4.9000000000000004</v>
      </c>
      <c r="AG44" s="74">
        <f t="shared" si="41"/>
        <v>200</v>
      </c>
      <c r="AH44" s="60">
        <f t="shared" si="41"/>
        <v>50</v>
      </c>
      <c r="AI44" s="60">
        <f t="shared" si="41"/>
        <v>245.00000000000003</v>
      </c>
      <c r="AJ44" s="60">
        <f t="shared" si="41"/>
        <v>10245</v>
      </c>
      <c r="AK44" s="60">
        <f t="shared" si="41"/>
        <v>1032.9898256678762</v>
      </c>
      <c r="AL44" s="60">
        <f t="shared" si="41"/>
        <v>20.659796513357524</v>
      </c>
      <c r="AM44" s="60">
        <f t="shared" si="41"/>
        <v>-757.7913518176947</v>
      </c>
      <c r="AN44" s="60">
        <f t="shared" si="41"/>
        <v>-757.7913518176947</v>
      </c>
      <c r="AO44" s="60">
        <f t="shared" si="41"/>
        <v>757.7913518176947</v>
      </c>
      <c r="AP44" s="61" t="str">
        <f t="shared" si="19"/>
        <v/>
      </c>
      <c r="AQ44" s="62">
        <f t="shared" si="6"/>
        <v>35</v>
      </c>
      <c r="AR44" s="63">
        <f t="shared" si="20"/>
        <v>2.3024266166681455</v>
      </c>
      <c r="AS44" s="63">
        <f t="shared" si="21"/>
        <v>115.12133083340727</v>
      </c>
      <c r="AT44" s="63">
        <f t="shared" si="22"/>
        <v>230.24266166681454</v>
      </c>
      <c r="AU44" s="63">
        <f t="shared" si="7"/>
        <v>-115.12133083340727</v>
      </c>
      <c r="AV44" s="68">
        <f t="shared" si="23"/>
        <v>0.1</v>
      </c>
      <c r="AW44" s="63">
        <f t="shared" si="24"/>
        <v>575.60665416703637</v>
      </c>
      <c r="AX44" s="63">
        <f t="shared" si="25"/>
        <v>-230.24266166681454</v>
      </c>
      <c r="AY44" s="64">
        <f t="shared" si="26"/>
        <v>345.3639925002218</v>
      </c>
      <c r="AZ44" s="65">
        <f t="shared" si="27"/>
        <v>130.08409211858009</v>
      </c>
      <c r="BA44" s="51">
        <f t="shared" si="28"/>
        <v>805.84931583385094</v>
      </c>
      <c r="BB44" s="55">
        <f t="shared" si="29"/>
        <v>8.2357932330152414E-2</v>
      </c>
      <c r="BC44" s="55">
        <f t="shared" si="30"/>
        <v>1.6042556313337704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>
        <f>IF(BC44&gt;=BH$4,AD44,"")</f>
        <v>16.399999999999949</v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9784.7200996183583</v>
      </c>
      <c r="AC45" s="71">
        <f t="shared" si="17"/>
        <v>215.27990038164171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4.9000000000000004</v>
      </c>
      <c r="AG45" s="74">
        <f t="shared" si="41"/>
        <v>200</v>
      </c>
      <c r="AH45" s="60">
        <f t="shared" si="41"/>
        <v>50</v>
      </c>
      <c r="AI45" s="60">
        <f t="shared" si="41"/>
        <v>245.00000000000003</v>
      </c>
      <c r="AJ45" s="60">
        <f t="shared" si="41"/>
        <v>10245</v>
      </c>
      <c r="AK45" s="60">
        <f t="shared" si="41"/>
        <v>1032.9898256678762</v>
      </c>
      <c r="AL45" s="60">
        <f t="shared" si="41"/>
        <v>20.659796513357524</v>
      </c>
      <c r="AM45" s="60">
        <f t="shared" si="41"/>
        <v>-757.7913518176947</v>
      </c>
      <c r="AN45" s="60">
        <f t="shared" si="41"/>
        <v>-757.7913518176947</v>
      </c>
      <c r="AO45" s="60">
        <f t="shared" si="41"/>
        <v>757.7913518176947</v>
      </c>
      <c r="AP45" s="61" t="str">
        <f t="shared" si="19"/>
        <v/>
      </c>
      <c r="AQ45" s="62">
        <f t="shared" si="6"/>
        <v>35</v>
      </c>
      <c r="AR45" s="63">
        <f t="shared" si="20"/>
        <v>2.3104169640096681</v>
      </c>
      <c r="AS45" s="63">
        <f t="shared" si="21"/>
        <v>115.5208482004834</v>
      </c>
      <c r="AT45" s="63">
        <f t="shared" si="22"/>
        <v>231.0416964009668</v>
      </c>
      <c r="AU45" s="63">
        <f t="shared" si="7"/>
        <v>-115.5208482004834</v>
      </c>
      <c r="AV45" s="68">
        <f t="shared" si="23"/>
        <v>0.1</v>
      </c>
      <c r="AW45" s="63">
        <f t="shared" si="24"/>
        <v>577.60424100241698</v>
      </c>
      <c r="AX45" s="63">
        <f t="shared" si="25"/>
        <v>-231.0416964009668</v>
      </c>
      <c r="AY45" s="64">
        <f t="shared" si="26"/>
        <v>346.56254460145021</v>
      </c>
      <c r="AZ45" s="65">
        <f t="shared" si="27"/>
        <v>131.2826442198085</v>
      </c>
      <c r="BA45" s="51">
        <f t="shared" si="28"/>
        <v>808.64593740338375</v>
      </c>
      <c r="BB45" s="55">
        <f t="shared" si="29"/>
        <v>8.2643747513526114E-2</v>
      </c>
      <c r="BC45" s="55">
        <f t="shared" si="30"/>
        <v>1.6098230442650456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>
        <f>IF(BC45&gt;=BH$4,AD45,"")</f>
        <v>16.299999999999947</v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9784.7200996183583</v>
      </c>
      <c r="AC46" s="71">
        <f t="shared" si="17"/>
        <v>215.27990038164171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4.9000000000000004</v>
      </c>
      <c r="AG46" s="74">
        <f t="shared" si="41"/>
        <v>200</v>
      </c>
      <c r="AH46" s="60">
        <f t="shared" si="41"/>
        <v>50</v>
      </c>
      <c r="AI46" s="60">
        <f t="shared" si="41"/>
        <v>245.00000000000003</v>
      </c>
      <c r="AJ46" s="60">
        <f t="shared" si="41"/>
        <v>10245</v>
      </c>
      <c r="AK46" s="60">
        <f t="shared" si="41"/>
        <v>1032.9898256678762</v>
      </c>
      <c r="AL46" s="60">
        <f t="shared" si="41"/>
        <v>20.659796513357524</v>
      </c>
      <c r="AM46" s="60">
        <f t="shared" si="41"/>
        <v>-757.7913518176947</v>
      </c>
      <c r="AN46" s="60">
        <f t="shared" si="41"/>
        <v>-757.7913518176947</v>
      </c>
      <c r="AO46" s="60">
        <f t="shared" si="41"/>
        <v>757.7913518176947</v>
      </c>
      <c r="AP46" s="61" t="str">
        <f t="shared" si="19"/>
        <v/>
      </c>
      <c r="AQ46" s="62">
        <f t="shared" si="6"/>
        <v>35</v>
      </c>
      <c r="AR46" s="63">
        <f t="shared" si="20"/>
        <v>2.3185059576146663</v>
      </c>
      <c r="AS46" s="63">
        <f t="shared" si="21"/>
        <v>115.92529788073331</v>
      </c>
      <c r="AT46" s="63">
        <f t="shared" si="22"/>
        <v>231.85059576146662</v>
      </c>
      <c r="AU46" s="63">
        <f t="shared" si="7"/>
        <v>-115.92529788073331</v>
      </c>
      <c r="AV46" s="68">
        <f t="shared" si="23"/>
        <v>0.1</v>
      </c>
      <c r="AW46" s="63">
        <f t="shared" si="24"/>
        <v>579.6264894036666</v>
      </c>
      <c r="AX46" s="63">
        <f t="shared" si="25"/>
        <v>-231.85059576146662</v>
      </c>
      <c r="AY46" s="64">
        <f t="shared" si="26"/>
        <v>347.7758936422</v>
      </c>
      <c r="AZ46" s="65">
        <f t="shared" si="27"/>
        <v>132.49599326055829</v>
      </c>
      <c r="BA46" s="51">
        <f t="shared" si="28"/>
        <v>811.47708516513319</v>
      </c>
      <c r="BB46" s="55">
        <f t="shared" si="29"/>
        <v>8.2933091279410634E-2</v>
      </c>
      <c r="BC46" s="55">
        <f t="shared" si="30"/>
        <v>1.6154591906892999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>
        <f>IF(BC46&gt;=BH$4,AD46,"")</f>
        <v>16.199999999999946</v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9784.7200996183583</v>
      </c>
      <c r="AC47" s="71">
        <f t="shared" si="17"/>
        <v>215.27990038164171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4.9000000000000004</v>
      </c>
      <c r="AG47" s="74">
        <f t="shared" si="41"/>
        <v>200</v>
      </c>
      <c r="AH47" s="60">
        <f t="shared" si="41"/>
        <v>50</v>
      </c>
      <c r="AI47" s="60">
        <f t="shared" si="41"/>
        <v>245.00000000000003</v>
      </c>
      <c r="AJ47" s="60">
        <f t="shared" si="41"/>
        <v>10245</v>
      </c>
      <c r="AK47" s="60">
        <f t="shared" si="41"/>
        <v>1032.9898256678762</v>
      </c>
      <c r="AL47" s="60">
        <f t="shared" si="41"/>
        <v>20.659796513357524</v>
      </c>
      <c r="AM47" s="60">
        <f t="shared" si="41"/>
        <v>-757.7913518176947</v>
      </c>
      <c r="AN47" s="60">
        <f t="shared" si="41"/>
        <v>-757.7913518176947</v>
      </c>
      <c r="AO47" s="60">
        <f t="shared" si="41"/>
        <v>757.7913518176947</v>
      </c>
      <c r="AP47" s="61" t="str">
        <f t="shared" si="19"/>
        <v/>
      </c>
      <c r="AQ47" s="62">
        <f t="shared" si="6"/>
        <v>35</v>
      </c>
      <c r="AR47" s="63">
        <f t="shared" si="20"/>
        <v>2.3266954356122733</v>
      </c>
      <c r="AS47" s="63">
        <f t="shared" si="21"/>
        <v>116.33477178061366</v>
      </c>
      <c r="AT47" s="63">
        <f t="shared" si="22"/>
        <v>232.66954356122733</v>
      </c>
      <c r="AU47" s="63">
        <f t="shared" si="7"/>
        <v>-116.33477178061366</v>
      </c>
      <c r="AV47" s="68">
        <f t="shared" si="23"/>
        <v>0.1</v>
      </c>
      <c r="AW47" s="63">
        <f t="shared" si="24"/>
        <v>581.67385890306832</v>
      </c>
      <c r="AX47" s="63">
        <f t="shared" si="25"/>
        <v>-232.66954356122733</v>
      </c>
      <c r="AY47" s="64">
        <f t="shared" si="26"/>
        <v>349.00431534184099</v>
      </c>
      <c r="AZ47" s="65">
        <f t="shared" si="27"/>
        <v>133.72441496019928</v>
      </c>
      <c r="BA47" s="51">
        <f t="shared" si="28"/>
        <v>814.34340246429565</v>
      </c>
      <c r="BB47" s="55">
        <f t="shared" si="29"/>
        <v>8.3226029377790597E-2</v>
      </c>
      <c r="BC47" s="55">
        <f t="shared" si="30"/>
        <v>1.6211653513548485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>
        <f>IF(BC47&gt;=BH$4,AD47,"")</f>
        <v>16.099999999999945</v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9784.7200996183583</v>
      </c>
      <c r="AC48" s="71">
        <f t="shared" si="17"/>
        <v>215.27990038164171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4.9000000000000004</v>
      </c>
      <c r="AG48" s="74">
        <f t="shared" si="41"/>
        <v>200</v>
      </c>
      <c r="AH48" s="60">
        <f t="shared" si="41"/>
        <v>50</v>
      </c>
      <c r="AI48" s="60">
        <f t="shared" si="41"/>
        <v>245.00000000000003</v>
      </c>
      <c r="AJ48" s="60">
        <f t="shared" si="41"/>
        <v>10245</v>
      </c>
      <c r="AK48" s="60">
        <f t="shared" si="41"/>
        <v>1032.9898256678762</v>
      </c>
      <c r="AL48" s="60">
        <f t="shared" si="41"/>
        <v>20.659796513357524</v>
      </c>
      <c r="AM48" s="60">
        <f t="shared" si="41"/>
        <v>-757.7913518176947</v>
      </c>
      <c r="AN48" s="60">
        <f t="shared" si="41"/>
        <v>-757.7913518176947</v>
      </c>
      <c r="AO48" s="60">
        <f t="shared" si="41"/>
        <v>757.7913518176947</v>
      </c>
      <c r="AP48" s="61" t="str">
        <f t="shared" si="19"/>
        <v/>
      </c>
      <c r="AQ48" s="62">
        <f t="shared" si="6"/>
        <v>35</v>
      </c>
      <c r="AR48" s="63">
        <f t="shared" si="20"/>
        <v>2.3349872820848496</v>
      </c>
      <c r="AS48" s="63">
        <f t="shared" si="21"/>
        <v>116.74936410424249</v>
      </c>
      <c r="AT48" s="63">
        <f t="shared" si="22"/>
        <v>233.49872820848498</v>
      </c>
      <c r="AU48" s="63">
        <f t="shared" si="7"/>
        <v>-116.74936410424249</v>
      </c>
      <c r="AV48" s="68">
        <f t="shared" si="23"/>
        <v>0.1</v>
      </c>
      <c r="AW48" s="63">
        <f t="shared" si="24"/>
        <v>583.74682052121238</v>
      </c>
      <c r="AX48" s="63">
        <f t="shared" si="25"/>
        <v>-233.49872820848498</v>
      </c>
      <c r="AY48" s="64">
        <f t="shared" si="26"/>
        <v>350.24809231272741</v>
      </c>
      <c r="AZ48" s="65">
        <f t="shared" si="27"/>
        <v>134.9681919310857</v>
      </c>
      <c r="BA48" s="51">
        <f t="shared" si="28"/>
        <v>817.24554872969748</v>
      </c>
      <c r="BB48" s="55">
        <f t="shared" si="29"/>
        <v>8.3522629202400306E-2</v>
      </c>
      <c r="BC48" s="55">
        <f t="shared" si="30"/>
        <v>1.6269428390287164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>
        <f>IF(BC48&gt;=BH$4,AD48,"")</f>
        <v>15.999999999999945</v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9784.7200996183583</v>
      </c>
      <c r="AC49" s="71">
        <f t="shared" si="17"/>
        <v>215.27990038164171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4.9000000000000004</v>
      </c>
      <c r="AG49" s="74">
        <f t="shared" si="41"/>
        <v>200</v>
      </c>
      <c r="AH49" s="60">
        <f t="shared" si="41"/>
        <v>50</v>
      </c>
      <c r="AI49" s="60">
        <f t="shared" si="41"/>
        <v>245.00000000000003</v>
      </c>
      <c r="AJ49" s="60">
        <f t="shared" si="41"/>
        <v>10245</v>
      </c>
      <c r="AK49" s="60">
        <f t="shared" si="41"/>
        <v>1032.9898256678762</v>
      </c>
      <c r="AL49" s="60">
        <f t="shared" si="41"/>
        <v>20.659796513357524</v>
      </c>
      <c r="AM49" s="60">
        <f t="shared" si="41"/>
        <v>-757.7913518176947</v>
      </c>
      <c r="AN49" s="60">
        <f t="shared" si="41"/>
        <v>-757.7913518176947</v>
      </c>
      <c r="AO49" s="60">
        <f t="shared" si="41"/>
        <v>757.7913518176947</v>
      </c>
      <c r="AP49" s="61" t="str">
        <f t="shared" si="19"/>
        <v/>
      </c>
      <c r="AQ49" s="62">
        <f t="shared" si="6"/>
        <v>35</v>
      </c>
      <c r="AR49" s="63">
        <f t="shared" si="20"/>
        <v>2.3433834285130564</v>
      </c>
      <c r="AS49" s="63">
        <f t="shared" si="21"/>
        <v>117.16917142565282</v>
      </c>
      <c r="AT49" s="63">
        <f t="shared" si="22"/>
        <v>234.33834285130564</v>
      </c>
      <c r="AU49" s="63">
        <f t="shared" si="7"/>
        <v>-117.16917142565282</v>
      </c>
      <c r="AV49" s="68">
        <f t="shared" si="23"/>
        <v>0.1</v>
      </c>
      <c r="AW49" s="63">
        <f t="shared" si="24"/>
        <v>585.84585712826413</v>
      </c>
      <c r="AX49" s="63">
        <f t="shared" si="25"/>
        <v>-234.33834285130564</v>
      </c>
      <c r="AY49" s="64">
        <f t="shared" si="26"/>
        <v>351.50751427695849</v>
      </c>
      <c r="AZ49" s="65">
        <f t="shared" si="27"/>
        <v>136.22761389531678</v>
      </c>
      <c r="BA49" s="51">
        <f t="shared" si="28"/>
        <v>820.18419997956971</v>
      </c>
      <c r="BB49" s="55">
        <f t="shared" si="29"/>
        <v>8.3822959842413891E-2</v>
      </c>
      <c r="BC49" s="55">
        <f t="shared" si="30"/>
        <v>1.6327929995035142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>
        <f>IF(BC49&gt;=BH$4,AD49,"")</f>
        <v>15.899999999999945</v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9784.7200996183583</v>
      </c>
      <c r="AC50" s="71">
        <f t="shared" si="17"/>
        <v>215.27990038164171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4.9000000000000004</v>
      </c>
      <c r="AG50" s="74">
        <f t="shared" si="41"/>
        <v>200</v>
      </c>
      <c r="AH50" s="60">
        <f t="shared" si="41"/>
        <v>50</v>
      </c>
      <c r="AI50" s="60">
        <f t="shared" si="41"/>
        <v>245.00000000000003</v>
      </c>
      <c r="AJ50" s="60">
        <f t="shared" si="41"/>
        <v>10245</v>
      </c>
      <c r="AK50" s="60">
        <f t="shared" si="41"/>
        <v>1032.9898256678762</v>
      </c>
      <c r="AL50" s="60">
        <f t="shared" si="41"/>
        <v>20.659796513357524</v>
      </c>
      <c r="AM50" s="60">
        <f t="shared" si="41"/>
        <v>-757.7913518176947</v>
      </c>
      <c r="AN50" s="60">
        <f t="shared" si="41"/>
        <v>-757.7913518176947</v>
      </c>
      <c r="AO50" s="60">
        <f t="shared" si="41"/>
        <v>757.7913518176947</v>
      </c>
      <c r="AP50" s="61" t="str">
        <f t="shared" si="19"/>
        <v/>
      </c>
      <c r="AQ50" s="62">
        <f t="shared" si="6"/>
        <v>35</v>
      </c>
      <c r="AR50" s="63">
        <f t="shared" si="20"/>
        <v>2.3518858552757971</v>
      </c>
      <c r="AS50" s="63">
        <f t="shared" si="21"/>
        <v>117.59429276378985</v>
      </c>
      <c r="AT50" s="63">
        <f t="shared" si="22"/>
        <v>235.1885855275797</v>
      </c>
      <c r="AU50" s="63">
        <f t="shared" si="7"/>
        <v>-117.59429276378985</v>
      </c>
      <c r="AV50" s="68">
        <f t="shared" si="23"/>
        <v>0.1</v>
      </c>
      <c r="AW50" s="63">
        <f t="shared" si="24"/>
        <v>587.97146381894925</v>
      </c>
      <c r="AX50" s="63">
        <f t="shared" si="25"/>
        <v>-235.1885855275797</v>
      </c>
      <c r="AY50" s="64">
        <f t="shared" si="26"/>
        <v>352.78287829136957</v>
      </c>
      <c r="AZ50" s="65">
        <f t="shared" si="27"/>
        <v>137.50297790972786</v>
      </c>
      <c r="BA50" s="51">
        <f t="shared" si="28"/>
        <v>823.16004934652892</v>
      </c>
      <c r="BB50" s="55">
        <f t="shared" si="29"/>
        <v>8.4127092136098536E-2</v>
      </c>
      <c r="BC50" s="55">
        <f t="shared" si="30"/>
        <v>1.6387172126425493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>
        <f>IF(BC50&gt;=BH$4,AD50,"")</f>
        <v>15.799999999999946</v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9784.7200996183583</v>
      </c>
      <c r="AC51" s="71">
        <f t="shared" si="17"/>
        <v>215.27990038164171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4.9000000000000004</v>
      </c>
      <c r="AG51" s="74">
        <f t="shared" si="41"/>
        <v>200</v>
      </c>
      <c r="AH51" s="60">
        <f t="shared" si="41"/>
        <v>50</v>
      </c>
      <c r="AI51" s="60">
        <f t="shared" si="41"/>
        <v>245.00000000000003</v>
      </c>
      <c r="AJ51" s="60">
        <f t="shared" si="41"/>
        <v>10245</v>
      </c>
      <c r="AK51" s="60">
        <f t="shared" si="41"/>
        <v>1032.9898256678762</v>
      </c>
      <c r="AL51" s="60">
        <f t="shared" si="41"/>
        <v>20.659796513357524</v>
      </c>
      <c r="AM51" s="60">
        <f t="shared" si="41"/>
        <v>-757.7913518176947</v>
      </c>
      <c r="AN51" s="60">
        <f t="shared" si="41"/>
        <v>-757.7913518176947</v>
      </c>
      <c r="AO51" s="60">
        <f t="shared" si="41"/>
        <v>757.7913518176947</v>
      </c>
      <c r="AP51" s="61" t="str">
        <f t="shared" si="19"/>
        <v/>
      </c>
      <c r="AQ51" s="62">
        <f t="shared" si="6"/>
        <v>35</v>
      </c>
      <c r="AR51" s="63">
        <f t="shared" si="20"/>
        <v>2.3604965932074902</v>
      </c>
      <c r="AS51" s="63">
        <f t="shared" si="21"/>
        <v>118.02482966037451</v>
      </c>
      <c r="AT51" s="63">
        <f t="shared" si="22"/>
        <v>236.04965932074902</v>
      </c>
      <c r="AU51" s="63">
        <f t="shared" si="7"/>
        <v>-118.02482966037451</v>
      </c>
      <c r="AV51" s="68">
        <f t="shared" si="23"/>
        <v>0.1</v>
      </c>
      <c r="AW51" s="63">
        <f t="shared" si="24"/>
        <v>590.12414830187254</v>
      </c>
      <c r="AX51" s="63">
        <f t="shared" si="25"/>
        <v>-236.04965932074902</v>
      </c>
      <c r="AY51" s="64">
        <f t="shared" si="26"/>
        <v>354.07448898112352</v>
      </c>
      <c r="AZ51" s="65">
        <f t="shared" si="27"/>
        <v>138.79458859948181</v>
      </c>
      <c r="BA51" s="51">
        <f t="shared" si="28"/>
        <v>826.17380762262155</v>
      </c>
      <c r="BB51" s="55">
        <f t="shared" si="29"/>
        <v>8.443509872651804E-2</v>
      </c>
      <c r="BC51" s="55">
        <f t="shared" si="30"/>
        <v>1.6447168934648844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>
        <f>IF(BC51&gt;=BH$4,AD51,"")</f>
        <v>15.699999999999946</v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9784.7200996183583</v>
      </c>
      <c r="AC52" s="71">
        <f t="shared" si="17"/>
        <v>215.27990038164171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4.9000000000000004</v>
      </c>
      <c r="AG52" s="74">
        <f t="shared" si="41"/>
        <v>200</v>
      </c>
      <c r="AH52" s="60">
        <f t="shared" si="41"/>
        <v>50</v>
      </c>
      <c r="AI52" s="60">
        <f t="shared" si="41"/>
        <v>245.00000000000003</v>
      </c>
      <c r="AJ52" s="60">
        <f t="shared" si="41"/>
        <v>10245</v>
      </c>
      <c r="AK52" s="60">
        <f t="shared" si="41"/>
        <v>1032.9898256678762</v>
      </c>
      <c r="AL52" s="60">
        <f t="shared" si="41"/>
        <v>20.659796513357524</v>
      </c>
      <c r="AM52" s="60">
        <f t="shared" si="41"/>
        <v>-757.7913518176947</v>
      </c>
      <c r="AN52" s="60">
        <f t="shared" si="41"/>
        <v>-757.7913518176947</v>
      </c>
      <c r="AO52" s="60">
        <f t="shared" si="41"/>
        <v>757.7913518176947</v>
      </c>
      <c r="AP52" s="61" t="str">
        <f t="shared" si="19"/>
        <v/>
      </c>
      <c r="AQ52" s="62">
        <f t="shared" si="6"/>
        <v>35</v>
      </c>
      <c r="AR52" s="63">
        <f t="shared" si="20"/>
        <v>2.3692177252152304</v>
      </c>
      <c r="AS52" s="63">
        <f t="shared" si="21"/>
        <v>118.46088626076153</v>
      </c>
      <c r="AT52" s="63">
        <f t="shared" si="22"/>
        <v>236.92177252152305</v>
      </c>
      <c r="AU52" s="63">
        <f t="shared" si="7"/>
        <v>-118.46088626076153</v>
      </c>
      <c r="AV52" s="68">
        <f t="shared" si="23"/>
        <v>0.1</v>
      </c>
      <c r="AW52" s="63">
        <f t="shared" si="24"/>
        <v>592.30443130380763</v>
      </c>
      <c r="AX52" s="63">
        <f t="shared" si="25"/>
        <v>-236.92177252152305</v>
      </c>
      <c r="AY52" s="64">
        <f t="shared" si="26"/>
        <v>355.38265878228458</v>
      </c>
      <c r="AZ52" s="65">
        <f t="shared" si="27"/>
        <v>140.10275840064287</v>
      </c>
      <c r="BA52" s="51">
        <f t="shared" si="28"/>
        <v>829.22620382533069</v>
      </c>
      <c r="BB52" s="55">
        <f t="shared" si="29"/>
        <v>8.4747054119378815E-2</v>
      </c>
      <c r="BC52" s="55">
        <f t="shared" si="30"/>
        <v>1.6507934932721213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>
        <f>IF(BC52&gt;=BH$4,AD52,"")</f>
        <v>15.599999999999946</v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9784.7200996183583</v>
      </c>
      <c r="AC53" s="71">
        <f t="shared" si="17"/>
        <v>215.27990038164171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4.9000000000000004</v>
      </c>
      <c r="AG53" s="74">
        <f t="shared" si="41"/>
        <v>200</v>
      </c>
      <c r="AH53" s="60">
        <f t="shared" si="41"/>
        <v>50</v>
      </c>
      <c r="AI53" s="60">
        <f t="shared" si="41"/>
        <v>245.00000000000003</v>
      </c>
      <c r="AJ53" s="60">
        <f t="shared" si="41"/>
        <v>10245</v>
      </c>
      <c r="AK53" s="60">
        <f t="shared" si="41"/>
        <v>1032.9898256678762</v>
      </c>
      <c r="AL53" s="60">
        <f t="shared" si="41"/>
        <v>20.659796513357524</v>
      </c>
      <c r="AM53" s="60">
        <f t="shared" si="41"/>
        <v>-757.7913518176947</v>
      </c>
      <c r="AN53" s="60">
        <f t="shared" si="41"/>
        <v>-757.7913518176947</v>
      </c>
      <c r="AO53" s="60">
        <f t="shared" si="41"/>
        <v>757.7913518176947</v>
      </c>
      <c r="AP53" s="61" t="str">
        <f t="shared" si="19"/>
        <v/>
      </c>
      <c r="AQ53" s="62">
        <f t="shared" si="6"/>
        <v>35</v>
      </c>
      <c r="AR53" s="63">
        <f t="shared" si="20"/>
        <v>2.3780513879585543</v>
      </c>
      <c r="AS53" s="63">
        <f t="shared" si="21"/>
        <v>118.90256939792772</v>
      </c>
      <c r="AT53" s="63">
        <f t="shared" si="22"/>
        <v>237.80513879585544</v>
      </c>
      <c r="AU53" s="63">
        <f t="shared" si="7"/>
        <v>-118.90256939792772</v>
      </c>
      <c r="AV53" s="68">
        <f t="shared" si="23"/>
        <v>0.1</v>
      </c>
      <c r="AW53" s="63">
        <f t="shared" si="24"/>
        <v>594.51284698963855</v>
      </c>
      <c r="AX53" s="63">
        <f t="shared" si="25"/>
        <v>-237.80513879585544</v>
      </c>
      <c r="AY53" s="64">
        <f t="shared" si="26"/>
        <v>356.70770819378311</v>
      </c>
      <c r="AZ53" s="65">
        <f t="shared" si="27"/>
        <v>141.4278078121414</v>
      </c>
      <c r="BA53" s="51">
        <f t="shared" si="28"/>
        <v>832.3179857854941</v>
      </c>
      <c r="BB53" s="55">
        <f t="shared" si="29"/>
        <v>8.5063034743115204E-2</v>
      </c>
      <c r="BC53" s="55">
        <f t="shared" si="30"/>
        <v>1.6569485008188058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>
        <f>IF(BC53&gt;=BH$4,AD53,"")</f>
        <v>15.499999999999947</v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9784.7200996183583</v>
      </c>
      <c r="AC54" s="71">
        <f t="shared" si="17"/>
        <v>215.27990038164171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4.9000000000000004</v>
      </c>
      <c r="AG54" s="74">
        <f t="shared" si="41"/>
        <v>200</v>
      </c>
      <c r="AH54" s="60">
        <f t="shared" si="41"/>
        <v>50</v>
      </c>
      <c r="AI54" s="60">
        <f t="shared" si="41"/>
        <v>245.00000000000003</v>
      </c>
      <c r="AJ54" s="60">
        <f t="shared" si="41"/>
        <v>10245</v>
      </c>
      <c r="AK54" s="60">
        <f t="shared" si="41"/>
        <v>1032.9898256678762</v>
      </c>
      <c r="AL54" s="60">
        <f t="shared" si="41"/>
        <v>20.659796513357524</v>
      </c>
      <c r="AM54" s="60">
        <f t="shared" si="41"/>
        <v>-757.7913518176947</v>
      </c>
      <c r="AN54" s="60">
        <f t="shared" si="41"/>
        <v>-757.7913518176947</v>
      </c>
      <c r="AO54" s="60">
        <f t="shared" si="41"/>
        <v>757.7913518176947</v>
      </c>
      <c r="AP54" s="61" t="str">
        <f t="shared" si="19"/>
        <v/>
      </c>
      <c r="AQ54" s="62">
        <f t="shared" si="6"/>
        <v>35</v>
      </c>
      <c r="AR54" s="63">
        <f t="shared" si="20"/>
        <v>2.3869997735946491</v>
      </c>
      <c r="AS54" s="63">
        <f t="shared" si="21"/>
        <v>119.34998867973246</v>
      </c>
      <c r="AT54" s="63">
        <f t="shared" si="22"/>
        <v>238.69997735946492</v>
      </c>
      <c r="AU54" s="63">
        <f t="shared" si="7"/>
        <v>-119.34998867973246</v>
      </c>
      <c r="AV54" s="68">
        <f t="shared" si="23"/>
        <v>0.1</v>
      </c>
      <c r="AW54" s="63">
        <f t="shared" si="24"/>
        <v>596.74994339866225</v>
      </c>
      <c r="AX54" s="63">
        <f t="shared" si="25"/>
        <v>-238.69997735946492</v>
      </c>
      <c r="AY54" s="64">
        <f t="shared" si="26"/>
        <v>358.04996603919733</v>
      </c>
      <c r="AZ54" s="65">
        <f t="shared" si="27"/>
        <v>142.77006565755562</v>
      </c>
      <c r="BA54" s="51">
        <f t="shared" si="28"/>
        <v>835.44992075812729</v>
      </c>
      <c r="BB54" s="55">
        <f t="shared" si="29"/>
        <v>8.538311901131572E-2</v>
      </c>
      <c r="BC54" s="55">
        <f t="shared" si="30"/>
        <v>1.6631834435284352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>
        <f>IF(BC54&gt;=BH$4,AD54,"")</f>
        <v>15.399999999999947</v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9784.7200996183583</v>
      </c>
      <c r="AC55" s="71">
        <f t="shared" si="17"/>
        <v>215.27990038164171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4.9000000000000004</v>
      </c>
      <c r="AG55" s="74">
        <f t="shared" si="41"/>
        <v>200</v>
      </c>
      <c r="AH55" s="60">
        <f t="shared" si="41"/>
        <v>50</v>
      </c>
      <c r="AI55" s="60">
        <f t="shared" si="41"/>
        <v>245.00000000000003</v>
      </c>
      <c r="AJ55" s="60">
        <f t="shared" si="41"/>
        <v>10245</v>
      </c>
      <c r="AK55" s="60">
        <f t="shared" si="41"/>
        <v>1032.9898256678762</v>
      </c>
      <c r="AL55" s="60">
        <f t="shared" si="41"/>
        <v>20.659796513357524</v>
      </c>
      <c r="AM55" s="60">
        <f t="shared" si="41"/>
        <v>-757.7913518176947</v>
      </c>
      <c r="AN55" s="60">
        <f t="shared" si="41"/>
        <v>-757.7913518176947</v>
      </c>
      <c r="AO55" s="60">
        <f t="shared" si="41"/>
        <v>757.7913518176947</v>
      </c>
      <c r="AP55" s="61" t="str">
        <f t="shared" si="19"/>
        <v/>
      </c>
      <c r="AQ55" s="62">
        <f t="shared" si="6"/>
        <v>35</v>
      </c>
      <c r="AR55" s="63">
        <f t="shared" si="20"/>
        <v>2.3960651315919996</v>
      </c>
      <c r="AS55" s="63">
        <f t="shared" si="21"/>
        <v>119.80325657959997</v>
      </c>
      <c r="AT55" s="63">
        <f t="shared" si="22"/>
        <v>239.60651315919995</v>
      </c>
      <c r="AU55" s="63">
        <f t="shared" si="7"/>
        <v>-119.80325657959997</v>
      </c>
      <c r="AV55" s="68">
        <f t="shared" si="23"/>
        <v>0.1</v>
      </c>
      <c r="AW55" s="63">
        <f t="shared" si="24"/>
        <v>599.01628289799987</v>
      </c>
      <c r="AX55" s="63">
        <f t="shared" si="25"/>
        <v>-239.60651315919995</v>
      </c>
      <c r="AY55" s="64">
        <f t="shared" si="26"/>
        <v>359.40976973879992</v>
      </c>
      <c r="AZ55" s="65">
        <f t="shared" si="27"/>
        <v>144.12986935715821</v>
      </c>
      <c r="BA55" s="51">
        <f t="shared" si="28"/>
        <v>838.62279605719982</v>
      </c>
      <c r="BB55" s="55">
        <f t="shared" si="29"/>
        <v>8.5707387387597256E-2</v>
      </c>
      <c r="BC55" s="55">
        <f t="shared" si="30"/>
        <v>1.6694998887571442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>
        <f>IF(BC55&gt;=BH$4,AD55,"")</f>
        <v>15.299999999999947</v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9784.7200996183583</v>
      </c>
      <c r="AC56" s="71">
        <f t="shared" si="17"/>
        <v>215.27990038164171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4.9000000000000004</v>
      </c>
      <c r="AG56" s="74">
        <f t="shared" si="41"/>
        <v>200</v>
      </c>
      <c r="AH56" s="60">
        <f t="shared" si="41"/>
        <v>50</v>
      </c>
      <c r="AI56" s="60">
        <f t="shared" si="41"/>
        <v>245.00000000000003</v>
      </c>
      <c r="AJ56" s="60">
        <f t="shared" si="41"/>
        <v>10245</v>
      </c>
      <c r="AK56" s="60">
        <f t="shared" si="41"/>
        <v>1032.9898256678762</v>
      </c>
      <c r="AL56" s="60">
        <f t="shared" si="41"/>
        <v>20.659796513357524</v>
      </c>
      <c r="AM56" s="60">
        <f t="shared" si="41"/>
        <v>-757.7913518176947</v>
      </c>
      <c r="AN56" s="60">
        <f t="shared" si="41"/>
        <v>-757.7913518176947</v>
      </c>
      <c r="AO56" s="60">
        <f t="shared" si="41"/>
        <v>757.7913518176947</v>
      </c>
      <c r="AP56" s="61" t="str">
        <f t="shared" si="19"/>
        <v/>
      </c>
      <c r="AQ56" s="62">
        <f t="shared" si="6"/>
        <v>35</v>
      </c>
      <c r="AR56" s="63">
        <f t="shared" si="20"/>
        <v>2.4052497706156313</v>
      </c>
      <c r="AS56" s="63">
        <f t="shared" si="21"/>
        <v>120.26248853078157</v>
      </c>
      <c r="AT56" s="63">
        <f t="shared" si="22"/>
        <v>240.52497706156313</v>
      </c>
      <c r="AU56" s="63">
        <f t="shared" si="7"/>
        <v>-120.26248853078157</v>
      </c>
      <c r="AV56" s="68">
        <f t="shared" si="23"/>
        <v>0.1</v>
      </c>
      <c r="AW56" s="63">
        <f t="shared" si="24"/>
        <v>601.31244265390785</v>
      </c>
      <c r="AX56" s="63">
        <f t="shared" si="25"/>
        <v>-240.52497706156313</v>
      </c>
      <c r="AY56" s="64">
        <f t="shared" si="26"/>
        <v>360.78746559234469</v>
      </c>
      <c r="AZ56" s="65">
        <f t="shared" si="27"/>
        <v>145.50756521070298</v>
      </c>
      <c r="BA56" s="51">
        <f t="shared" si="28"/>
        <v>841.83741971547101</v>
      </c>
      <c r="BB56" s="55">
        <f t="shared" si="29"/>
        <v>8.6035922453040425E-2</v>
      </c>
      <c r="BC56" s="55">
        <f t="shared" si="30"/>
        <v>1.6758994451072839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>
        <f>IF(BC56&gt;=BH$4,AD56,"")</f>
        <v>15.199999999999948</v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9784.7200996183583</v>
      </c>
      <c r="AC57" s="71">
        <f t="shared" si="17"/>
        <v>215.27990038164171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4.9000000000000004</v>
      </c>
      <c r="AG57" s="74">
        <f t="shared" si="41"/>
        <v>200</v>
      </c>
      <c r="AH57" s="60">
        <f t="shared" si="41"/>
        <v>50</v>
      </c>
      <c r="AI57" s="60">
        <f t="shared" si="41"/>
        <v>245.00000000000003</v>
      </c>
      <c r="AJ57" s="60">
        <f t="shared" si="41"/>
        <v>10245</v>
      </c>
      <c r="AK57" s="60">
        <f t="shared" si="41"/>
        <v>1032.9898256678762</v>
      </c>
      <c r="AL57" s="60">
        <f t="shared" si="41"/>
        <v>20.659796513357524</v>
      </c>
      <c r="AM57" s="60">
        <f t="shared" si="41"/>
        <v>-757.7913518176947</v>
      </c>
      <c r="AN57" s="60">
        <f t="shared" si="41"/>
        <v>-757.7913518176947</v>
      </c>
      <c r="AO57" s="60">
        <f t="shared" si="41"/>
        <v>757.7913518176947</v>
      </c>
      <c r="AP57" s="61" t="str">
        <f t="shared" si="19"/>
        <v/>
      </c>
      <c r="AQ57" s="62">
        <f t="shared" si="6"/>
        <v>35</v>
      </c>
      <c r="AR57" s="63">
        <f t="shared" si="20"/>
        <v>2.414556060487258</v>
      </c>
      <c r="AS57" s="63">
        <f t="shared" si="21"/>
        <v>120.7278030243629</v>
      </c>
      <c r="AT57" s="63">
        <f t="shared" si="22"/>
        <v>241.4556060487258</v>
      </c>
      <c r="AU57" s="63">
        <f t="shared" si="7"/>
        <v>-120.7278030243629</v>
      </c>
      <c r="AV57" s="68">
        <f t="shared" si="23"/>
        <v>0.1</v>
      </c>
      <c r="AW57" s="63">
        <f t="shared" si="24"/>
        <v>603.63901512181451</v>
      </c>
      <c r="AX57" s="63">
        <f t="shared" si="25"/>
        <v>-241.4556060487258</v>
      </c>
      <c r="AY57" s="64">
        <f t="shared" si="26"/>
        <v>362.18340907308868</v>
      </c>
      <c r="AZ57" s="65">
        <f t="shared" si="27"/>
        <v>146.90350869144697</v>
      </c>
      <c r="BA57" s="51">
        <f t="shared" si="28"/>
        <v>845.09462117054034</v>
      </c>
      <c r="BB57" s="55">
        <f t="shared" si="29"/>
        <v>8.6368808976304015E-2</v>
      </c>
      <c r="BC57" s="55">
        <f t="shared" si="30"/>
        <v>1.6823837637931867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>
        <f>IF(BC57&gt;=BH$4,AD57,"")</f>
        <v>15.099999999999948</v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9784.7200996183583</v>
      </c>
      <c r="AC58" s="71">
        <f t="shared" si="17"/>
        <v>215.27990038164171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4.9000000000000004</v>
      </c>
      <c r="AG58" s="74">
        <f t="shared" si="44"/>
        <v>200</v>
      </c>
      <c r="AH58" s="60">
        <f t="shared" si="44"/>
        <v>50</v>
      </c>
      <c r="AI58" s="60">
        <f t="shared" si="44"/>
        <v>245.00000000000003</v>
      </c>
      <c r="AJ58" s="60">
        <f t="shared" si="44"/>
        <v>10245</v>
      </c>
      <c r="AK58" s="60">
        <f t="shared" si="44"/>
        <v>1032.9898256678762</v>
      </c>
      <c r="AL58" s="60">
        <f t="shared" si="44"/>
        <v>20.659796513357524</v>
      </c>
      <c r="AM58" s="60">
        <f t="shared" si="44"/>
        <v>-757.7913518176947</v>
      </c>
      <c r="AN58" s="60">
        <f t="shared" si="44"/>
        <v>-757.7913518176947</v>
      </c>
      <c r="AO58" s="60">
        <f t="shared" si="44"/>
        <v>757.7913518176947</v>
      </c>
      <c r="AP58" s="61" t="str">
        <f t="shared" si="19"/>
        <v/>
      </c>
      <c r="AQ58" s="62">
        <f t="shared" si="6"/>
        <v>35</v>
      </c>
      <c r="AR58" s="63">
        <f t="shared" si="20"/>
        <v>2.4239864342238397</v>
      </c>
      <c r="AS58" s="63">
        <f t="shared" si="21"/>
        <v>121.19932171119198</v>
      </c>
      <c r="AT58" s="63">
        <f t="shared" si="22"/>
        <v>242.39864342238397</v>
      </c>
      <c r="AU58" s="63">
        <f t="shared" si="7"/>
        <v>-121.19932171119198</v>
      </c>
      <c r="AV58" s="68">
        <f t="shared" si="23"/>
        <v>0.1</v>
      </c>
      <c r="AW58" s="63">
        <f t="shared" si="24"/>
        <v>605.99660855595994</v>
      </c>
      <c r="AX58" s="63">
        <f t="shared" si="25"/>
        <v>-242.39864342238397</v>
      </c>
      <c r="AY58" s="64">
        <f t="shared" si="26"/>
        <v>363.59796513357594</v>
      </c>
      <c r="AZ58" s="65">
        <f t="shared" si="27"/>
        <v>148.31806475193423</v>
      </c>
      <c r="BA58" s="51">
        <f t="shared" si="28"/>
        <v>848.39525197834394</v>
      </c>
      <c r="BB58" s="55">
        <f t="shared" si="29"/>
        <v>8.6706133986544448E-2</v>
      </c>
      <c r="BC58" s="55">
        <f t="shared" si="30"/>
        <v>1.6889545400615684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>
        <f>IF(BC58&gt;=BH$4,AD58,"")</f>
        <v>14.999999999999948</v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9784.7200996183583</v>
      </c>
      <c r="AC59" s="71">
        <f t="shared" si="17"/>
        <v>215.27990038164171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4.9000000000000004</v>
      </c>
      <c r="AG59" s="74">
        <f t="shared" si="44"/>
        <v>200</v>
      </c>
      <c r="AH59" s="60">
        <f t="shared" si="44"/>
        <v>50</v>
      </c>
      <c r="AI59" s="60">
        <f t="shared" si="44"/>
        <v>245.00000000000003</v>
      </c>
      <c r="AJ59" s="60">
        <f t="shared" si="44"/>
        <v>10245</v>
      </c>
      <c r="AK59" s="60">
        <f t="shared" si="44"/>
        <v>1032.9898256678762</v>
      </c>
      <c r="AL59" s="60">
        <f t="shared" si="44"/>
        <v>20.659796513357524</v>
      </c>
      <c r="AM59" s="60">
        <f t="shared" si="44"/>
        <v>-757.7913518176947</v>
      </c>
      <c r="AN59" s="60">
        <f t="shared" si="44"/>
        <v>-757.7913518176947</v>
      </c>
      <c r="AO59" s="60">
        <f t="shared" si="44"/>
        <v>757.7913518176947</v>
      </c>
      <c r="AP59" s="61" t="str">
        <f t="shared" si="19"/>
        <v/>
      </c>
      <c r="AQ59" s="62">
        <f t="shared" si="6"/>
        <v>35</v>
      </c>
      <c r="AR59" s="63">
        <f t="shared" si="20"/>
        <v>2.4335433901582277</v>
      </c>
      <c r="AS59" s="63">
        <f t="shared" si="21"/>
        <v>121.67716950791139</v>
      </c>
      <c r="AT59" s="63">
        <f t="shared" si="22"/>
        <v>243.35433901582277</v>
      </c>
      <c r="AU59" s="63">
        <f t="shared" si="7"/>
        <v>-121.67716950791139</v>
      </c>
      <c r="AV59" s="68">
        <f t="shared" si="23"/>
        <v>0.1</v>
      </c>
      <c r="AW59" s="63">
        <f t="shared" si="24"/>
        <v>608.38584753955695</v>
      </c>
      <c r="AX59" s="63">
        <f t="shared" si="25"/>
        <v>-243.35433901582277</v>
      </c>
      <c r="AY59" s="64">
        <f t="shared" si="26"/>
        <v>365.03150852373415</v>
      </c>
      <c r="AZ59" s="65">
        <f t="shared" si="27"/>
        <v>149.75160814209244</v>
      </c>
      <c r="BA59" s="51">
        <f t="shared" si="28"/>
        <v>851.74018655537975</v>
      </c>
      <c r="BB59" s="55">
        <f t="shared" si="29"/>
        <v>8.7047986849271328E-2</v>
      </c>
      <c r="BC59" s="55">
        <f t="shared" si="30"/>
        <v>1.6956135146691229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>
        <f>IF(BC59&gt;=BH$4,AD59,"")</f>
        <v>14.899999999999949</v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9784.7200996183583</v>
      </c>
      <c r="AC60" s="71">
        <f t="shared" si="17"/>
        <v>215.27990038164171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4.9000000000000004</v>
      </c>
      <c r="AG60" s="74">
        <f t="shared" si="44"/>
        <v>200</v>
      </c>
      <c r="AH60" s="60">
        <f t="shared" si="44"/>
        <v>50</v>
      </c>
      <c r="AI60" s="60">
        <f t="shared" si="44"/>
        <v>245.00000000000003</v>
      </c>
      <c r="AJ60" s="60">
        <f t="shared" si="44"/>
        <v>10245</v>
      </c>
      <c r="AK60" s="60">
        <f t="shared" si="44"/>
        <v>1032.9898256678762</v>
      </c>
      <c r="AL60" s="60">
        <f t="shared" si="44"/>
        <v>20.659796513357524</v>
      </c>
      <c r="AM60" s="60">
        <f t="shared" si="44"/>
        <v>-757.7913518176947</v>
      </c>
      <c r="AN60" s="60">
        <f t="shared" si="44"/>
        <v>-757.7913518176947</v>
      </c>
      <c r="AO60" s="60">
        <f t="shared" si="44"/>
        <v>757.7913518176947</v>
      </c>
      <c r="AP60" s="61" t="str">
        <f t="shared" si="19"/>
        <v/>
      </c>
      <c r="AQ60" s="62">
        <f t="shared" si="6"/>
        <v>35</v>
      </c>
      <c r="AR60" s="63">
        <f t="shared" si="20"/>
        <v>2.4432294941457835</v>
      </c>
      <c r="AS60" s="63">
        <f t="shared" si="21"/>
        <v>122.16147470728917</v>
      </c>
      <c r="AT60" s="63">
        <f t="shared" si="22"/>
        <v>244.32294941457835</v>
      </c>
      <c r="AU60" s="63">
        <f t="shared" si="7"/>
        <v>-122.16147470728917</v>
      </c>
      <c r="AV60" s="68">
        <f t="shared" si="23"/>
        <v>0.1</v>
      </c>
      <c r="AW60" s="63">
        <f t="shared" si="24"/>
        <v>610.80737353644588</v>
      </c>
      <c r="AX60" s="63">
        <f t="shared" si="25"/>
        <v>-244.32294941457835</v>
      </c>
      <c r="AY60" s="64">
        <f t="shared" si="26"/>
        <v>366.48442412186751</v>
      </c>
      <c r="AZ60" s="65">
        <f t="shared" si="27"/>
        <v>151.2045237402258</v>
      </c>
      <c r="BA60" s="51">
        <f t="shared" si="28"/>
        <v>855.13032295102425</v>
      </c>
      <c r="BB60" s="55">
        <f t="shared" si="29"/>
        <v>8.7394459345278327E-2</v>
      </c>
      <c r="BC60" s="55">
        <f t="shared" si="30"/>
        <v>1.7023624754200228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>
        <f>IF(BC60&gt;=BH$4,AD60,"")</f>
        <v>14.799999999999949</v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9784.7200996183583</v>
      </c>
      <c r="AC61" s="71">
        <f t="shared" si="17"/>
        <v>215.27990038164171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4.9000000000000004</v>
      </c>
      <c r="AG61" s="74">
        <f t="shared" si="44"/>
        <v>200</v>
      </c>
      <c r="AH61" s="60">
        <f t="shared" si="44"/>
        <v>50</v>
      </c>
      <c r="AI61" s="60">
        <f t="shared" si="44"/>
        <v>245.00000000000003</v>
      </c>
      <c r="AJ61" s="60">
        <f t="shared" si="44"/>
        <v>10245</v>
      </c>
      <c r="AK61" s="60">
        <f t="shared" si="44"/>
        <v>1032.9898256678762</v>
      </c>
      <c r="AL61" s="60">
        <f t="shared" si="44"/>
        <v>20.659796513357524</v>
      </c>
      <c r="AM61" s="60">
        <f t="shared" si="44"/>
        <v>-757.7913518176947</v>
      </c>
      <c r="AN61" s="60">
        <f t="shared" si="44"/>
        <v>-757.7913518176947</v>
      </c>
      <c r="AO61" s="60">
        <f t="shared" si="44"/>
        <v>757.7913518176947</v>
      </c>
      <c r="AP61" s="61" t="str">
        <f t="shared" si="19"/>
        <v/>
      </c>
      <c r="AQ61" s="62">
        <f t="shared" si="6"/>
        <v>35</v>
      </c>
      <c r="AR61" s="63">
        <f t="shared" si="20"/>
        <v>2.4530473818610607</v>
      </c>
      <c r="AS61" s="63">
        <f t="shared" si="21"/>
        <v>122.65236909305304</v>
      </c>
      <c r="AT61" s="63">
        <f t="shared" si="22"/>
        <v>245.30473818610608</v>
      </c>
      <c r="AU61" s="63">
        <f t="shared" si="7"/>
        <v>-122.65236909305304</v>
      </c>
      <c r="AV61" s="68">
        <f t="shared" si="23"/>
        <v>0.1</v>
      </c>
      <c r="AW61" s="63">
        <f t="shared" si="24"/>
        <v>613.2618454652652</v>
      </c>
      <c r="AX61" s="63">
        <f t="shared" si="25"/>
        <v>-245.30473818610608</v>
      </c>
      <c r="AY61" s="64">
        <f t="shared" si="26"/>
        <v>367.95710727915912</v>
      </c>
      <c r="AZ61" s="65">
        <f t="shared" si="27"/>
        <v>152.67720689751741</v>
      </c>
      <c r="BA61" s="51">
        <f t="shared" si="28"/>
        <v>858.56658365137127</v>
      </c>
      <c r="BB61" s="55">
        <f t="shared" si="29"/>
        <v>8.7745645752795587E-2</v>
      </c>
      <c r="BC61" s="55">
        <f t="shared" si="30"/>
        <v>1.7092032587661732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>
        <f>IF(BC61&gt;=BH$4,AD61,"")</f>
        <v>14.69999999999995</v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9784.7200996183583</v>
      </c>
      <c r="AC62" s="71">
        <f t="shared" si="17"/>
        <v>215.27990038164171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4.9000000000000004</v>
      </c>
      <c r="AG62" s="74">
        <f t="shared" si="44"/>
        <v>200</v>
      </c>
      <c r="AH62" s="60">
        <f t="shared" si="44"/>
        <v>50</v>
      </c>
      <c r="AI62" s="60">
        <f t="shared" si="44"/>
        <v>245.00000000000003</v>
      </c>
      <c r="AJ62" s="60">
        <f t="shared" si="44"/>
        <v>10245</v>
      </c>
      <c r="AK62" s="60">
        <f t="shared" si="44"/>
        <v>1032.9898256678762</v>
      </c>
      <c r="AL62" s="60">
        <f t="shared" si="44"/>
        <v>20.659796513357524</v>
      </c>
      <c r="AM62" s="60">
        <f t="shared" si="44"/>
        <v>-757.7913518176947</v>
      </c>
      <c r="AN62" s="60">
        <f t="shared" si="44"/>
        <v>-757.7913518176947</v>
      </c>
      <c r="AO62" s="60">
        <f t="shared" si="44"/>
        <v>757.7913518176947</v>
      </c>
      <c r="AP62" s="61" t="str">
        <f t="shared" si="19"/>
        <v/>
      </c>
      <c r="AQ62" s="62">
        <f t="shared" si="6"/>
        <v>35</v>
      </c>
      <c r="AR62" s="63">
        <f t="shared" si="20"/>
        <v>2.4629997611888763</v>
      </c>
      <c r="AS62" s="63">
        <f t="shared" si="21"/>
        <v>123.14998805944381</v>
      </c>
      <c r="AT62" s="63">
        <f t="shared" si="22"/>
        <v>246.29997611888763</v>
      </c>
      <c r="AU62" s="63">
        <f t="shared" si="7"/>
        <v>-123.14998805944381</v>
      </c>
      <c r="AV62" s="68">
        <f t="shared" si="23"/>
        <v>0.1</v>
      </c>
      <c r="AW62" s="63">
        <f t="shared" si="24"/>
        <v>615.74994029721904</v>
      </c>
      <c r="AX62" s="63">
        <f t="shared" si="25"/>
        <v>-246.29997611888763</v>
      </c>
      <c r="AY62" s="64">
        <f t="shared" si="26"/>
        <v>369.44996417833141</v>
      </c>
      <c r="AZ62" s="65">
        <f t="shared" si="27"/>
        <v>154.1700637966897</v>
      </c>
      <c r="BA62" s="51">
        <f t="shared" si="28"/>
        <v>862.04991641610673</v>
      </c>
      <c r="BB62" s="55">
        <f t="shared" si="29"/>
        <v>8.8101642933018587E-2</v>
      </c>
      <c r="BC62" s="55">
        <f t="shared" si="30"/>
        <v>1.7161377514732294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>
        <f>IF(BC62&gt;=BH$4,AD62,"")</f>
        <v>14.59999999999995</v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9784.7200996183583</v>
      </c>
      <c r="AC63" s="71">
        <f t="shared" si="17"/>
        <v>215.27990038164171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4.9000000000000004</v>
      </c>
      <c r="AG63" s="74">
        <f t="shared" si="44"/>
        <v>200</v>
      </c>
      <c r="AH63" s="60">
        <f t="shared" si="44"/>
        <v>50</v>
      </c>
      <c r="AI63" s="60">
        <f t="shared" si="44"/>
        <v>245.00000000000003</v>
      </c>
      <c r="AJ63" s="60">
        <f t="shared" si="44"/>
        <v>10245</v>
      </c>
      <c r="AK63" s="60">
        <f t="shared" si="44"/>
        <v>1032.9898256678762</v>
      </c>
      <c r="AL63" s="60">
        <f t="shared" si="44"/>
        <v>20.659796513357524</v>
      </c>
      <c r="AM63" s="60">
        <f t="shared" si="44"/>
        <v>-757.7913518176947</v>
      </c>
      <c r="AN63" s="60">
        <f t="shared" si="44"/>
        <v>-757.7913518176947</v>
      </c>
      <c r="AO63" s="60">
        <f t="shared" si="44"/>
        <v>757.7913518176947</v>
      </c>
      <c r="AP63" s="61" t="str">
        <f t="shared" si="19"/>
        <v/>
      </c>
      <c r="AQ63" s="62">
        <f t="shared" si="6"/>
        <v>35</v>
      </c>
      <c r="AR63" s="63">
        <f t="shared" si="20"/>
        <v>2.473089414714317</v>
      </c>
      <c r="AS63" s="63">
        <f t="shared" si="21"/>
        <v>123.65447073571585</v>
      </c>
      <c r="AT63" s="63">
        <f t="shared" si="22"/>
        <v>247.30894147143169</v>
      </c>
      <c r="AU63" s="63">
        <f t="shared" si="7"/>
        <v>-123.65447073571585</v>
      </c>
      <c r="AV63" s="68">
        <f t="shared" si="23"/>
        <v>0.1</v>
      </c>
      <c r="AW63" s="63">
        <f t="shared" si="24"/>
        <v>618.27235367857929</v>
      </c>
      <c r="AX63" s="63">
        <f t="shared" si="25"/>
        <v>-247.30894147143169</v>
      </c>
      <c r="AY63" s="64">
        <f t="shared" si="26"/>
        <v>370.9634122071476</v>
      </c>
      <c r="AZ63" s="65">
        <f t="shared" si="27"/>
        <v>155.68351182550589</v>
      </c>
      <c r="BA63" s="51">
        <f t="shared" si="28"/>
        <v>865.58129515001087</v>
      </c>
      <c r="BB63" s="55">
        <f t="shared" si="29"/>
        <v>8.8462550419175695E-2</v>
      </c>
      <c r="BC63" s="55">
        <f t="shared" si="30"/>
        <v>1.723167892355556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>
        <f>IF(BC63&gt;=BH$4,AD63,"")</f>
        <v>14.49999999999995</v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9784.7200996183583</v>
      </c>
      <c r="AC64" s="71">
        <f t="shared" si="17"/>
        <v>215.27990038164171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4.9000000000000004</v>
      </c>
      <c r="AG64" s="74">
        <f t="shared" si="44"/>
        <v>200</v>
      </c>
      <c r="AH64" s="60">
        <f t="shared" si="44"/>
        <v>50</v>
      </c>
      <c r="AI64" s="60">
        <f t="shared" si="44"/>
        <v>245.00000000000003</v>
      </c>
      <c r="AJ64" s="60">
        <f t="shared" si="44"/>
        <v>10245</v>
      </c>
      <c r="AK64" s="60">
        <f t="shared" si="44"/>
        <v>1032.9898256678762</v>
      </c>
      <c r="AL64" s="60">
        <f t="shared" si="44"/>
        <v>20.659796513357524</v>
      </c>
      <c r="AM64" s="60">
        <f t="shared" si="44"/>
        <v>-757.7913518176947</v>
      </c>
      <c r="AN64" s="60">
        <f t="shared" si="44"/>
        <v>-757.7913518176947</v>
      </c>
      <c r="AO64" s="60">
        <f t="shared" si="44"/>
        <v>757.7913518176947</v>
      </c>
      <c r="AP64" s="61" t="str">
        <f t="shared" si="19"/>
        <v/>
      </c>
      <c r="AQ64" s="62">
        <f t="shared" si="6"/>
        <v>35</v>
      </c>
      <c r="AR64" s="63">
        <f t="shared" si="20"/>
        <v>2.4833192023164998</v>
      </c>
      <c r="AS64" s="63">
        <f t="shared" si="21"/>
        <v>124.16596011582499</v>
      </c>
      <c r="AT64" s="63">
        <f t="shared" si="22"/>
        <v>248.33192023164997</v>
      </c>
      <c r="AU64" s="63">
        <f t="shared" si="7"/>
        <v>-124.16596011582499</v>
      </c>
      <c r="AV64" s="68">
        <f t="shared" si="23"/>
        <v>0.1</v>
      </c>
      <c r="AW64" s="63">
        <f t="shared" si="24"/>
        <v>620.82980057912494</v>
      </c>
      <c r="AX64" s="63">
        <f t="shared" si="25"/>
        <v>-248.33192023164997</v>
      </c>
      <c r="AY64" s="64">
        <f t="shared" si="26"/>
        <v>372.49788034747496</v>
      </c>
      <c r="AZ64" s="65">
        <f t="shared" si="27"/>
        <v>157.21797996583325</v>
      </c>
      <c r="BA64" s="51">
        <f t="shared" si="28"/>
        <v>869.16172081077491</v>
      </c>
      <c r="BB64" s="55">
        <f t="shared" si="29"/>
        <v>8.8828470509307214E-2</v>
      </c>
      <c r="BC64" s="55">
        <f t="shared" si="30"/>
        <v>1.7302956740834698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>
        <f>IF(BC64&gt;=BH$4,AD64,"")</f>
        <v>14.399999999999951</v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9784.7200996183583</v>
      </c>
      <c r="AC65" s="71">
        <f t="shared" si="17"/>
        <v>215.27990038164171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4.9000000000000004</v>
      </c>
      <c r="AG65" s="74">
        <f t="shared" si="44"/>
        <v>200</v>
      </c>
      <c r="AH65" s="60">
        <f t="shared" si="44"/>
        <v>50</v>
      </c>
      <c r="AI65" s="60">
        <f t="shared" si="44"/>
        <v>245.00000000000003</v>
      </c>
      <c r="AJ65" s="60">
        <f t="shared" si="44"/>
        <v>10245</v>
      </c>
      <c r="AK65" s="60">
        <f t="shared" si="44"/>
        <v>1032.9898256678762</v>
      </c>
      <c r="AL65" s="60">
        <f t="shared" si="44"/>
        <v>20.659796513357524</v>
      </c>
      <c r="AM65" s="60">
        <f t="shared" si="44"/>
        <v>-757.7913518176947</v>
      </c>
      <c r="AN65" s="60">
        <f t="shared" si="44"/>
        <v>-757.7913518176947</v>
      </c>
      <c r="AO65" s="60">
        <f t="shared" si="44"/>
        <v>757.7913518176947</v>
      </c>
      <c r="AP65" s="61" t="str">
        <f t="shared" si="19"/>
        <v/>
      </c>
      <c r="AQ65" s="62">
        <f t="shared" si="6"/>
        <v>35</v>
      </c>
      <c r="AR65" s="63">
        <f t="shared" si="20"/>
        <v>2.4936920638711606</v>
      </c>
      <c r="AS65" s="63">
        <f t="shared" si="21"/>
        <v>124.68460319355803</v>
      </c>
      <c r="AT65" s="63">
        <f t="shared" si="22"/>
        <v>249.36920638711607</v>
      </c>
      <c r="AU65" s="63">
        <f t="shared" si="7"/>
        <v>-124.68460319355803</v>
      </c>
      <c r="AV65" s="68">
        <f t="shared" si="23"/>
        <v>0.1</v>
      </c>
      <c r="AW65" s="63">
        <f t="shared" si="24"/>
        <v>623.42301596779021</v>
      </c>
      <c r="AX65" s="63">
        <f t="shared" si="25"/>
        <v>-249.36920638711607</v>
      </c>
      <c r="AY65" s="64">
        <f t="shared" si="26"/>
        <v>374.05380958067417</v>
      </c>
      <c r="AZ65" s="65">
        <f t="shared" si="27"/>
        <v>158.77390919903246</v>
      </c>
      <c r="BA65" s="51">
        <f t="shared" si="28"/>
        <v>872.79222235490624</v>
      </c>
      <c r="BB65" s="55">
        <f t="shared" si="29"/>
        <v>8.919950836293708E-2</v>
      </c>
      <c r="BC65" s="55">
        <f t="shared" si="30"/>
        <v>1.73752314506632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>
        <f>IF(BC65&gt;=BH$4,AD65,"")</f>
        <v>14.299999999999951</v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9784.7200996183583</v>
      </c>
      <c r="AC66" s="71">
        <f t="shared" si="17"/>
        <v>215.27990038164171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4.9000000000000004</v>
      </c>
      <c r="AG66" s="74">
        <f t="shared" si="44"/>
        <v>200</v>
      </c>
      <c r="AH66" s="60">
        <f t="shared" si="44"/>
        <v>50</v>
      </c>
      <c r="AI66" s="60">
        <f t="shared" si="44"/>
        <v>245.00000000000003</v>
      </c>
      <c r="AJ66" s="60">
        <f t="shared" si="44"/>
        <v>10245</v>
      </c>
      <c r="AK66" s="60">
        <f t="shared" si="44"/>
        <v>1032.9898256678762</v>
      </c>
      <c r="AL66" s="60">
        <f t="shared" si="44"/>
        <v>20.659796513357524</v>
      </c>
      <c r="AM66" s="60">
        <f t="shared" si="44"/>
        <v>-757.7913518176947</v>
      </c>
      <c r="AN66" s="60">
        <f t="shared" si="44"/>
        <v>-757.7913518176947</v>
      </c>
      <c r="AO66" s="60">
        <f t="shared" si="44"/>
        <v>757.7913518176947</v>
      </c>
      <c r="AP66" s="61" t="str">
        <f t="shared" si="19"/>
        <v/>
      </c>
      <c r="AQ66" s="62">
        <f t="shared" si="6"/>
        <v>35</v>
      </c>
      <c r="AR66" s="63">
        <f t="shared" si="20"/>
        <v>2.5042110220674365</v>
      </c>
      <c r="AS66" s="63">
        <f t="shared" si="21"/>
        <v>125.21055110337183</v>
      </c>
      <c r="AT66" s="63">
        <f t="shared" si="22"/>
        <v>250.42110220674365</v>
      </c>
      <c r="AU66" s="63">
        <f t="shared" si="7"/>
        <v>-125.21055110337183</v>
      </c>
      <c r="AV66" s="68">
        <f t="shared" si="23"/>
        <v>0.1</v>
      </c>
      <c r="AW66" s="63">
        <f t="shared" si="24"/>
        <v>626.05275551685918</v>
      </c>
      <c r="AX66" s="63">
        <f t="shared" si="25"/>
        <v>-250.42110220674365</v>
      </c>
      <c r="AY66" s="64">
        <f t="shared" si="26"/>
        <v>375.63165331011555</v>
      </c>
      <c r="AZ66" s="65">
        <f t="shared" si="27"/>
        <v>160.35175292847384</v>
      </c>
      <c r="BA66" s="51">
        <f t="shared" si="28"/>
        <v>876.4738577236028</v>
      </c>
      <c r="BB66" s="55">
        <f t="shared" si="29"/>
        <v>8.9575772101829321E-2</v>
      </c>
      <c r="BC66" s="55">
        <f t="shared" si="30"/>
        <v>1.7448524114151256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>
        <f>IF(BC66&gt;=BH$4,AD66,"")</f>
        <v>14.199999999999951</v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9784.7200996183583</v>
      </c>
      <c r="AC67" s="71">
        <f t="shared" si="17"/>
        <v>215.27990038164171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4.9000000000000004</v>
      </c>
      <c r="AG67" s="74">
        <f t="shared" si="44"/>
        <v>200</v>
      </c>
      <c r="AH67" s="60">
        <f t="shared" si="44"/>
        <v>50</v>
      </c>
      <c r="AI67" s="60">
        <f t="shared" si="44"/>
        <v>245.00000000000003</v>
      </c>
      <c r="AJ67" s="60">
        <f t="shared" si="44"/>
        <v>10245</v>
      </c>
      <c r="AK67" s="60">
        <f t="shared" si="44"/>
        <v>1032.9898256678762</v>
      </c>
      <c r="AL67" s="60">
        <f t="shared" si="44"/>
        <v>20.659796513357524</v>
      </c>
      <c r="AM67" s="60">
        <f t="shared" si="44"/>
        <v>-757.7913518176947</v>
      </c>
      <c r="AN67" s="60">
        <f t="shared" si="44"/>
        <v>-757.7913518176947</v>
      </c>
      <c r="AO67" s="60">
        <f t="shared" si="44"/>
        <v>757.7913518176947</v>
      </c>
      <c r="AP67" s="61" t="str">
        <f t="shared" si="19"/>
        <v/>
      </c>
      <c r="AQ67" s="62">
        <f t="shared" si="6"/>
        <v>35</v>
      </c>
      <c r="AR67" s="63">
        <f t="shared" si="20"/>
        <v>2.51487918534451</v>
      </c>
      <c r="AS67" s="63">
        <f t="shared" si="21"/>
        <v>125.74395926722551</v>
      </c>
      <c r="AT67" s="63">
        <f t="shared" si="22"/>
        <v>251.48791853445101</v>
      </c>
      <c r="AU67" s="63">
        <f t="shared" si="7"/>
        <v>-125.74395926722551</v>
      </c>
      <c r="AV67" s="68">
        <f t="shared" si="23"/>
        <v>0.1</v>
      </c>
      <c r="AW67" s="63">
        <f t="shared" si="24"/>
        <v>628.7197963361275</v>
      </c>
      <c r="AX67" s="63">
        <f t="shared" si="25"/>
        <v>-251.48791853445101</v>
      </c>
      <c r="AY67" s="64">
        <f t="shared" si="26"/>
        <v>377.23187780167649</v>
      </c>
      <c r="AZ67" s="65">
        <f t="shared" si="27"/>
        <v>161.95197742003478</v>
      </c>
      <c r="BA67" s="51">
        <f t="shared" si="28"/>
        <v>880.20771487057857</v>
      </c>
      <c r="BB67" s="55">
        <f t="shared" si="29"/>
        <v>8.9957372915032086E-2</v>
      </c>
      <c r="BC67" s="55">
        <f t="shared" si="30"/>
        <v>1.752285638988736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>
        <f>IF(BC67&gt;=BH$4,AD67,"")</f>
        <v>14.099999999999952</v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9784.7200996183583</v>
      </c>
      <c r="AC68" s="71">
        <f t="shared" si="17"/>
        <v>215.27990038164171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4.9000000000000004</v>
      </c>
      <c r="AG68" s="74">
        <f t="shared" si="44"/>
        <v>200</v>
      </c>
      <c r="AH68" s="60">
        <f t="shared" si="44"/>
        <v>50</v>
      </c>
      <c r="AI68" s="60">
        <f t="shared" si="44"/>
        <v>245.00000000000003</v>
      </c>
      <c r="AJ68" s="60">
        <f t="shared" si="44"/>
        <v>10245</v>
      </c>
      <c r="AK68" s="60">
        <f t="shared" si="44"/>
        <v>1032.9898256678762</v>
      </c>
      <c r="AL68" s="60">
        <f t="shared" si="44"/>
        <v>20.659796513357524</v>
      </c>
      <c r="AM68" s="60">
        <f t="shared" si="44"/>
        <v>-757.7913518176947</v>
      </c>
      <c r="AN68" s="60">
        <f t="shared" si="44"/>
        <v>-757.7913518176947</v>
      </c>
      <c r="AO68" s="60">
        <f t="shared" si="44"/>
        <v>757.7913518176947</v>
      </c>
      <c r="AP68" s="61" t="str">
        <f t="shared" si="19"/>
        <v/>
      </c>
      <c r="AQ68" s="62">
        <f t="shared" si="6"/>
        <v>35</v>
      </c>
      <c r="AR68" s="63">
        <f t="shared" si="20"/>
        <v>2.5256997509541139</v>
      </c>
      <c r="AS68" s="63">
        <f t="shared" si="21"/>
        <v>126.2849875477057</v>
      </c>
      <c r="AT68" s="63">
        <f t="shared" si="22"/>
        <v>252.56997509541139</v>
      </c>
      <c r="AU68" s="63">
        <f t="shared" si="7"/>
        <v>-126.2849875477057</v>
      </c>
      <c r="AV68" s="68">
        <f t="shared" si="23"/>
        <v>0.1</v>
      </c>
      <c r="AW68" s="63">
        <f t="shared" si="24"/>
        <v>631.42493773852846</v>
      </c>
      <c r="AX68" s="63">
        <f t="shared" si="25"/>
        <v>-252.56997509541139</v>
      </c>
      <c r="AY68" s="64">
        <f t="shared" si="26"/>
        <v>378.85496264311706</v>
      </c>
      <c r="AZ68" s="65">
        <f t="shared" si="27"/>
        <v>163.57506226147535</v>
      </c>
      <c r="BA68" s="51">
        <f t="shared" si="28"/>
        <v>883.99491283393991</v>
      </c>
      <c r="BB68" s="55">
        <f t="shared" si="29"/>
        <v>9.0344425168423476E-2</v>
      </c>
      <c r="BC68" s="55">
        <f t="shared" si="30"/>
        <v>1.7598250555276846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>
        <f>IF(BC68&gt;=BH$4,AD68,"")</f>
        <v>13.999999999999952</v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9784.7200996183583</v>
      </c>
      <c r="AC69" s="71">
        <f t="shared" si="17"/>
        <v>215.27990038164171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4.9000000000000004</v>
      </c>
      <c r="AG69" s="74">
        <f t="shared" si="44"/>
        <v>200</v>
      </c>
      <c r="AH69" s="60">
        <f t="shared" si="44"/>
        <v>50</v>
      </c>
      <c r="AI69" s="60">
        <f t="shared" si="44"/>
        <v>245.00000000000003</v>
      </c>
      <c r="AJ69" s="60">
        <f t="shared" si="44"/>
        <v>10245</v>
      </c>
      <c r="AK69" s="60">
        <f t="shared" si="44"/>
        <v>1032.9898256678762</v>
      </c>
      <c r="AL69" s="60">
        <f t="shared" si="44"/>
        <v>20.659796513357524</v>
      </c>
      <c r="AM69" s="60">
        <f t="shared" si="44"/>
        <v>-757.7913518176947</v>
      </c>
      <c r="AN69" s="60">
        <f t="shared" si="44"/>
        <v>-757.7913518176947</v>
      </c>
      <c r="AO69" s="60">
        <f t="shared" si="44"/>
        <v>757.7913518176947</v>
      </c>
      <c r="AP69" s="61" t="str">
        <f t="shared" si="19"/>
        <v/>
      </c>
      <c r="AQ69" s="62">
        <f t="shared" si="6"/>
        <v>35</v>
      </c>
      <c r="AR69" s="63">
        <f t="shared" si="20"/>
        <v>2.5366760081552227</v>
      </c>
      <c r="AS69" s="63">
        <f t="shared" si="21"/>
        <v>126.83380040776113</v>
      </c>
      <c r="AT69" s="63">
        <f t="shared" si="22"/>
        <v>253.66760081552226</v>
      </c>
      <c r="AU69" s="63">
        <f t="shared" si="7"/>
        <v>-126.83380040776113</v>
      </c>
      <c r="AV69" s="68">
        <f t="shared" si="23"/>
        <v>0.1</v>
      </c>
      <c r="AW69" s="63">
        <f t="shared" si="24"/>
        <v>634.16900203880562</v>
      </c>
      <c r="AX69" s="63">
        <f t="shared" si="25"/>
        <v>-253.66760081552226</v>
      </c>
      <c r="AY69" s="64">
        <f t="shared" si="26"/>
        <v>380.50140122328332</v>
      </c>
      <c r="AZ69" s="65">
        <f t="shared" si="27"/>
        <v>165.22150084164161</v>
      </c>
      <c r="BA69" s="51">
        <f t="shared" si="28"/>
        <v>887.83660285432791</v>
      </c>
      <c r="BB69" s="55">
        <f t="shared" si="29"/>
        <v>9.0737046518985953E-2</v>
      </c>
      <c r="BC69" s="55">
        <f t="shared" si="30"/>
        <v>1.7674729528801432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>
        <f>IF(BC69&gt;=BH$4,AD69,"")</f>
        <v>13.899999999999952</v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9784.7200996183583</v>
      </c>
      <c r="AC70" s="71">
        <f t="shared" si="17"/>
        <v>215.27990038164171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4.9000000000000004</v>
      </c>
      <c r="AG70" s="74">
        <f t="shared" si="44"/>
        <v>200</v>
      </c>
      <c r="AH70" s="60">
        <f t="shared" si="44"/>
        <v>50</v>
      </c>
      <c r="AI70" s="60">
        <f t="shared" si="44"/>
        <v>245.00000000000003</v>
      </c>
      <c r="AJ70" s="60">
        <f t="shared" si="44"/>
        <v>10245</v>
      </c>
      <c r="AK70" s="60">
        <f t="shared" si="44"/>
        <v>1032.9898256678762</v>
      </c>
      <c r="AL70" s="60">
        <f t="shared" si="44"/>
        <v>20.659796513357524</v>
      </c>
      <c r="AM70" s="60">
        <f t="shared" si="44"/>
        <v>-757.7913518176947</v>
      </c>
      <c r="AN70" s="60">
        <f t="shared" si="44"/>
        <v>-757.7913518176947</v>
      </c>
      <c r="AO70" s="60">
        <f t="shared" si="44"/>
        <v>757.7913518176947</v>
      </c>
      <c r="AP70" s="61" t="str">
        <f t="shared" si="19"/>
        <v/>
      </c>
      <c r="AQ70" s="62">
        <f t="shared" si="6"/>
        <v>35</v>
      </c>
      <c r="AR70" s="63">
        <f t="shared" si="20"/>
        <v>2.5478113415476518</v>
      </c>
      <c r="AS70" s="63">
        <f t="shared" si="21"/>
        <v>127.39056707738258</v>
      </c>
      <c r="AT70" s="63">
        <f t="shared" si="22"/>
        <v>254.78113415476517</v>
      </c>
      <c r="AU70" s="63">
        <f t="shared" si="7"/>
        <v>-127.39056707738258</v>
      </c>
      <c r="AV70" s="68">
        <f t="shared" si="23"/>
        <v>0.1</v>
      </c>
      <c r="AW70" s="63">
        <f t="shared" si="24"/>
        <v>636.95283538691297</v>
      </c>
      <c r="AX70" s="63">
        <f t="shared" si="25"/>
        <v>-254.78113415476517</v>
      </c>
      <c r="AY70" s="64">
        <f t="shared" si="26"/>
        <v>382.17170123214783</v>
      </c>
      <c r="AZ70" s="65">
        <f t="shared" si="27"/>
        <v>166.89180085050612</v>
      </c>
      <c r="BA70" s="51">
        <f t="shared" si="28"/>
        <v>891.73396954167811</v>
      </c>
      <c r="BB70" s="55">
        <f t="shared" si="29"/>
        <v>9.1135358034049346E-2</v>
      </c>
      <c r="BC70" s="55">
        <f t="shared" si="30"/>
        <v>1.7752316893246669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>
        <f>IF(BC70&gt;=BH$4,AD70,"")</f>
        <v>13.799999999999953</v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9784.7200996183583</v>
      </c>
      <c r="AC71" s="71">
        <f t="shared" si="17"/>
        <v>215.27990038164171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4.9000000000000004</v>
      </c>
      <c r="AG71" s="74">
        <f t="shared" si="44"/>
        <v>200</v>
      </c>
      <c r="AH71" s="60">
        <f t="shared" si="44"/>
        <v>50</v>
      </c>
      <c r="AI71" s="60">
        <f t="shared" si="44"/>
        <v>245.00000000000003</v>
      </c>
      <c r="AJ71" s="60">
        <f t="shared" si="44"/>
        <v>10245</v>
      </c>
      <c r="AK71" s="60">
        <f t="shared" si="44"/>
        <v>1032.9898256678762</v>
      </c>
      <c r="AL71" s="60">
        <f t="shared" si="44"/>
        <v>20.659796513357524</v>
      </c>
      <c r="AM71" s="60">
        <f t="shared" si="44"/>
        <v>-757.7913518176947</v>
      </c>
      <c r="AN71" s="60">
        <f t="shared" si="44"/>
        <v>-757.7913518176947</v>
      </c>
      <c r="AO71" s="60">
        <f t="shared" si="44"/>
        <v>757.7913518176947</v>
      </c>
      <c r="AP71" s="61" t="str">
        <f t="shared" si="19"/>
        <v/>
      </c>
      <c r="AQ71" s="62">
        <f t="shared" si="6"/>
        <v>35</v>
      </c>
      <c r="AR71" s="63">
        <f t="shared" si="20"/>
        <v>2.5591092345516495</v>
      </c>
      <c r="AS71" s="63">
        <f t="shared" si="21"/>
        <v>127.95546172758247</v>
      </c>
      <c r="AT71" s="63">
        <f t="shared" si="22"/>
        <v>255.91092345516495</v>
      </c>
      <c r="AU71" s="63">
        <f t="shared" si="7"/>
        <v>-127.95546172758247</v>
      </c>
      <c r="AV71" s="68">
        <f t="shared" si="23"/>
        <v>0.1</v>
      </c>
      <c r="AW71" s="63">
        <f t="shared" si="24"/>
        <v>639.77730863791237</v>
      </c>
      <c r="AX71" s="63">
        <f t="shared" si="25"/>
        <v>-255.91092345516495</v>
      </c>
      <c r="AY71" s="64">
        <f t="shared" si="26"/>
        <v>383.86638518274742</v>
      </c>
      <c r="AZ71" s="65">
        <f t="shared" si="27"/>
        <v>168.58648480110571</v>
      </c>
      <c r="BA71" s="51">
        <f t="shared" si="28"/>
        <v>895.68823209307732</v>
      </c>
      <c r="BB71" s="55">
        <f t="shared" si="29"/>
        <v>9.1539484315756009E-2</v>
      </c>
      <c r="BC71" s="55">
        <f t="shared" si="30"/>
        <v>1.7831036919946575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>
        <f>IF(BC71&gt;=BH$4,AD71,"")</f>
        <v>13.699999999999953</v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9784.7200996183583</v>
      </c>
      <c r="AC72" s="71">
        <f t="shared" si="17"/>
        <v>215.27990038164171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4.9000000000000004</v>
      </c>
      <c r="AG72" s="74">
        <f t="shared" si="44"/>
        <v>200</v>
      </c>
      <c r="AH72" s="60">
        <f t="shared" si="44"/>
        <v>50</v>
      </c>
      <c r="AI72" s="60">
        <f t="shared" si="44"/>
        <v>245.00000000000003</v>
      </c>
      <c r="AJ72" s="60">
        <f t="shared" si="44"/>
        <v>10245</v>
      </c>
      <c r="AK72" s="60">
        <f t="shared" si="44"/>
        <v>1032.9898256678762</v>
      </c>
      <c r="AL72" s="60">
        <f t="shared" si="44"/>
        <v>20.659796513357524</v>
      </c>
      <c r="AM72" s="60">
        <f t="shared" si="44"/>
        <v>-757.7913518176947</v>
      </c>
      <c r="AN72" s="60">
        <f t="shared" si="44"/>
        <v>-757.7913518176947</v>
      </c>
      <c r="AO72" s="60">
        <f t="shared" si="44"/>
        <v>757.7913518176947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2.570573273041</v>
      </c>
      <c r="AS72" s="63">
        <f t="shared" si="21"/>
        <v>128.52866365205</v>
      </c>
      <c r="AT72" s="63">
        <f t="shared" si="22"/>
        <v>257.0573273041</v>
      </c>
      <c r="AU72" s="63">
        <f t="shared" ref="AU72:AU135" si="47">-AS72</f>
        <v>-128.52866365205</v>
      </c>
      <c r="AV72" s="68">
        <f t="shared" si="23"/>
        <v>0.1</v>
      </c>
      <c r="AW72" s="63">
        <f t="shared" si="24"/>
        <v>642.64331826025</v>
      </c>
      <c r="AX72" s="63">
        <f t="shared" si="25"/>
        <v>-257.0573273041</v>
      </c>
      <c r="AY72" s="64">
        <f t="shared" si="26"/>
        <v>385.58599095615</v>
      </c>
      <c r="AZ72" s="65">
        <f t="shared" si="27"/>
        <v>170.30609057450829</v>
      </c>
      <c r="BA72" s="51">
        <f t="shared" si="28"/>
        <v>899.70064556435</v>
      </c>
      <c r="BB72" s="55">
        <f t="shared" si="29"/>
        <v>9.1949553631017186E-2</v>
      </c>
      <c r="BC72" s="55">
        <f t="shared" si="30"/>
        <v>1.7910914594097953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>
        <f>IF(BC72&gt;=BH$4,AD72,"")</f>
        <v>13.599999999999953</v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9784.7200996183583</v>
      </c>
      <c r="AC73" s="71">
        <f t="shared" ref="AC73:AC136" si="49">AA73-AB73</f>
        <v>215.27990038164171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4.9000000000000004</v>
      </c>
      <c r="AG73" s="74">
        <f t="shared" si="44"/>
        <v>200</v>
      </c>
      <c r="AH73" s="60">
        <f t="shared" si="44"/>
        <v>50</v>
      </c>
      <c r="AI73" s="60">
        <f t="shared" si="44"/>
        <v>245.00000000000003</v>
      </c>
      <c r="AJ73" s="60">
        <f t="shared" si="44"/>
        <v>10245</v>
      </c>
      <c r="AK73" s="60">
        <f t="shared" si="44"/>
        <v>1032.9898256678762</v>
      </c>
      <c r="AL73" s="60">
        <f t="shared" si="44"/>
        <v>20.659796513357524</v>
      </c>
      <c r="AM73" s="60">
        <f t="shared" si="44"/>
        <v>-757.7913518176947</v>
      </c>
      <c r="AN73" s="60">
        <f t="shared" si="44"/>
        <v>-757.7913518176947</v>
      </c>
      <c r="AO73" s="60">
        <f t="shared" si="44"/>
        <v>757.7913518176947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2.5822071491375995</v>
      </c>
      <c r="AS73" s="63">
        <f t="shared" ref="AS73:AS136" si="52">IF(AR73&lt;=0,AH73,AR73*AH73)</f>
        <v>129.11035745687997</v>
      </c>
      <c r="AT73" s="63">
        <f t="shared" ref="AT73:AT136" si="53">(U73*AS73)</f>
        <v>258.22071491375993</v>
      </c>
      <c r="AU73" s="63">
        <f t="shared" si="47"/>
        <v>-129.11035745687997</v>
      </c>
      <c r="AV73" s="68">
        <f t="shared" ref="AV73:AV136" si="54">IFERROR(AE73/X73,0)</f>
        <v>0.1</v>
      </c>
      <c r="AW73" s="63">
        <f t="shared" ref="AW73:AW136" si="55">(AT73+AU73)*V73</f>
        <v>645.55178728439978</v>
      </c>
      <c r="AX73" s="63">
        <f t="shared" ref="AX73:AX136" si="56">AU73*W73</f>
        <v>-258.22071491375993</v>
      </c>
      <c r="AY73" s="64">
        <f t="shared" ref="AY73:AY136" si="57">SUM(AW73:AX73)</f>
        <v>387.33107237063984</v>
      </c>
      <c r="AZ73" s="65">
        <f t="shared" ref="AZ73:AZ136" si="58">AB73-AA73+AY73</f>
        <v>172.05117198899814</v>
      </c>
      <c r="BA73" s="51">
        <f t="shared" ref="BA73:BA136" si="59">AS73*X73</f>
        <v>903.77250219815983</v>
      </c>
      <c r="BB73" s="55">
        <f t="shared" ref="BB73:BB136" si="60">BA73/AB73</f>
        <v>9.2365698047245162E-2</v>
      </c>
      <c r="BC73" s="55">
        <f t="shared" ref="BC73:BC136" si="61">IFERROR(AY73/AC73,0)</f>
        <v>1.7991975641199713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>
        <f>IF(BC73&gt;=BH$4,AD73,"")</f>
        <v>13.499999999999954</v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9784.7200996183583</v>
      </c>
      <c r="AC74" s="71">
        <f t="shared" si="49"/>
        <v>215.27990038164171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4.9000000000000004</v>
      </c>
      <c r="AG74" s="74">
        <f t="shared" si="65"/>
        <v>200</v>
      </c>
      <c r="AH74" s="60">
        <f t="shared" si="65"/>
        <v>50</v>
      </c>
      <c r="AI74" s="60">
        <f t="shared" si="65"/>
        <v>245.00000000000003</v>
      </c>
      <c r="AJ74" s="60">
        <f t="shared" si="65"/>
        <v>10245</v>
      </c>
      <c r="AK74" s="60">
        <f t="shared" si="65"/>
        <v>1032.9898256678762</v>
      </c>
      <c r="AL74" s="60">
        <f t="shared" si="65"/>
        <v>20.659796513357524</v>
      </c>
      <c r="AM74" s="60">
        <f t="shared" si="65"/>
        <v>-757.7913518176947</v>
      </c>
      <c r="AN74" s="60">
        <f t="shared" si="65"/>
        <v>-757.7913518176947</v>
      </c>
      <c r="AO74" s="60">
        <f t="shared" si="65"/>
        <v>757.7913518176947</v>
      </c>
      <c r="AP74" s="61" t="str">
        <f t="shared" si="50"/>
        <v/>
      </c>
      <c r="AQ74" s="62">
        <f t="shared" si="46"/>
        <v>35</v>
      </c>
      <c r="AR74" s="63">
        <f t="shared" si="51"/>
        <v>2.5940146651759397</v>
      </c>
      <c r="AS74" s="63">
        <f t="shared" si="52"/>
        <v>129.70073325879699</v>
      </c>
      <c r="AT74" s="63">
        <f t="shared" si="53"/>
        <v>259.40146651759397</v>
      </c>
      <c r="AU74" s="63">
        <f t="shared" si="47"/>
        <v>-129.70073325879699</v>
      </c>
      <c r="AV74" s="68">
        <f t="shared" si="54"/>
        <v>0.1</v>
      </c>
      <c r="AW74" s="63">
        <f t="shared" si="55"/>
        <v>648.50366629398491</v>
      </c>
      <c r="AX74" s="63">
        <f t="shared" si="56"/>
        <v>-259.40146651759397</v>
      </c>
      <c r="AY74" s="64">
        <f t="shared" si="57"/>
        <v>389.10219977639093</v>
      </c>
      <c r="AZ74" s="65">
        <f t="shared" si="58"/>
        <v>173.82229939474922</v>
      </c>
      <c r="BA74" s="51">
        <f t="shared" si="59"/>
        <v>907.90513281157894</v>
      </c>
      <c r="BB74" s="55">
        <f t="shared" si="60"/>
        <v>9.2788053574163115E-2</v>
      </c>
      <c r="BC74" s="55">
        <f t="shared" si="61"/>
        <v>1.8074246554676134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>
        <f>IF(BC74&gt;=BH$4,AD74,"")</f>
        <v>13.399999999999954</v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9784.7200996183583</v>
      </c>
      <c r="AC75" s="71">
        <f t="shared" si="49"/>
        <v>215.27990038164171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4.9000000000000004</v>
      </c>
      <c r="AG75" s="74">
        <f t="shared" si="65"/>
        <v>200</v>
      </c>
      <c r="AH75" s="60">
        <f t="shared" si="65"/>
        <v>50</v>
      </c>
      <c r="AI75" s="60">
        <f t="shared" si="65"/>
        <v>245.00000000000003</v>
      </c>
      <c r="AJ75" s="60">
        <f t="shared" si="65"/>
        <v>10245</v>
      </c>
      <c r="AK75" s="60">
        <f t="shared" si="65"/>
        <v>1032.9898256678762</v>
      </c>
      <c r="AL75" s="60">
        <f t="shared" si="65"/>
        <v>20.659796513357524</v>
      </c>
      <c r="AM75" s="60">
        <f t="shared" si="65"/>
        <v>-757.7913518176947</v>
      </c>
      <c r="AN75" s="60">
        <f t="shared" si="65"/>
        <v>-757.7913518176947</v>
      </c>
      <c r="AO75" s="60">
        <f t="shared" si="65"/>
        <v>757.7913518176947</v>
      </c>
      <c r="AP75" s="61" t="str">
        <f t="shared" si="50"/>
        <v/>
      </c>
      <c r="AQ75" s="62">
        <f t="shared" si="46"/>
        <v>35</v>
      </c>
      <c r="AR75" s="63">
        <f t="shared" si="51"/>
        <v>2.6059997378464357</v>
      </c>
      <c r="AS75" s="63">
        <f t="shared" si="52"/>
        <v>130.29998689232178</v>
      </c>
      <c r="AT75" s="63">
        <f t="shared" si="53"/>
        <v>260.59997378464357</v>
      </c>
      <c r="AU75" s="63">
        <f t="shared" si="47"/>
        <v>-130.29998689232178</v>
      </c>
      <c r="AV75" s="68">
        <f t="shared" si="54"/>
        <v>0.1</v>
      </c>
      <c r="AW75" s="63">
        <f t="shared" si="55"/>
        <v>651.49993446160897</v>
      </c>
      <c r="AX75" s="63">
        <f t="shared" si="56"/>
        <v>-260.59997378464357</v>
      </c>
      <c r="AY75" s="64">
        <f t="shared" si="57"/>
        <v>390.89996067696541</v>
      </c>
      <c r="AZ75" s="65">
        <f t="shared" si="58"/>
        <v>175.6200602953237</v>
      </c>
      <c r="BA75" s="51">
        <f t="shared" si="59"/>
        <v>912.09990824625243</v>
      </c>
      <c r="BB75" s="55">
        <f t="shared" si="60"/>
        <v>9.3216760312012176E-2</v>
      </c>
      <c r="BC75" s="55">
        <f t="shared" si="61"/>
        <v>1.8157754624746192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>
        <f>IF(BC75&gt;=BH$4,AD75,"")</f>
        <v>13.299999999999955</v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9784.7200996183583</v>
      </c>
      <c r="AC76" s="71">
        <f t="shared" si="49"/>
        <v>215.27990038164171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4.9000000000000004</v>
      </c>
      <c r="AG76" s="74">
        <f t="shared" si="65"/>
        <v>200</v>
      </c>
      <c r="AH76" s="60">
        <f t="shared" si="65"/>
        <v>50</v>
      </c>
      <c r="AI76" s="60">
        <f t="shared" si="65"/>
        <v>245.00000000000003</v>
      </c>
      <c r="AJ76" s="60">
        <f t="shared" si="65"/>
        <v>10245</v>
      </c>
      <c r="AK76" s="60">
        <f t="shared" si="65"/>
        <v>1032.9898256678762</v>
      </c>
      <c r="AL76" s="60">
        <f t="shared" si="65"/>
        <v>20.659796513357524</v>
      </c>
      <c r="AM76" s="60">
        <f t="shared" si="65"/>
        <v>-757.7913518176947</v>
      </c>
      <c r="AN76" s="60">
        <f t="shared" si="65"/>
        <v>-757.7913518176947</v>
      </c>
      <c r="AO76" s="60">
        <f t="shared" si="65"/>
        <v>757.7913518176947</v>
      </c>
      <c r="AP76" s="61" t="str">
        <f t="shared" si="50"/>
        <v/>
      </c>
      <c r="AQ76" s="62">
        <f t="shared" si="46"/>
        <v>35</v>
      </c>
      <c r="AR76" s="63">
        <f t="shared" si="51"/>
        <v>2.6181664025270903</v>
      </c>
      <c r="AS76" s="63">
        <f t="shared" si="52"/>
        <v>130.90832012635451</v>
      </c>
      <c r="AT76" s="63">
        <f t="shared" si="53"/>
        <v>261.81664025270902</v>
      </c>
      <c r="AU76" s="63">
        <f t="shared" si="47"/>
        <v>-130.90832012635451</v>
      </c>
      <c r="AV76" s="68">
        <f t="shared" si="54"/>
        <v>0.1</v>
      </c>
      <c r="AW76" s="63">
        <f t="shared" si="55"/>
        <v>654.54160063177255</v>
      </c>
      <c r="AX76" s="63">
        <f t="shared" si="56"/>
        <v>-261.81664025270902</v>
      </c>
      <c r="AY76" s="64">
        <f t="shared" si="57"/>
        <v>392.72496037906353</v>
      </c>
      <c r="AZ76" s="65">
        <f t="shared" si="58"/>
        <v>177.44505999742182</v>
      </c>
      <c r="BA76" s="51">
        <f t="shared" si="59"/>
        <v>916.35824088448157</v>
      </c>
      <c r="BB76" s="55">
        <f t="shared" si="60"/>
        <v>9.3651962606495318E-2</v>
      </c>
      <c r="BC76" s="55">
        <f t="shared" si="61"/>
        <v>1.8242527968605178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>
        <f>IF(BC76&gt;=BH$4,AD76,"")</f>
        <v>13.199999999999955</v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9784.7200996183583</v>
      </c>
      <c r="AC77" s="71">
        <f t="shared" si="49"/>
        <v>215.27990038164171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4.9000000000000004</v>
      </c>
      <c r="AG77" s="74">
        <f t="shared" si="65"/>
        <v>200</v>
      </c>
      <c r="AH77" s="60">
        <f t="shared" si="65"/>
        <v>50</v>
      </c>
      <c r="AI77" s="60">
        <f t="shared" si="65"/>
        <v>245.00000000000003</v>
      </c>
      <c r="AJ77" s="60">
        <f t="shared" si="65"/>
        <v>10245</v>
      </c>
      <c r="AK77" s="60">
        <f t="shared" si="65"/>
        <v>1032.9898256678762</v>
      </c>
      <c r="AL77" s="60">
        <f t="shared" si="65"/>
        <v>20.659796513357524</v>
      </c>
      <c r="AM77" s="60">
        <f t="shared" si="65"/>
        <v>-757.7913518176947</v>
      </c>
      <c r="AN77" s="60">
        <f t="shared" si="65"/>
        <v>-757.7913518176947</v>
      </c>
      <c r="AO77" s="60">
        <f t="shared" si="65"/>
        <v>757.7913518176947</v>
      </c>
      <c r="AP77" s="61" t="str">
        <f t="shared" si="50"/>
        <v/>
      </c>
      <c r="AQ77" s="62">
        <f t="shared" si="46"/>
        <v>35</v>
      </c>
      <c r="AR77" s="63">
        <f t="shared" si="51"/>
        <v>2.6305188178135568</v>
      </c>
      <c r="AS77" s="63">
        <f t="shared" si="52"/>
        <v>131.52594089067784</v>
      </c>
      <c r="AT77" s="63">
        <f t="shared" si="53"/>
        <v>263.05188178135569</v>
      </c>
      <c r="AU77" s="63">
        <f t="shared" si="47"/>
        <v>-131.52594089067784</v>
      </c>
      <c r="AV77" s="68">
        <f t="shared" si="54"/>
        <v>0.1</v>
      </c>
      <c r="AW77" s="63">
        <f t="shared" si="55"/>
        <v>657.62970445338919</v>
      </c>
      <c r="AX77" s="63">
        <f t="shared" si="56"/>
        <v>-263.05188178135569</v>
      </c>
      <c r="AY77" s="64">
        <f t="shared" si="57"/>
        <v>394.57782267203351</v>
      </c>
      <c r="AZ77" s="65">
        <f t="shared" si="58"/>
        <v>179.2979222903918</v>
      </c>
      <c r="BA77" s="51">
        <f t="shared" si="59"/>
        <v>920.68158623474494</v>
      </c>
      <c r="BB77" s="55">
        <f t="shared" si="60"/>
        <v>9.4093809210817905E-2</v>
      </c>
      <c r="BC77" s="55">
        <f t="shared" si="61"/>
        <v>1.8328595561988734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>
        <f>IF(BC77&gt;=BH$4,AD77,"")</f>
        <v>13.099999999999955</v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9784.7200996183583</v>
      </c>
      <c r="AC78" s="71">
        <f t="shared" si="49"/>
        <v>215.27990038164171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4.9000000000000004</v>
      </c>
      <c r="AG78" s="74">
        <f t="shared" si="65"/>
        <v>200</v>
      </c>
      <c r="AH78" s="60">
        <f t="shared" si="65"/>
        <v>50</v>
      </c>
      <c r="AI78" s="60">
        <f t="shared" si="65"/>
        <v>245.00000000000003</v>
      </c>
      <c r="AJ78" s="60">
        <f t="shared" si="65"/>
        <v>10245</v>
      </c>
      <c r="AK78" s="60">
        <f t="shared" si="65"/>
        <v>1032.9898256678762</v>
      </c>
      <c r="AL78" s="60">
        <f t="shared" si="65"/>
        <v>20.659796513357524</v>
      </c>
      <c r="AM78" s="60">
        <f t="shared" si="65"/>
        <v>-757.7913518176947</v>
      </c>
      <c r="AN78" s="60">
        <f t="shared" si="65"/>
        <v>-757.7913518176947</v>
      </c>
      <c r="AO78" s="60">
        <f t="shared" si="65"/>
        <v>757.7913518176947</v>
      </c>
      <c r="AP78" s="61" t="str">
        <f t="shared" si="50"/>
        <v/>
      </c>
      <c r="AQ78" s="62">
        <f t="shared" si="46"/>
        <v>35</v>
      </c>
      <c r="AR78" s="63">
        <f t="shared" si="51"/>
        <v>2.6430612702582765</v>
      </c>
      <c r="AS78" s="63">
        <f t="shared" si="52"/>
        <v>132.15306351291383</v>
      </c>
      <c r="AT78" s="63">
        <f t="shared" si="53"/>
        <v>264.30612702582766</v>
      </c>
      <c r="AU78" s="63">
        <f t="shared" si="47"/>
        <v>-132.15306351291383</v>
      </c>
      <c r="AV78" s="68">
        <f t="shared" si="54"/>
        <v>0.1</v>
      </c>
      <c r="AW78" s="63">
        <f t="shared" si="55"/>
        <v>660.76531756456916</v>
      </c>
      <c r="AX78" s="63">
        <f t="shared" si="56"/>
        <v>-264.30612702582766</v>
      </c>
      <c r="AY78" s="64">
        <f t="shared" si="57"/>
        <v>396.4591905387415</v>
      </c>
      <c r="AZ78" s="65">
        <f t="shared" si="58"/>
        <v>181.17929015709979</v>
      </c>
      <c r="BA78" s="51">
        <f t="shared" si="59"/>
        <v>925.07144459039682</v>
      </c>
      <c r="BB78" s="55">
        <f t="shared" si="60"/>
        <v>9.4542453455206982E-2</v>
      </c>
      <c r="BC78" s="55">
        <f t="shared" si="61"/>
        <v>1.8415987272193577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>
        <f>IF(BC78&gt;=BH$4,AD78,"")</f>
        <v>12.999999999999956</v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9784.7200996183583</v>
      </c>
      <c r="AC79" s="71">
        <f t="shared" si="49"/>
        <v>215.27990038164171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4.9000000000000004</v>
      </c>
      <c r="AG79" s="74">
        <f t="shared" si="65"/>
        <v>200</v>
      </c>
      <c r="AH79" s="60">
        <f t="shared" si="65"/>
        <v>50</v>
      </c>
      <c r="AI79" s="60">
        <f t="shared" si="65"/>
        <v>245.00000000000003</v>
      </c>
      <c r="AJ79" s="60">
        <f t="shared" si="65"/>
        <v>10245</v>
      </c>
      <c r="AK79" s="60">
        <f t="shared" si="65"/>
        <v>1032.9898256678762</v>
      </c>
      <c r="AL79" s="60">
        <f t="shared" si="65"/>
        <v>20.659796513357524</v>
      </c>
      <c r="AM79" s="60">
        <f t="shared" si="65"/>
        <v>-757.7913518176947</v>
      </c>
      <c r="AN79" s="60">
        <f t="shared" si="65"/>
        <v>-757.7913518176947</v>
      </c>
      <c r="AO79" s="60">
        <f t="shared" si="65"/>
        <v>757.7913518176947</v>
      </c>
      <c r="AP79" s="61" t="str">
        <f t="shared" si="50"/>
        <v/>
      </c>
      <c r="AQ79" s="62">
        <f t="shared" si="46"/>
        <v>35</v>
      </c>
      <c r="AR79" s="63">
        <f t="shared" si="51"/>
        <v>2.6557981793300462</v>
      </c>
      <c r="AS79" s="63">
        <f t="shared" si="52"/>
        <v>132.78990896650231</v>
      </c>
      <c r="AT79" s="63">
        <f t="shared" si="53"/>
        <v>265.57981793300462</v>
      </c>
      <c r="AU79" s="63">
        <f t="shared" si="47"/>
        <v>-132.78990896650231</v>
      </c>
      <c r="AV79" s="68">
        <f t="shared" si="54"/>
        <v>0.1</v>
      </c>
      <c r="AW79" s="63">
        <f t="shared" si="55"/>
        <v>663.94954483251149</v>
      </c>
      <c r="AX79" s="63">
        <f t="shared" si="56"/>
        <v>-265.57981793300462</v>
      </c>
      <c r="AY79" s="64">
        <f t="shared" si="57"/>
        <v>398.36972689950687</v>
      </c>
      <c r="AZ79" s="65">
        <f t="shared" si="58"/>
        <v>183.08982651786516</v>
      </c>
      <c r="BA79" s="51">
        <f t="shared" si="59"/>
        <v>929.52936276551623</v>
      </c>
      <c r="BB79" s="55">
        <f t="shared" si="60"/>
        <v>9.4998053424315262E-2</v>
      </c>
      <c r="BC79" s="55">
        <f t="shared" si="61"/>
        <v>1.8504733892634149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>
        <f>IF(BC79&gt;=BH$4,AD79,"")</f>
        <v>12.899999999999956</v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9784.7200996183583</v>
      </c>
      <c r="AC80" s="71">
        <f t="shared" si="49"/>
        <v>215.27990038164171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4.9000000000000004</v>
      </c>
      <c r="AG80" s="74">
        <f t="shared" si="65"/>
        <v>200</v>
      </c>
      <c r="AH80" s="60">
        <f t="shared" si="65"/>
        <v>50</v>
      </c>
      <c r="AI80" s="60">
        <f t="shared" si="65"/>
        <v>245.00000000000003</v>
      </c>
      <c r="AJ80" s="60">
        <f t="shared" si="65"/>
        <v>10245</v>
      </c>
      <c r="AK80" s="60">
        <f t="shared" si="65"/>
        <v>1032.9898256678762</v>
      </c>
      <c r="AL80" s="60">
        <f t="shared" si="65"/>
        <v>20.659796513357524</v>
      </c>
      <c r="AM80" s="60">
        <f t="shared" si="65"/>
        <v>-757.7913518176947</v>
      </c>
      <c r="AN80" s="60">
        <f t="shared" si="65"/>
        <v>-757.7913518176947</v>
      </c>
      <c r="AO80" s="60">
        <f t="shared" si="65"/>
        <v>757.7913518176947</v>
      </c>
      <c r="AP80" s="61" t="str">
        <f t="shared" si="50"/>
        <v/>
      </c>
      <c r="AQ80" s="62">
        <f t="shared" si="46"/>
        <v>35</v>
      </c>
      <c r="AR80" s="63">
        <f t="shared" si="51"/>
        <v>2.668734102606062</v>
      </c>
      <c r="AS80" s="63">
        <f t="shared" si="52"/>
        <v>133.4367051303031</v>
      </c>
      <c r="AT80" s="63">
        <f t="shared" si="53"/>
        <v>266.87341026060619</v>
      </c>
      <c r="AU80" s="63">
        <f t="shared" si="47"/>
        <v>-133.4367051303031</v>
      </c>
      <c r="AV80" s="68">
        <f t="shared" si="54"/>
        <v>0.1</v>
      </c>
      <c r="AW80" s="63">
        <f t="shared" si="55"/>
        <v>667.18352565151554</v>
      </c>
      <c r="AX80" s="63">
        <f t="shared" si="56"/>
        <v>-266.87341026060619</v>
      </c>
      <c r="AY80" s="64">
        <f t="shared" si="57"/>
        <v>400.31011539090935</v>
      </c>
      <c r="AZ80" s="65">
        <f t="shared" si="58"/>
        <v>185.03021500926764</v>
      </c>
      <c r="BA80" s="51">
        <f t="shared" si="59"/>
        <v>934.05693591212162</v>
      </c>
      <c r="BB80" s="55">
        <f t="shared" si="60"/>
        <v>9.5460772142940853E-2</v>
      </c>
      <c r="BC80" s="55">
        <f t="shared" si="61"/>
        <v>1.8594867179019112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>
        <f>IF(BC80&gt;=BH$4,AD80,"")</f>
        <v>12.799999999999956</v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9784.7200996183583</v>
      </c>
      <c r="AC81" s="71">
        <f t="shared" si="49"/>
        <v>215.27990038164171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4.9000000000000004</v>
      </c>
      <c r="AG81" s="74">
        <f t="shared" si="65"/>
        <v>200</v>
      </c>
      <c r="AH81" s="60">
        <f t="shared" si="65"/>
        <v>50</v>
      </c>
      <c r="AI81" s="60">
        <f t="shared" si="65"/>
        <v>245.00000000000003</v>
      </c>
      <c r="AJ81" s="60">
        <f t="shared" si="65"/>
        <v>10245</v>
      </c>
      <c r="AK81" s="60">
        <f t="shared" si="65"/>
        <v>1032.9898256678762</v>
      </c>
      <c r="AL81" s="60">
        <f t="shared" si="65"/>
        <v>20.659796513357524</v>
      </c>
      <c r="AM81" s="60">
        <f t="shared" si="65"/>
        <v>-757.7913518176947</v>
      </c>
      <c r="AN81" s="60">
        <f t="shared" si="65"/>
        <v>-757.7913518176947</v>
      </c>
      <c r="AO81" s="60">
        <f t="shared" si="65"/>
        <v>757.7913518176947</v>
      </c>
      <c r="AP81" s="61" t="str">
        <f t="shared" si="50"/>
        <v/>
      </c>
      <c r="AQ81" s="62">
        <f t="shared" si="46"/>
        <v>35</v>
      </c>
      <c r="AR81" s="63">
        <f t="shared" si="51"/>
        <v>2.6818737412092597</v>
      </c>
      <c r="AS81" s="63">
        <f t="shared" si="52"/>
        <v>134.093687060463</v>
      </c>
      <c r="AT81" s="63">
        <f t="shared" si="53"/>
        <v>268.18737412092599</v>
      </c>
      <c r="AU81" s="63">
        <f t="shared" si="47"/>
        <v>-134.093687060463</v>
      </c>
      <c r="AV81" s="68">
        <f t="shared" si="54"/>
        <v>0.1</v>
      </c>
      <c r="AW81" s="63">
        <f t="shared" si="55"/>
        <v>670.46843530231502</v>
      </c>
      <c r="AX81" s="63">
        <f t="shared" si="56"/>
        <v>-268.18737412092599</v>
      </c>
      <c r="AY81" s="64">
        <f t="shared" si="57"/>
        <v>402.28106118138902</v>
      </c>
      <c r="AZ81" s="65">
        <f t="shared" si="58"/>
        <v>187.00116079974731</v>
      </c>
      <c r="BA81" s="51">
        <f t="shared" si="59"/>
        <v>938.65580942324095</v>
      </c>
      <c r="BB81" s="55">
        <f t="shared" si="60"/>
        <v>9.5930777770521211E-2</v>
      </c>
      <c r="BC81" s="55">
        <f t="shared" si="61"/>
        <v>1.8686419887236909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>
        <f>IF(BC81&gt;=BH$4,AD81,"")</f>
        <v>12.699999999999957</v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9784.7200996183583</v>
      </c>
      <c r="AC82" s="71">
        <f t="shared" si="49"/>
        <v>215.27990038164171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4.9000000000000004</v>
      </c>
      <c r="AG82" s="74">
        <f t="shared" si="65"/>
        <v>200</v>
      </c>
      <c r="AH82" s="60">
        <f t="shared" si="65"/>
        <v>50</v>
      </c>
      <c r="AI82" s="60">
        <f t="shared" si="65"/>
        <v>245.00000000000003</v>
      </c>
      <c r="AJ82" s="60">
        <f t="shared" si="65"/>
        <v>10245</v>
      </c>
      <c r="AK82" s="60">
        <f t="shared" si="65"/>
        <v>1032.9898256678762</v>
      </c>
      <c r="AL82" s="60">
        <f t="shared" si="65"/>
        <v>20.659796513357524</v>
      </c>
      <c r="AM82" s="60">
        <f t="shared" si="65"/>
        <v>-757.7913518176947</v>
      </c>
      <c r="AN82" s="60">
        <f t="shared" si="65"/>
        <v>-757.7913518176947</v>
      </c>
      <c r="AO82" s="60">
        <f t="shared" si="65"/>
        <v>757.7913518176947</v>
      </c>
      <c r="AP82" s="61" t="str">
        <f t="shared" si="50"/>
        <v/>
      </c>
      <c r="AQ82" s="62">
        <f t="shared" si="46"/>
        <v>35</v>
      </c>
      <c r="AR82" s="63">
        <f t="shared" si="51"/>
        <v>2.6952219455045712</v>
      </c>
      <c r="AS82" s="63">
        <f t="shared" si="52"/>
        <v>134.76109727522856</v>
      </c>
      <c r="AT82" s="63">
        <f t="shared" si="53"/>
        <v>269.52219455045713</v>
      </c>
      <c r="AU82" s="63">
        <f t="shared" si="47"/>
        <v>-134.76109727522856</v>
      </c>
      <c r="AV82" s="68">
        <f t="shared" si="54"/>
        <v>0.1</v>
      </c>
      <c r="AW82" s="63">
        <f t="shared" si="55"/>
        <v>673.80548637614288</v>
      </c>
      <c r="AX82" s="63">
        <f t="shared" si="56"/>
        <v>-269.52219455045713</v>
      </c>
      <c r="AY82" s="64">
        <f t="shared" si="57"/>
        <v>404.28329182568575</v>
      </c>
      <c r="AZ82" s="65">
        <f t="shared" si="58"/>
        <v>189.00339144404404</v>
      </c>
      <c r="BA82" s="51">
        <f t="shared" si="59"/>
        <v>943.3276809265999</v>
      </c>
      <c r="BB82" s="55">
        <f t="shared" si="60"/>
        <v>9.6408243804888535E-2</v>
      </c>
      <c r="BC82" s="55">
        <f t="shared" si="61"/>
        <v>1.8779425813045461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>
        <f>IF(BC82&gt;=BH$4,AD82,"")</f>
        <v>12.599999999999957</v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9784.7200996183583</v>
      </c>
      <c r="AC83" s="71">
        <f t="shared" si="49"/>
        <v>215.27990038164171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4.9000000000000004</v>
      </c>
      <c r="AG83" s="74">
        <f t="shared" si="65"/>
        <v>200</v>
      </c>
      <c r="AH83" s="60">
        <f t="shared" si="65"/>
        <v>50</v>
      </c>
      <c r="AI83" s="60">
        <f t="shared" si="65"/>
        <v>245.00000000000003</v>
      </c>
      <c r="AJ83" s="60">
        <f t="shared" si="65"/>
        <v>10245</v>
      </c>
      <c r="AK83" s="60">
        <f t="shared" si="65"/>
        <v>1032.9898256678762</v>
      </c>
      <c r="AL83" s="60">
        <f t="shared" si="65"/>
        <v>20.659796513357524</v>
      </c>
      <c r="AM83" s="60">
        <f t="shared" si="65"/>
        <v>-757.7913518176947</v>
      </c>
      <c r="AN83" s="60">
        <f t="shared" si="65"/>
        <v>-757.7913518176947</v>
      </c>
      <c r="AO83" s="60">
        <f t="shared" si="65"/>
        <v>757.7913518176947</v>
      </c>
      <c r="AP83" s="61" t="str">
        <f t="shared" si="50"/>
        <v/>
      </c>
      <c r="AQ83" s="62">
        <f t="shared" si="46"/>
        <v>35</v>
      </c>
      <c r="AR83" s="63">
        <f t="shared" si="51"/>
        <v>2.7087837210686079</v>
      </c>
      <c r="AS83" s="63">
        <f t="shared" si="52"/>
        <v>135.4391860534304</v>
      </c>
      <c r="AT83" s="63">
        <f t="shared" si="53"/>
        <v>270.87837210686081</v>
      </c>
      <c r="AU83" s="63">
        <f t="shared" si="47"/>
        <v>-135.4391860534304</v>
      </c>
      <c r="AV83" s="68">
        <f t="shared" si="54"/>
        <v>0.1</v>
      </c>
      <c r="AW83" s="63">
        <f t="shared" si="55"/>
        <v>677.19593026715199</v>
      </c>
      <c r="AX83" s="63">
        <f t="shared" si="56"/>
        <v>-270.87837210686081</v>
      </c>
      <c r="AY83" s="64">
        <f t="shared" si="57"/>
        <v>406.31755816029118</v>
      </c>
      <c r="AZ83" s="65">
        <f t="shared" si="58"/>
        <v>191.03765777864947</v>
      </c>
      <c r="BA83" s="51">
        <f t="shared" si="59"/>
        <v>948.07430237401286</v>
      </c>
      <c r="BB83" s="55">
        <f t="shared" si="60"/>
        <v>9.6893349295805759E-2</v>
      </c>
      <c r="BC83" s="55">
        <f t="shared" si="61"/>
        <v>1.8873919833666946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>
        <f>IF(BC83&gt;=BH$4,AD83,"")</f>
        <v>12.499999999999957</v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9784.7200996183583</v>
      </c>
      <c r="AC84" s="71">
        <f t="shared" si="49"/>
        <v>215.27990038164171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4.9000000000000004</v>
      </c>
      <c r="AG84" s="74">
        <f t="shared" si="65"/>
        <v>200</v>
      </c>
      <c r="AH84" s="60">
        <f t="shared" si="65"/>
        <v>50</v>
      </c>
      <c r="AI84" s="60">
        <f t="shared" si="65"/>
        <v>245.00000000000003</v>
      </c>
      <c r="AJ84" s="60">
        <f t="shared" si="65"/>
        <v>10245</v>
      </c>
      <c r="AK84" s="60">
        <f t="shared" si="65"/>
        <v>1032.9898256678762</v>
      </c>
      <c r="AL84" s="60">
        <f t="shared" si="65"/>
        <v>20.659796513357524</v>
      </c>
      <c r="AM84" s="60">
        <f t="shared" si="65"/>
        <v>-757.7913518176947</v>
      </c>
      <c r="AN84" s="60">
        <f t="shared" si="65"/>
        <v>-757.7913518176947</v>
      </c>
      <c r="AO84" s="60">
        <f t="shared" si="65"/>
        <v>757.7913518176947</v>
      </c>
      <c r="AP84" s="61" t="str">
        <f t="shared" si="50"/>
        <v/>
      </c>
      <c r="AQ84" s="62">
        <f t="shared" si="46"/>
        <v>35</v>
      </c>
      <c r="AR84" s="63">
        <f t="shared" si="51"/>
        <v>2.7225642349481931</v>
      </c>
      <c r="AS84" s="63">
        <f t="shared" si="52"/>
        <v>136.12821174740967</v>
      </c>
      <c r="AT84" s="63">
        <f t="shared" si="53"/>
        <v>272.25642349481933</v>
      </c>
      <c r="AU84" s="63">
        <f t="shared" si="47"/>
        <v>-136.12821174740967</v>
      </c>
      <c r="AV84" s="68">
        <f t="shared" si="54"/>
        <v>0.1</v>
      </c>
      <c r="AW84" s="63">
        <f t="shared" si="55"/>
        <v>680.6410587370483</v>
      </c>
      <c r="AX84" s="63">
        <f t="shared" si="56"/>
        <v>-272.25642349481933</v>
      </c>
      <c r="AY84" s="64">
        <f t="shared" si="57"/>
        <v>408.38463524222897</v>
      </c>
      <c r="AZ84" s="65">
        <f t="shared" si="58"/>
        <v>193.10473486058726</v>
      </c>
      <c r="BA84" s="51">
        <f t="shared" si="59"/>
        <v>952.89748223186768</v>
      </c>
      <c r="BB84" s="55">
        <f t="shared" si="60"/>
        <v>9.7386279068834514E-2</v>
      </c>
      <c r="BC84" s="55">
        <f t="shared" si="61"/>
        <v>1.896993795139523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>
        <f>IF(BC84&gt;=BH$4,AD84,"")</f>
        <v>12.399999999999958</v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9784.7200996183583</v>
      </c>
      <c r="AC85" s="71">
        <f t="shared" si="49"/>
        <v>215.27990038164171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4.9000000000000004</v>
      </c>
      <c r="AG85" s="74">
        <f t="shared" si="65"/>
        <v>200</v>
      </c>
      <c r="AH85" s="60">
        <f t="shared" si="65"/>
        <v>50</v>
      </c>
      <c r="AI85" s="60">
        <f t="shared" si="65"/>
        <v>245.00000000000003</v>
      </c>
      <c r="AJ85" s="60">
        <f t="shared" si="65"/>
        <v>10245</v>
      </c>
      <c r="AK85" s="60">
        <f t="shared" si="65"/>
        <v>1032.9898256678762</v>
      </c>
      <c r="AL85" s="60">
        <f t="shared" si="65"/>
        <v>20.659796513357524</v>
      </c>
      <c r="AM85" s="60">
        <f t="shared" si="65"/>
        <v>-757.7913518176947</v>
      </c>
      <c r="AN85" s="60">
        <f t="shared" si="65"/>
        <v>-757.7913518176947</v>
      </c>
      <c r="AO85" s="60">
        <f t="shared" si="65"/>
        <v>757.7913518176947</v>
      </c>
      <c r="AP85" s="61" t="str">
        <f t="shared" si="50"/>
        <v/>
      </c>
      <c r="AQ85" s="62">
        <f t="shared" si="46"/>
        <v>35</v>
      </c>
      <c r="AR85" s="63">
        <f t="shared" si="51"/>
        <v>2.7365688222241946</v>
      </c>
      <c r="AS85" s="63">
        <f t="shared" si="52"/>
        <v>136.82844111120974</v>
      </c>
      <c r="AT85" s="63">
        <f t="shared" si="53"/>
        <v>273.65688222241948</v>
      </c>
      <c r="AU85" s="63">
        <f t="shared" si="47"/>
        <v>-136.82844111120974</v>
      </c>
      <c r="AV85" s="68">
        <f t="shared" si="54"/>
        <v>0.1</v>
      </c>
      <c r="AW85" s="63">
        <f t="shared" si="55"/>
        <v>684.14220555604868</v>
      </c>
      <c r="AX85" s="63">
        <f t="shared" si="56"/>
        <v>-273.65688222241948</v>
      </c>
      <c r="AY85" s="64">
        <f t="shared" si="57"/>
        <v>410.4853233336292</v>
      </c>
      <c r="AZ85" s="65">
        <f t="shared" si="58"/>
        <v>195.20542295198749</v>
      </c>
      <c r="BA85" s="51">
        <f t="shared" si="59"/>
        <v>957.79908777846822</v>
      </c>
      <c r="BB85" s="55">
        <f t="shared" si="60"/>
        <v>9.788722396012392E-2</v>
      </c>
      <c r="BC85" s="55">
        <f t="shared" si="61"/>
        <v>1.9067517339330482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>
        <f>IF(BC85&gt;=BH$4,AD85,"")</f>
        <v>12.299999999999958</v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9784.7200996183583</v>
      </c>
      <c r="AC86" s="71">
        <f t="shared" si="49"/>
        <v>215.27990038164171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4.9000000000000004</v>
      </c>
      <c r="AG86" s="74">
        <f t="shared" si="65"/>
        <v>200</v>
      </c>
      <c r="AH86" s="60">
        <f t="shared" si="65"/>
        <v>50</v>
      </c>
      <c r="AI86" s="60">
        <f t="shared" si="65"/>
        <v>245.00000000000003</v>
      </c>
      <c r="AJ86" s="60">
        <f t="shared" si="65"/>
        <v>10245</v>
      </c>
      <c r="AK86" s="60">
        <f t="shared" si="65"/>
        <v>1032.9898256678762</v>
      </c>
      <c r="AL86" s="60">
        <f t="shared" si="65"/>
        <v>20.659796513357524</v>
      </c>
      <c r="AM86" s="60">
        <f t="shared" si="65"/>
        <v>-757.7913518176947</v>
      </c>
      <c r="AN86" s="60">
        <f t="shared" si="65"/>
        <v>-757.7913518176947</v>
      </c>
      <c r="AO86" s="60">
        <f t="shared" si="65"/>
        <v>757.7913518176947</v>
      </c>
      <c r="AP86" s="61" t="str">
        <f t="shared" si="50"/>
        <v/>
      </c>
      <c r="AQ86" s="62">
        <f t="shared" si="46"/>
        <v>35</v>
      </c>
      <c r="AR86" s="63">
        <f t="shared" si="51"/>
        <v>2.7508029928981639</v>
      </c>
      <c r="AS86" s="63">
        <f t="shared" si="52"/>
        <v>137.54014964490818</v>
      </c>
      <c r="AT86" s="63">
        <f t="shared" si="53"/>
        <v>275.08029928981637</v>
      </c>
      <c r="AU86" s="63">
        <f t="shared" si="47"/>
        <v>-137.54014964490818</v>
      </c>
      <c r="AV86" s="68">
        <f t="shared" si="54"/>
        <v>0.1</v>
      </c>
      <c r="AW86" s="63">
        <f t="shared" si="55"/>
        <v>687.70074822454092</v>
      </c>
      <c r="AX86" s="63">
        <f t="shared" si="56"/>
        <v>-275.08029928981637</v>
      </c>
      <c r="AY86" s="64">
        <f t="shared" si="57"/>
        <v>412.62044893472455</v>
      </c>
      <c r="AZ86" s="65">
        <f t="shared" si="58"/>
        <v>197.34054855308284</v>
      </c>
      <c r="BA86" s="51">
        <f t="shared" si="59"/>
        <v>962.78104751435728</v>
      </c>
      <c r="BB86" s="55">
        <f t="shared" si="60"/>
        <v>9.8396381062745925E-2</v>
      </c>
      <c r="BC86" s="55">
        <f t="shared" si="61"/>
        <v>1.9166696389363032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>
        <f>IF(BC86&gt;=BH$4,AD86,"")</f>
        <v>12.199999999999958</v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9784.7200996183583</v>
      </c>
      <c r="AC87" s="71">
        <f t="shared" si="49"/>
        <v>215.27990038164171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4.9000000000000004</v>
      </c>
      <c r="AG87" s="74">
        <f t="shared" si="65"/>
        <v>200</v>
      </c>
      <c r="AH87" s="60">
        <f t="shared" si="65"/>
        <v>50</v>
      </c>
      <c r="AI87" s="60">
        <f t="shared" si="65"/>
        <v>245.00000000000003</v>
      </c>
      <c r="AJ87" s="60">
        <f t="shared" si="65"/>
        <v>10245</v>
      </c>
      <c r="AK87" s="60">
        <f t="shared" si="65"/>
        <v>1032.9898256678762</v>
      </c>
      <c r="AL87" s="60">
        <f t="shared" si="65"/>
        <v>20.659796513357524</v>
      </c>
      <c r="AM87" s="60">
        <f t="shared" si="65"/>
        <v>-757.7913518176947</v>
      </c>
      <c r="AN87" s="60">
        <f t="shared" si="65"/>
        <v>-757.7913518176947</v>
      </c>
      <c r="AO87" s="60">
        <f t="shared" si="65"/>
        <v>757.7913518176947</v>
      </c>
      <c r="AP87" s="61" t="str">
        <f t="shared" si="50"/>
        <v/>
      </c>
      <c r="AQ87" s="62">
        <f t="shared" si="46"/>
        <v>35</v>
      </c>
      <c r="AR87" s="63">
        <f t="shared" si="51"/>
        <v>2.7652724391204622</v>
      </c>
      <c r="AS87" s="63">
        <f t="shared" si="52"/>
        <v>138.26362195602312</v>
      </c>
      <c r="AT87" s="63">
        <f t="shared" si="53"/>
        <v>276.52724391204623</v>
      </c>
      <c r="AU87" s="63">
        <f t="shared" si="47"/>
        <v>-138.26362195602312</v>
      </c>
      <c r="AV87" s="68">
        <f t="shared" si="54"/>
        <v>0.1</v>
      </c>
      <c r="AW87" s="63">
        <f t="shared" si="55"/>
        <v>691.31810978011561</v>
      </c>
      <c r="AX87" s="63">
        <f t="shared" si="56"/>
        <v>-276.52724391204623</v>
      </c>
      <c r="AY87" s="64">
        <f t="shared" si="57"/>
        <v>414.79086586806937</v>
      </c>
      <c r="AZ87" s="65">
        <f t="shared" si="58"/>
        <v>199.51096548642766</v>
      </c>
      <c r="BA87" s="51">
        <f t="shared" si="59"/>
        <v>967.84535369216178</v>
      </c>
      <c r="BB87" s="55">
        <f t="shared" si="60"/>
        <v>9.8913953985245981E-2</v>
      </c>
      <c r="BC87" s="55">
        <f t="shared" si="61"/>
        <v>1.9267514762536617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>
        <f>IF(BC87&gt;=BH$4,AD87,"")</f>
        <v>12.099999999999959</v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9784.7200996183583</v>
      </c>
      <c r="AC88" s="71">
        <f t="shared" si="49"/>
        <v>215.27990038164171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4.9000000000000004</v>
      </c>
      <c r="AG88" s="74">
        <f t="shared" si="65"/>
        <v>200</v>
      </c>
      <c r="AH88" s="60">
        <f t="shared" si="65"/>
        <v>50</v>
      </c>
      <c r="AI88" s="60">
        <f t="shared" si="65"/>
        <v>245.00000000000003</v>
      </c>
      <c r="AJ88" s="60">
        <f t="shared" si="65"/>
        <v>10245</v>
      </c>
      <c r="AK88" s="60">
        <f t="shared" si="65"/>
        <v>1032.9898256678762</v>
      </c>
      <c r="AL88" s="60">
        <f t="shared" si="65"/>
        <v>20.659796513357524</v>
      </c>
      <c r="AM88" s="60">
        <f t="shared" si="65"/>
        <v>-757.7913518176947</v>
      </c>
      <c r="AN88" s="60">
        <f t="shared" si="65"/>
        <v>-757.7913518176947</v>
      </c>
      <c r="AO88" s="60">
        <f t="shared" si="65"/>
        <v>757.7913518176947</v>
      </c>
      <c r="AP88" s="61" t="str">
        <f t="shared" si="50"/>
        <v/>
      </c>
      <c r="AQ88" s="62">
        <f t="shared" si="46"/>
        <v>35</v>
      </c>
      <c r="AR88" s="63">
        <f t="shared" si="51"/>
        <v>2.7799830427797998</v>
      </c>
      <c r="AS88" s="63">
        <f t="shared" si="52"/>
        <v>138.99915213898998</v>
      </c>
      <c r="AT88" s="63">
        <f t="shared" si="53"/>
        <v>277.99830427797997</v>
      </c>
      <c r="AU88" s="63">
        <f t="shared" si="47"/>
        <v>-138.99915213898998</v>
      </c>
      <c r="AV88" s="68">
        <f t="shared" si="54"/>
        <v>0.1</v>
      </c>
      <c r="AW88" s="63">
        <f t="shared" si="55"/>
        <v>694.99576069494992</v>
      </c>
      <c r="AX88" s="63">
        <f t="shared" si="56"/>
        <v>-277.99830427797997</v>
      </c>
      <c r="AY88" s="64">
        <f t="shared" si="57"/>
        <v>416.99745641696995</v>
      </c>
      <c r="AZ88" s="65">
        <f t="shared" si="58"/>
        <v>201.71755603532824</v>
      </c>
      <c r="BA88" s="51">
        <f t="shared" si="59"/>
        <v>972.99406497292989</v>
      </c>
      <c r="BB88" s="55">
        <f t="shared" si="60"/>
        <v>9.9440153123121058E-2</v>
      </c>
      <c r="BC88" s="55">
        <f t="shared" si="61"/>
        <v>1.9370013441929759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>
        <f>IF(BC88&gt;=BH$4,AD88,"")</f>
        <v>11.999999999999959</v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9784.7200996183583</v>
      </c>
      <c r="AC89" s="71">
        <f t="shared" si="49"/>
        <v>215.27990038164171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4.9000000000000004</v>
      </c>
      <c r="AG89" s="74">
        <f t="shared" si="65"/>
        <v>200</v>
      </c>
      <c r="AH89" s="60">
        <f t="shared" si="65"/>
        <v>50</v>
      </c>
      <c r="AI89" s="60">
        <f t="shared" si="65"/>
        <v>245.00000000000003</v>
      </c>
      <c r="AJ89" s="60">
        <f t="shared" si="65"/>
        <v>10245</v>
      </c>
      <c r="AK89" s="60">
        <f t="shared" si="65"/>
        <v>1032.9898256678762</v>
      </c>
      <c r="AL89" s="60">
        <f t="shared" si="65"/>
        <v>20.659796513357524</v>
      </c>
      <c r="AM89" s="60">
        <f t="shared" si="65"/>
        <v>-757.7913518176947</v>
      </c>
      <c r="AN89" s="60">
        <f t="shared" si="65"/>
        <v>-757.7913518176947</v>
      </c>
      <c r="AO89" s="60">
        <f t="shared" si="65"/>
        <v>757.7913518176947</v>
      </c>
      <c r="AP89" s="61" t="str">
        <f t="shared" si="50"/>
        <v/>
      </c>
      <c r="AQ89" s="62">
        <f t="shared" si="46"/>
        <v>35</v>
      </c>
      <c r="AR89" s="63">
        <f t="shared" si="51"/>
        <v>2.7949408834754284</v>
      </c>
      <c r="AS89" s="63">
        <f t="shared" si="52"/>
        <v>139.74704417377143</v>
      </c>
      <c r="AT89" s="63">
        <f t="shared" si="53"/>
        <v>279.49408834754286</v>
      </c>
      <c r="AU89" s="63">
        <f t="shared" si="47"/>
        <v>-139.74704417377143</v>
      </c>
      <c r="AV89" s="68">
        <f t="shared" si="54"/>
        <v>0.1</v>
      </c>
      <c r="AW89" s="63">
        <f t="shared" si="55"/>
        <v>698.73522086885714</v>
      </c>
      <c r="AX89" s="63">
        <f t="shared" si="56"/>
        <v>-279.49408834754286</v>
      </c>
      <c r="AY89" s="64">
        <f t="shared" si="57"/>
        <v>419.24113252131428</v>
      </c>
      <c r="AZ89" s="65">
        <f t="shared" si="58"/>
        <v>203.96123213967257</v>
      </c>
      <c r="BA89" s="51">
        <f t="shared" si="59"/>
        <v>978.2293092164</v>
      </c>
      <c r="BB89" s="55">
        <f t="shared" si="60"/>
        <v>9.9975195943985629E-2</v>
      </c>
      <c r="BC89" s="55">
        <f t="shared" si="61"/>
        <v>1.9474234788203462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>
        <f>IF(BC89&gt;=BH$4,AD89,"")</f>
        <v>11.899999999999959</v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9784.7200996183583</v>
      </c>
      <c r="AC90" s="71">
        <f t="shared" si="49"/>
        <v>215.27990038164171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4.9000000000000004</v>
      </c>
      <c r="AG90" s="74">
        <f t="shared" si="68"/>
        <v>200</v>
      </c>
      <c r="AH90" s="60">
        <f t="shared" si="68"/>
        <v>50</v>
      </c>
      <c r="AI90" s="60">
        <f t="shared" si="68"/>
        <v>245.00000000000003</v>
      </c>
      <c r="AJ90" s="60">
        <f t="shared" si="68"/>
        <v>10245</v>
      </c>
      <c r="AK90" s="60">
        <f t="shared" si="68"/>
        <v>1032.9898256678762</v>
      </c>
      <c r="AL90" s="60">
        <f t="shared" si="68"/>
        <v>20.659796513357524</v>
      </c>
      <c r="AM90" s="60">
        <f t="shared" si="68"/>
        <v>-757.7913518176947</v>
      </c>
      <c r="AN90" s="60">
        <f t="shared" si="68"/>
        <v>-757.7913518176947</v>
      </c>
      <c r="AO90" s="60">
        <f t="shared" si="68"/>
        <v>757.7913518176947</v>
      </c>
      <c r="AP90" s="61" t="str">
        <f t="shared" si="50"/>
        <v/>
      </c>
      <c r="AQ90" s="62">
        <f t="shared" si="46"/>
        <v>35</v>
      </c>
      <c r="AR90" s="63">
        <f t="shared" si="51"/>
        <v>2.8101522468947113</v>
      </c>
      <c r="AS90" s="63">
        <f t="shared" si="52"/>
        <v>140.50761234473558</v>
      </c>
      <c r="AT90" s="63">
        <f t="shared" si="53"/>
        <v>281.01522468947115</v>
      </c>
      <c r="AU90" s="63">
        <f t="shared" si="47"/>
        <v>-140.50761234473558</v>
      </c>
      <c r="AV90" s="68">
        <f t="shared" si="54"/>
        <v>0.1</v>
      </c>
      <c r="AW90" s="63">
        <f t="shared" si="55"/>
        <v>702.53806172367786</v>
      </c>
      <c r="AX90" s="63">
        <f t="shared" si="56"/>
        <v>-281.01522468947115</v>
      </c>
      <c r="AY90" s="64">
        <f t="shared" si="57"/>
        <v>421.5228370342067</v>
      </c>
      <c r="AZ90" s="65">
        <f t="shared" si="58"/>
        <v>206.24293665256499</v>
      </c>
      <c r="BA90" s="51">
        <f t="shared" si="59"/>
        <v>983.55328641314907</v>
      </c>
      <c r="BB90" s="55">
        <f t="shared" si="60"/>
        <v>0.10051930728723772</v>
      </c>
      <c r="BC90" s="55">
        <f t="shared" si="61"/>
        <v>1.9580222597973325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>
        <f>IF(BC90&gt;=BH$4,AD90,"")</f>
        <v>11.79999999999996</v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9784.7200996183583</v>
      </c>
      <c r="AC91" s="71">
        <f t="shared" si="49"/>
        <v>215.27990038164171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4.9000000000000004</v>
      </c>
      <c r="AG91" s="74">
        <f t="shared" si="68"/>
        <v>200</v>
      </c>
      <c r="AH91" s="60">
        <f t="shared" si="68"/>
        <v>50</v>
      </c>
      <c r="AI91" s="60">
        <f t="shared" si="68"/>
        <v>245.00000000000003</v>
      </c>
      <c r="AJ91" s="60">
        <f t="shared" si="68"/>
        <v>10245</v>
      </c>
      <c r="AK91" s="60">
        <f t="shared" si="68"/>
        <v>1032.9898256678762</v>
      </c>
      <c r="AL91" s="60">
        <f t="shared" si="68"/>
        <v>20.659796513357524</v>
      </c>
      <c r="AM91" s="60">
        <f t="shared" si="68"/>
        <v>-757.7913518176947</v>
      </c>
      <c r="AN91" s="60">
        <f t="shared" si="68"/>
        <v>-757.7913518176947</v>
      </c>
      <c r="AO91" s="60">
        <f t="shared" si="68"/>
        <v>757.7913518176947</v>
      </c>
      <c r="AP91" s="61" t="str">
        <f t="shared" si="50"/>
        <v/>
      </c>
      <c r="AQ91" s="62">
        <f t="shared" si="46"/>
        <v>35</v>
      </c>
      <c r="AR91" s="63">
        <f t="shared" si="51"/>
        <v>2.8256236336203076</v>
      </c>
      <c r="AS91" s="63">
        <f t="shared" si="52"/>
        <v>141.28118168101537</v>
      </c>
      <c r="AT91" s="63">
        <f t="shared" si="53"/>
        <v>282.56236336203074</v>
      </c>
      <c r="AU91" s="63">
        <f t="shared" si="47"/>
        <v>-141.28118168101537</v>
      </c>
      <c r="AV91" s="68">
        <f t="shared" si="54"/>
        <v>0.1</v>
      </c>
      <c r="AW91" s="63">
        <f t="shared" si="55"/>
        <v>706.40590840507684</v>
      </c>
      <c r="AX91" s="63">
        <f t="shared" si="56"/>
        <v>-282.56236336203074</v>
      </c>
      <c r="AY91" s="64">
        <f t="shared" si="57"/>
        <v>423.84354504304611</v>
      </c>
      <c r="AZ91" s="65">
        <f t="shared" si="58"/>
        <v>208.5636446614044</v>
      </c>
      <c r="BA91" s="51">
        <f t="shared" si="59"/>
        <v>988.96827176710758</v>
      </c>
      <c r="BB91" s="55">
        <f t="shared" si="60"/>
        <v>0.10107271967909241</v>
      </c>
      <c r="BC91" s="55">
        <f t="shared" si="61"/>
        <v>1.9688022165175154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>
        <f>IF(BC91&gt;=BH$4,AD91,"")</f>
        <v>11.69999999999996</v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9784.7200996183583</v>
      </c>
      <c r="AC92" s="71">
        <f t="shared" si="49"/>
        <v>215.27990038164171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4.9000000000000004</v>
      </c>
      <c r="AG92" s="74">
        <f t="shared" si="68"/>
        <v>200</v>
      </c>
      <c r="AH92" s="60">
        <f t="shared" si="68"/>
        <v>50</v>
      </c>
      <c r="AI92" s="60">
        <f t="shared" si="68"/>
        <v>245.00000000000003</v>
      </c>
      <c r="AJ92" s="60">
        <f t="shared" si="68"/>
        <v>10245</v>
      </c>
      <c r="AK92" s="60">
        <f t="shared" si="68"/>
        <v>1032.9898256678762</v>
      </c>
      <c r="AL92" s="60">
        <f t="shared" si="68"/>
        <v>20.659796513357524</v>
      </c>
      <c r="AM92" s="60">
        <f t="shared" si="68"/>
        <v>-757.7913518176947</v>
      </c>
      <c r="AN92" s="60">
        <f t="shared" si="68"/>
        <v>-757.7913518176947</v>
      </c>
      <c r="AO92" s="60">
        <f t="shared" si="68"/>
        <v>757.7913518176947</v>
      </c>
      <c r="AP92" s="61" t="str">
        <f t="shared" si="50"/>
        <v/>
      </c>
      <c r="AQ92" s="62">
        <f t="shared" si="46"/>
        <v>35</v>
      </c>
      <c r="AR92" s="63">
        <f t="shared" si="51"/>
        <v>2.841361768392896</v>
      </c>
      <c r="AS92" s="63">
        <f t="shared" si="52"/>
        <v>142.06808841964479</v>
      </c>
      <c r="AT92" s="63">
        <f t="shared" si="53"/>
        <v>284.13617683928959</v>
      </c>
      <c r="AU92" s="63">
        <f t="shared" si="47"/>
        <v>-142.06808841964479</v>
      </c>
      <c r="AV92" s="68">
        <f t="shared" si="54"/>
        <v>0.1</v>
      </c>
      <c r="AW92" s="63">
        <f t="shared" si="55"/>
        <v>710.340442098224</v>
      </c>
      <c r="AX92" s="63">
        <f t="shared" si="56"/>
        <v>-284.13617683928959</v>
      </c>
      <c r="AY92" s="64">
        <f t="shared" si="57"/>
        <v>426.20426525893441</v>
      </c>
      <c r="AZ92" s="65">
        <f t="shared" si="58"/>
        <v>210.9243648772927</v>
      </c>
      <c r="BA92" s="51">
        <f t="shared" si="59"/>
        <v>994.47661893751354</v>
      </c>
      <c r="BB92" s="55">
        <f t="shared" si="60"/>
        <v>0.10163567366391012</v>
      </c>
      <c r="BC92" s="55">
        <f t="shared" si="61"/>
        <v>1.97976803456046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>
        <f>IF(BC92&gt;=BH$4,AD92,"")</f>
        <v>11.599999999999961</v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9784.7200996183583</v>
      </c>
      <c r="AC93" s="71">
        <f t="shared" si="49"/>
        <v>215.27990038164171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4.9000000000000004</v>
      </c>
      <c r="AG93" s="74">
        <f t="shared" si="68"/>
        <v>200</v>
      </c>
      <c r="AH93" s="60">
        <f t="shared" si="68"/>
        <v>50</v>
      </c>
      <c r="AI93" s="60">
        <f t="shared" si="68"/>
        <v>245.00000000000003</v>
      </c>
      <c r="AJ93" s="60">
        <f t="shared" si="68"/>
        <v>10245</v>
      </c>
      <c r="AK93" s="60">
        <f t="shared" si="68"/>
        <v>1032.9898256678762</v>
      </c>
      <c r="AL93" s="60">
        <f t="shared" si="68"/>
        <v>20.659796513357524</v>
      </c>
      <c r="AM93" s="60">
        <f t="shared" si="68"/>
        <v>-757.7913518176947</v>
      </c>
      <c r="AN93" s="60">
        <f t="shared" si="68"/>
        <v>-757.7913518176947</v>
      </c>
      <c r="AO93" s="60">
        <f t="shared" si="68"/>
        <v>757.7913518176947</v>
      </c>
      <c r="AP93" s="61" t="str">
        <f t="shared" si="50"/>
        <v/>
      </c>
      <c r="AQ93" s="62">
        <f t="shared" si="46"/>
        <v>35</v>
      </c>
      <c r="AR93" s="63">
        <f t="shared" si="51"/>
        <v>2.8573736098571825</v>
      </c>
      <c r="AS93" s="63">
        <f t="shared" si="52"/>
        <v>142.86868049285911</v>
      </c>
      <c r="AT93" s="63">
        <f t="shared" si="53"/>
        <v>285.73736098571823</v>
      </c>
      <c r="AU93" s="63">
        <f t="shared" si="47"/>
        <v>-142.86868049285911</v>
      </c>
      <c r="AV93" s="68">
        <f t="shared" si="54"/>
        <v>0.1</v>
      </c>
      <c r="AW93" s="63">
        <f t="shared" si="55"/>
        <v>714.34340246429554</v>
      </c>
      <c r="AX93" s="63">
        <f t="shared" si="56"/>
        <v>-285.73736098571823</v>
      </c>
      <c r="AY93" s="64">
        <f t="shared" si="57"/>
        <v>428.60604147857731</v>
      </c>
      <c r="AZ93" s="65">
        <f t="shared" si="58"/>
        <v>213.3261410969356</v>
      </c>
      <c r="BA93" s="51">
        <f t="shared" si="59"/>
        <v>1000.0807634500138</v>
      </c>
      <c r="BB93" s="55">
        <f t="shared" si="60"/>
        <v>0.10220841815281163</v>
      </c>
      <c r="BC93" s="55">
        <f t="shared" si="61"/>
        <v>1.9909245624824121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>
        <f>IF(BC93&gt;=BH$4,AD93,"")</f>
        <v>11.499999999999961</v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9784.7200996183583</v>
      </c>
      <c r="AC94" s="71">
        <f t="shared" si="49"/>
        <v>215.27990038164171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4.9000000000000004</v>
      </c>
      <c r="AG94" s="74">
        <f t="shared" si="68"/>
        <v>200</v>
      </c>
      <c r="AH94" s="60">
        <f t="shared" si="68"/>
        <v>50</v>
      </c>
      <c r="AI94" s="60">
        <f t="shared" si="68"/>
        <v>245.00000000000003</v>
      </c>
      <c r="AJ94" s="60">
        <f t="shared" si="68"/>
        <v>10245</v>
      </c>
      <c r="AK94" s="60">
        <f t="shared" si="68"/>
        <v>1032.9898256678762</v>
      </c>
      <c r="AL94" s="60">
        <f t="shared" si="68"/>
        <v>20.659796513357524</v>
      </c>
      <c r="AM94" s="60">
        <f t="shared" si="68"/>
        <v>-757.7913518176947</v>
      </c>
      <c r="AN94" s="60">
        <f t="shared" si="68"/>
        <v>-757.7913518176947</v>
      </c>
      <c r="AO94" s="60">
        <f t="shared" si="68"/>
        <v>757.7913518176947</v>
      </c>
      <c r="AP94" s="61" t="str">
        <f t="shared" si="50"/>
        <v/>
      </c>
      <c r="AQ94" s="62">
        <f t="shared" si="46"/>
        <v>35</v>
      </c>
      <c r="AR94" s="63">
        <f t="shared" si="51"/>
        <v>2.8736663608208417</v>
      </c>
      <c r="AS94" s="63">
        <f t="shared" si="52"/>
        <v>143.68331804104207</v>
      </c>
      <c r="AT94" s="63">
        <f t="shared" si="53"/>
        <v>287.36663608208414</v>
      </c>
      <c r="AU94" s="63">
        <f t="shared" si="47"/>
        <v>-143.68331804104207</v>
      </c>
      <c r="AV94" s="68">
        <f t="shared" si="54"/>
        <v>0.1</v>
      </c>
      <c r="AW94" s="63">
        <f t="shared" si="55"/>
        <v>718.41659020521035</v>
      </c>
      <c r="AX94" s="63">
        <f t="shared" si="56"/>
        <v>-287.36663608208414</v>
      </c>
      <c r="AY94" s="64">
        <f t="shared" si="57"/>
        <v>431.04995412312621</v>
      </c>
      <c r="AZ94" s="65">
        <f t="shared" si="58"/>
        <v>215.7700537414845</v>
      </c>
      <c r="BA94" s="51">
        <f t="shared" si="59"/>
        <v>1005.7832262872945</v>
      </c>
      <c r="BB94" s="55">
        <f t="shared" si="60"/>
        <v>0.10279121079064121</v>
      </c>
      <c r="BC94" s="55">
        <f t="shared" si="61"/>
        <v>2.0022768189643987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>
        <f>IF(BC94&gt;=BH$4,AD94,"")</f>
        <v>11.399999999999961</v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9784.7200996183583</v>
      </c>
      <c r="AC95" s="71">
        <f t="shared" si="49"/>
        <v>215.27990038164171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4.9000000000000004</v>
      </c>
      <c r="AG95" s="74">
        <f t="shared" si="68"/>
        <v>200</v>
      </c>
      <c r="AH95" s="60">
        <f t="shared" si="68"/>
        <v>50</v>
      </c>
      <c r="AI95" s="60">
        <f t="shared" si="68"/>
        <v>245.00000000000003</v>
      </c>
      <c r="AJ95" s="60">
        <f t="shared" si="68"/>
        <v>10245</v>
      </c>
      <c r="AK95" s="60">
        <f t="shared" si="68"/>
        <v>1032.9898256678762</v>
      </c>
      <c r="AL95" s="60">
        <f t="shared" si="68"/>
        <v>20.659796513357524</v>
      </c>
      <c r="AM95" s="60">
        <f t="shared" si="68"/>
        <v>-757.7913518176947</v>
      </c>
      <c r="AN95" s="60">
        <f t="shared" si="68"/>
        <v>-757.7913518176947</v>
      </c>
      <c r="AO95" s="60">
        <f t="shared" si="68"/>
        <v>757.7913518176947</v>
      </c>
      <c r="AP95" s="61" t="str">
        <f t="shared" si="50"/>
        <v/>
      </c>
      <c r="AQ95" s="62">
        <f t="shared" si="46"/>
        <v>35</v>
      </c>
      <c r="AR95" s="63">
        <f t="shared" si="51"/>
        <v>2.8902474790581945</v>
      </c>
      <c r="AS95" s="63">
        <f t="shared" si="52"/>
        <v>144.51237395290971</v>
      </c>
      <c r="AT95" s="63">
        <f t="shared" si="53"/>
        <v>289.02474790581942</v>
      </c>
      <c r="AU95" s="63">
        <f t="shared" si="47"/>
        <v>-144.51237395290971</v>
      </c>
      <c r="AV95" s="68">
        <f t="shared" si="54"/>
        <v>0.1</v>
      </c>
      <c r="AW95" s="63">
        <f t="shared" si="55"/>
        <v>722.56186976454853</v>
      </c>
      <c r="AX95" s="63">
        <f t="shared" si="56"/>
        <v>-289.02474790581942</v>
      </c>
      <c r="AY95" s="64">
        <f t="shared" si="57"/>
        <v>433.53712185872911</v>
      </c>
      <c r="AZ95" s="65">
        <f t="shared" si="58"/>
        <v>218.2572214770874</v>
      </c>
      <c r="BA95" s="51">
        <f t="shared" si="59"/>
        <v>1011.586617670368</v>
      </c>
      <c r="BB95" s="55">
        <f t="shared" si="60"/>
        <v>0.1033843183424147</v>
      </c>
      <c r="BC95" s="55">
        <f t="shared" si="61"/>
        <v>2.0138300003398717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>
        <f>IF(BC95&gt;=BH$4,AD95,"")</f>
        <v>11.299999999999962</v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9784.7200996183583</v>
      </c>
      <c r="AC96" s="71">
        <f t="shared" si="49"/>
        <v>215.27990038164171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4.9000000000000004</v>
      </c>
      <c r="AG96" s="74">
        <f t="shared" si="68"/>
        <v>200</v>
      </c>
      <c r="AH96" s="60">
        <f t="shared" si="68"/>
        <v>50</v>
      </c>
      <c r="AI96" s="60">
        <f t="shared" si="68"/>
        <v>245.00000000000003</v>
      </c>
      <c r="AJ96" s="60">
        <f t="shared" si="68"/>
        <v>10245</v>
      </c>
      <c r="AK96" s="60">
        <f t="shared" si="68"/>
        <v>1032.9898256678762</v>
      </c>
      <c r="AL96" s="60">
        <f t="shared" si="68"/>
        <v>20.659796513357524</v>
      </c>
      <c r="AM96" s="60">
        <f t="shared" si="68"/>
        <v>-757.7913518176947</v>
      </c>
      <c r="AN96" s="60">
        <f t="shared" si="68"/>
        <v>-757.7913518176947</v>
      </c>
      <c r="AO96" s="60">
        <f t="shared" si="68"/>
        <v>757.7913518176947</v>
      </c>
      <c r="AP96" s="61" t="str">
        <f t="shared" si="50"/>
        <v/>
      </c>
      <c r="AQ96" s="62">
        <f t="shared" si="46"/>
        <v>35</v>
      </c>
      <c r="AR96" s="63">
        <f t="shared" si="51"/>
        <v>2.9071246886926425</v>
      </c>
      <c r="AS96" s="63">
        <f t="shared" si="52"/>
        <v>145.35623443463211</v>
      </c>
      <c r="AT96" s="63">
        <f t="shared" si="53"/>
        <v>290.71246886926423</v>
      </c>
      <c r="AU96" s="63">
        <f t="shared" si="47"/>
        <v>-145.35623443463211</v>
      </c>
      <c r="AV96" s="68">
        <f t="shared" si="54"/>
        <v>0.1</v>
      </c>
      <c r="AW96" s="63">
        <f t="shared" si="55"/>
        <v>726.7811721731606</v>
      </c>
      <c r="AX96" s="63">
        <f t="shared" si="56"/>
        <v>-290.71246886926423</v>
      </c>
      <c r="AY96" s="64">
        <f t="shared" si="57"/>
        <v>436.06870330389637</v>
      </c>
      <c r="AZ96" s="65">
        <f t="shared" si="58"/>
        <v>220.78880292225466</v>
      </c>
      <c r="BA96" s="51">
        <f t="shared" si="59"/>
        <v>1017.4936410424248</v>
      </c>
      <c r="BB96" s="55">
        <f t="shared" si="60"/>
        <v>0.10398801710046984</v>
      </c>
      <c r="BC96" s="55">
        <f t="shared" si="61"/>
        <v>2.0255894885256214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>
        <f>IF(BC96&gt;=BH$4,AD96,"")</f>
        <v>11.199999999999962</v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9784.7200996183583</v>
      </c>
      <c r="AC97" s="71">
        <f t="shared" si="49"/>
        <v>215.27990038164171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4.9000000000000004</v>
      </c>
      <c r="AG97" s="74">
        <f t="shared" si="68"/>
        <v>200</v>
      </c>
      <c r="AH97" s="60">
        <f t="shared" si="68"/>
        <v>50</v>
      </c>
      <c r="AI97" s="60">
        <f t="shared" si="68"/>
        <v>245.00000000000003</v>
      </c>
      <c r="AJ97" s="60">
        <f t="shared" si="68"/>
        <v>10245</v>
      </c>
      <c r="AK97" s="60">
        <f t="shared" si="68"/>
        <v>1032.9898256678762</v>
      </c>
      <c r="AL97" s="60">
        <f t="shared" si="68"/>
        <v>20.659796513357524</v>
      </c>
      <c r="AM97" s="60">
        <f t="shared" si="68"/>
        <v>-757.7913518176947</v>
      </c>
      <c r="AN97" s="60">
        <f t="shared" si="68"/>
        <v>-757.7913518176947</v>
      </c>
      <c r="AO97" s="60">
        <f t="shared" si="68"/>
        <v>757.7913518176947</v>
      </c>
      <c r="AP97" s="61" t="str">
        <f t="shared" si="50"/>
        <v/>
      </c>
      <c r="AQ97" s="62">
        <f t="shared" si="46"/>
        <v>35</v>
      </c>
      <c r="AR97" s="63">
        <f t="shared" si="51"/>
        <v>2.9243059921943777</v>
      </c>
      <c r="AS97" s="63">
        <f t="shared" si="52"/>
        <v>146.2152996097189</v>
      </c>
      <c r="AT97" s="63">
        <f t="shared" si="53"/>
        <v>292.43059921943779</v>
      </c>
      <c r="AU97" s="63">
        <f t="shared" si="47"/>
        <v>-146.2152996097189</v>
      </c>
      <c r="AV97" s="68">
        <f t="shared" si="54"/>
        <v>0.1</v>
      </c>
      <c r="AW97" s="63">
        <f t="shared" si="55"/>
        <v>731.07649804859443</v>
      </c>
      <c r="AX97" s="63">
        <f t="shared" si="56"/>
        <v>-292.43059921943779</v>
      </c>
      <c r="AY97" s="64">
        <f t="shared" si="57"/>
        <v>438.64589882915664</v>
      </c>
      <c r="AZ97" s="65">
        <f t="shared" si="58"/>
        <v>223.36599844751493</v>
      </c>
      <c r="BA97" s="51">
        <f t="shared" si="59"/>
        <v>1023.5070972680323</v>
      </c>
      <c r="BB97" s="55">
        <f t="shared" si="60"/>
        <v>0.10460259331362509</v>
      </c>
      <c r="BC97" s="55">
        <f t="shared" si="61"/>
        <v>2.0375608593813839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>
        <f>IF(BC97&gt;=BH$4,AD97,"")</f>
        <v>11.099999999999962</v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9784.7200996183583</v>
      </c>
      <c r="AC98" s="71">
        <f t="shared" si="49"/>
        <v>215.27990038164171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4.9000000000000004</v>
      </c>
      <c r="AG98" s="74">
        <f t="shared" si="68"/>
        <v>200</v>
      </c>
      <c r="AH98" s="60">
        <f t="shared" si="68"/>
        <v>50</v>
      </c>
      <c r="AI98" s="60">
        <f t="shared" si="68"/>
        <v>245.00000000000003</v>
      </c>
      <c r="AJ98" s="60">
        <f t="shared" si="68"/>
        <v>10245</v>
      </c>
      <c r="AK98" s="60">
        <f t="shared" si="68"/>
        <v>1032.9898256678762</v>
      </c>
      <c r="AL98" s="60">
        <f t="shared" si="68"/>
        <v>20.659796513357524</v>
      </c>
      <c r="AM98" s="60">
        <f t="shared" si="68"/>
        <v>-757.7913518176947</v>
      </c>
      <c r="AN98" s="60">
        <f t="shared" si="68"/>
        <v>-757.7913518176947</v>
      </c>
      <c r="AO98" s="60">
        <f t="shared" si="68"/>
        <v>757.7913518176947</v>
      </c>
      <c r="AP98" s="61" t="str">
        <f t="shared" si="50"/>
        <v/>
      </c>
      <c r="AQ98" s="62">
        <f t="shared" si="46"/>
        <v>35</v>
      </c>
      <c r="AR98" s="63">
        <f t="shared" si="51"/>
        <v>2.9417996830325084</v>
      </c>
      <c r="AS98" s="63">
        <f t="shared" si="52"/>
        <v>147.08998415162543</v>
      </c>
      <c r="AT98" s="63">
        <f t="shared" si="53"/>
        <v>294.17996830325086</v>
      </c>
      <c r="AU98" s="63">
        <f t="shared" si="47"/>
        <v>-147.08998415162543</v>
      </c>
      <c r="AV98" s="68">
        <f t="shared" si="54"/>
        <v>0.1</v>
      </c>
      <c r="AW98" s="63">
        <f t="shared" si="55"/>
        <v>735.44992075812718</v>
      </c>
      <c r="AX98" s="63">
        <f t="shared" si="56"/>
        <v>-294.17996830325086</v>
      </c>
      <c r="AY98" s="64">
        <f t="shared" si="57"/>
        <v>441.26995245487632</v>
      </c>
      <c r="AZ98" s="65">
        <f t="shared" si="58"/>
        <v>225.99005207323461</v>
      </c>
      <c r="BA98" s="51">
        <f t="shared" si="59"/>
        <v>1029.629889061378</v>
      </c>
      <c r="BB98" s="55">
        <f t="shared" si="60"/>
        <v>0.10522834363974679</v>
      </c>
      <c r="BC98" s="55">
        <f t="shared" si="61"/>
        <v>2.0497498915254337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>
        <f>IF(BC98&gt;=BH$4,AD98,"")</f>
        <v>10.999999999999963</v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9784.7200996183583</v>
      </c>
      <c r="AC99" s="71">
        <f t="shared" si="49"/>
        <v>215.27990038164171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4.9000000000000004</v>
      </c>
      <c r="AG99" s="74">
        <f t="shared" si="68"/>
        <v>200</v>
      </c>
      <c r="AH99" s="60">
        <f t="shared" si="68"/>
        <v>50</v>
      </c>
      <c r="AI99" s="60">
        <f t="shared" si="68"/>
        <v>245.00000000000003</v>
      </c>
      <c r="AJ99" s="60">
        <f t="shared" si="68"/>
        <v>10245</v>
      </c>
      <c r="AK99" s="60">
        <f t="shared" si="68"/>
        <v>1032.9898256678762</v>
      </c>
      <c r="AL99" s="60">
        <f t="shared" si="68"/>
        <v>20.659796513357524</v>
      </c>
      <c r="AM99" s="60">
        <f t="shared" si="68"/>
        <v>-757.7913518176947</v>
      </c>
      <c r="AN99" s="60">
        <f t="shared" si="68"/>
        <v>-757.7913518176947</v>
      </c>
      <c r="AO99" s="60">
        <f t="shared" si="68"/>
        <v>757.7913518176947</v>
      </c>
      <c r="AP99" s="61" t="str">
        <f t="shared" si="50"/>
        <v/>
      </c>
      <c r="AQ99" s="62">
        <f t="shared" si="46"/>
        <v>35</v>
      </c>
      <c r="AR99" s="63">
        <f t="shared" si="51"/>
        <v>2.9596143590236323</v>
      </c>
      <c r="AS99" s="63">
        <f t="shared" si="52"/>
        <v>147.98071795118162</v>
      </c>
      <c r="AT99" s="63">
        <f t="shared" si="53"/>
        <v>295.96143590236323</v>
      </c>
      <c r="AU99" s="63">
        <f t="shared" si="47"/>
        <v>-147.98071795118162</v>
      </c>
      <c r="AV99" s="68">
        <f t="shared" si="54"/>
        <v>0.1</v>
      </c>
      <c r="AW99" s="63">
        <f t="shared" si="55"/>
        <v>739.90358975590811</v>
      </c>
      <c r="AX99" s="63">
        <f t="shared" si="56"/>
        <v>-295.96143590236323</v>
      </c>
      <c r="AY99" s="64">
        <f t="shared" si="57"/>
        <v>443.94215385354488</v>
      </c>
      <c r="AZ99" s="65">
        <f t="shared" si="58"/>
        <v>228.66225347190317</v>
      </c>
      <c r="BA99" s="51">
        <f t="shared" si="59"/>
        <v>1035.8650256582714</v>
      </c>
      <c r="BB99" s="55">
        <f t="shared" si="60"/>
        <v>0.10586557562322851</v>
      </c>
      <c r="BC99" s="55">
        <f t="shared" si="61"/>
        <v>2.0621625756354294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>
        <f>IF(BC99&gt;=BH$4,AD99,"")</f>
        <v>10.899999999999963</v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9784.7200996183583</v>
      </c>
      <c r="AC100" s="71">
        <f t="shared" si="49"/>
        <v>215.27990038164171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4.9000000000000004</v>
      </c>
      <c r="AG100" s="74">
        <f t="shared" si="68"/>
        <v>200</v>
      </c>
      <c r="AH100" s="60">
        <f t="shared" si="68"/>
        <v>50</v>
      </c>
      <c r="AI100" s="60">
        <f t="shared" si="68"/>
        <v>245.00000000000003</v>
      </c>
      <c r="AJ100" s="60">
        <f t="shared" si="68"/>
        <v>10245</v>
      </c>
      <c r="AK100" s="60">
        <f t="shared" si="68"/>
        <v>1032.9898256678762</v>
      </c>
      <c r="AL100" s="60">
        <f t="shared" si="68"/>
        <v>20.659796513357524</v>
      </c>
      <c r="AM100" s="60">
        <f t="shared" si="68"/>
        <v>-757.7913518176947</v>
      </c>
      <c r="AN100" s="60">
        <f t="shared" si="68"/>
        <v>-757.7913518176947</v>
      </c>
      <c r="AO100" s="60">
        <f t="shared" si="68"/>
        <v>757.7913518176947</v>
      </c>
      <c r="AP100" s="61" t="str">
        <f t="shared" si="50"/>
        <v/>
      </c>
      <c r="AQ100" s="62">
        <f t="shared" si="46"/>
        <v>35</v>
      </c>
      <c r="AR100" s="63">
        <f t="shared" si="51"/>
        <v>2.9777589364219996</v>
      </c>
      <c r="AS100" s="63">
        <f t="shared" si="52"/>
        <v>148.88794682109997</v>
      </c>
      <c r="AT100" s="63">
        <f t="shared" si="53"/>
        <v>297.77589364219995</v>
      </c>
      <c r="AU100" s="63">
        <f t="shared" si="47"/>
        <v>-148.88794682109997</v>
      </c>
      <c r="AV100" s="68">
        <f t="shared" si="54"/>
        <v>0.1</v>
      </c>
      <c r="AW100" s="63">
        <f t="shared" si="55"/>
        <v>744.43973410549984</v>
      </c>
      <c r="AX100" s="63">
        <f t="shared" si="56"/>
        <v>-297.77589364219995</v>
      </c>
      <c r="AY100" s="64">
        <f t="shared" si="57"/>
        <v>446.66384046329989</v>
      </c>
      <c r="AZ100" s="65">
        <f t="shared" si="58"/>
        <v>231.38394008165818</v>
      </c>
      <c r="BA100" s="51">
        <f t="shared" si="59"/>
        <v>1042.2156277476997</v>
      </c>
      <c r="BB100" s="55">
        <f t="shared" si="60"/>
        <v>0.10651460819899694</v>
      </c>
      <c r="BC100" s="55">
        <f t="shared" si="61"/>
        <v>2.0748051242659797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>
        <f>IF(BC100&gt;=BH$4,AD100,"")</f>
        <v>10.799999999999963</v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9784.7200996183583</v>
      </c>
      <c r="AC101" s="71">
        <f t="shared" si="49"/>
        <v>215.27990038164171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4.9000000000000004</v>
      </c>
      <c r="AG101" s="74">
        <f t="shared" si="68"/>
        <v>200</v>
      </c>
      <c r="AH101" s="60">
        <f t="shared" si="68"/>
        <v>50</v>
      </c>
      <c r="AI101" s="60">
        <f t="shared" si="68"/>
        <v>245.00000000000003</v>
      </c>
      <c r="AJ101" s="60">
        <f t="shared" si="68"/>
        <v>10245</v>
      </c>
      <c r="AK101" s="60">
        <f t="shared" si="68"/>
        <v>1032.9898256678762</v>
      </c>
      <c r="AL101" s="60">
        <f t="shared" si="68"/>
        <v>20.659796513357524</v>
      </c>
      <c r="AM101" s="60">
        <f t="shared" si="68"/>
        <v>-757.7913518176947</v>
      </c>
      <c r="AN101" s="60">
        <f t="shared" si="68"/>
        <v>-757.7913518176947</v>
      </c>
      <c r="AO101" s="60">
        <f t="shared" si="68"/>
        <v>757.7913518176947</v>
      </c>
      <c r="AP101" s="61" t="str">
        <f t="shared" si="50"/>
        <v/>
      </c>
      <c r="AQ101" s="62">
        <f t="shared" si="46"/>
        <v>35</v>
      </c>
      <c r="AR101" s="63">
        <f t="shared" si="51"/>
        <v>2.9962426647997753</v>
      </c>
      <c r="AS101" s="63">
        <f t="shared" si="52"/>
        <v>149.81213323998875</v>
      </c>
      <c r="AT101" s="63">
        <f t="shared" si="53"/>
        <v>299.62426647997751</v>
      </c>
      <c r="AU101" s="63">
        <f t="shared" si="47"/>
        <v>-149.81213323998875</v>
      </c>
      <c r="AV101" s="68">
        <f t="shared" si="54"/>
        <v>0.1</v>
      </c>
      <c r="AW101" s="63">
        <f t="shared" si="55"/>
        <v>749.06066619994374</v>
      </c>
      <c r="AX101" s="63">
        <f t="shared" si="56"/>
        <v>-299.62426647997751</v>
      </c>
      <c r="AY101" s="64">
        <f t="shared" si="57"/>
        <v>449.43639971996623</v>
      </c>
      <c r="AZ101" s="65">
        <f t="shared" si="58"/>
        <v>234.15649933832452</v>
      </c>
      <c r="BA101" s="51">
        <f t="shared" si="59"/>
        <v>1048.6849326799213</v>
      </c>
      <c r="BB101" s="55">
        <f t="shared" si="60"/>
        <v>0.10717577222477974</v>
      </c>
      <c r="BC101" s="55">
        <f t="shared" si="61"/>
        <v>2.0876839822167277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>
        <f>IF(BC101&gt;=BH$4,AD101,"")</f>
        <v>10.699999999999964</v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9784.7200996183583</v>
      </c>
      <c r="AC102" s="71">
        <f t="shared" si="49"/>
        <v>215.27990038164171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4.9000000000000004</v>
      </c>
      <c r="AG102" s="74">
        <f t="shared" si="68"/>
        <v>200</v>
      </c>
      <c r="AH102" s="60">
        <f t="shared" si="68"/>
        <v>50</v>
      </c>
      <c r="AI102" s="60">
        <f t="shared" si="68"/>
        <v>245.00000000000003</v>
      </c>
      <c r="AJ102" s="60">
        <f t="shared" si="68"/>
        <v>10245</v>
      </c>
      <c r="AK102" s="60">
        <f t="shared" si="68"/>
        <v>1032.9898256678762</v>
      </c>
      <c r="AL102" s="60">
        <f t="shared" si="68"/>
        <v>20.659796513357524</v>
      </c>
      <c r="AM102" s="60">
        <f t="shared" si="68"/>
        <v>-757.7913518176947</v>
      </c>
      <c r="AN102" s="60">
        <f t="shared" si="68"/>
        <v>-757.7913518176947</v>
      </c>
      <c r="AO102" s="60">
        <f t="shared" si="68"/>
        <v>757.7913518176947</v>
      </c>
      <c r="AP102" s="61" t="str">
        <f t="shared" si="50"/>
        <v/>
      </c>
      <c r="AQ102" s="62">
        <f t="shared" si="46"/>
        <v>35</v>
      </c>
      <c r="AR102" s="63">
        <f t="shared" si="51"/>
        <v>3.0150751427695845</v>
      </c>
      <c r="AS102" s="63">
        <f t="shared" si="52"/>
        <v>150.75375713847922</v>
      </c>
      <c r="AT102" s="63">
        <f t="shared" si="53"/>
        <v>301.50751427695843</v>
      </c>
      <c r="AU102" s="63">
        <f t="shared" si="47"/>
        <v>-150.75375713847922</v>
      </c>
      <c r="AV102" s="68">
        <f t="shared" si="54"/>
        <v>0.1</v>
      </c>
      <c r="AW102" s="63">
        <f t="shared" si="55"/>
        <v>753.76878569239602</v>
      </c>
      <c r="AX102" s="63">
        <f t="shared" si="56"/>
        <v>-301.50751427695843</v>
      </c>
      <c r="AY102" s="64">
        <f t="shared" si="57"/>
        <v>452.26127141543759</v>
      </c>
      <c r="AZ102" s="65">
        <f t="shared" si="58"/>
        <v>236.98137103379588</v>
      </c>
      <c r="BA102" s="51">
        <f t="shared" si="59"/>
        <v>1055.2762999693546</v>
      </c>
      <c r="BB102" s="55">
        <f t="shared" si="60"/>
        <v>0.10784941104350183</v>
      </c>
      <c r="BC102" s="55">
        <f t="shared" si="61"/>
        <v>2.1008058374873011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>
        <f>IF(BC102&gt;=BH$4,AD102,"")</f>
        <v>10.599999999999964</v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9784.7200996183583</v>
      </c>
      <c r="AC103" s="71">
        <f t="shared" si="49"/>
        <v>215.27990038164171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4.9000000000000004</v>
      </c>
      <c r="AG103" s="74">
        <f t="shared" si="68"/>
        <v>200</v>
      </c>
      <c r="AH103" s="60">
        <f t="shared" si="68"/>
        <v>50</v>
      </c>
      <c r="AI103" s="60">
        <f t="shared" si="68"/>
        <v>245.00000000000003</v>
      </c>
      <c r="AJ103" s="60">
        <f t="shared" si="68"/>
        <v>10245</v>
      </c>
      <c r="AK103" s="60">
        <f t="shared" si="68"/>
        <v>1032.9898256678762</v>
      </c>
      <c r="AL103" s="60">
        <f t="shared" si="68"/>
        <v>20.659796513357524</v>
      </c>
      <c r="AM103" s="60">
        <f t="shared" si="68"/>
        <v>-757.7913518176947</v>
      </c>
      <c r="AN103" s="60">
        <f t="shared" si="68"/>
        <v>-757.7913518176947</v>
      </c>
      <c r="AO103" s="60">
        <f t="shared" si="68"/>
        <v>757.7913518176947</v>
      </c>
      <c r="AP103" s="61" t="str">
        <f t="shared" si="50"/>
        <v/>
      </c>
      <c r="AQ103" s="62">
        <f t="shared" si="46"/>
        <v>35</v>
      </c>
      <c r="AR103" s="63">
        <f t="shared" si="51"/>
        <v>3.0342663346054852</v>
      </c>
      <c r="AS103" s="63">
        <f t="shared" si="52"/>
        <v>151.71331673027427</v>
      </c>
      <c r="AT103" s="63">
        <f t="shared" si="53"/>
        <v>303.42663346054854</v>
      </c>
      <c r="AU103" s="63">
        <f t="shared" si="47"/>
        <v>-151.71331673027427</v>
      </c>
      <c r="AV103" s="68">
        <f t="shared" si="54"/>
        <v>0.1</v>
      </c>
      <c r="AW103" s="63">
        <f t="shared" si="55"/>
        <v>758.56658365137139</v>
      </c>
      <c r="AX103" s="63">
        <f t="shared" si="56"/>
        <v>-303.42663346054854</v>
      </c>
      <c r="AY103" s="64">
        <f t="shared" si="57"/>
        <v>455.13995019082284</v>
      </c>
      <c r="AZ103" s="65">
        <f t="shared" si="58"/>
        <v>239.86004980918113</v>
      </c>
      <c r="BA103" s="51">
        <f t="shared" si="59"/>
        <v>1061.9932171119199</v>
      </c>
      <c r="BB103" s="55">
        <f t="shared" si="60"/>
        <v>0.10853588107781864</v>
      </c>
      <c r="BC103" s="55">
        <f t="shared" si="61"/>
        <v>2.1141776328582673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>
        <f>IF(BC103&gt;=BH$4,AD103,"")</f>
        <v>10.499999999999964</v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9784.7200996183583</v>
      </c>
      <c r="AC104" s="71">
        <f t="shared" si="49"/>
        <v>215.27990038164171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4.9000000000000004</v>
      </c>
      <c r="AG104" s="74">
        <f t="shared" si="68"/>
        <v>200</v>
      </c>
      <c r="AH104" s="60">
        <f t="shared" si="68"/>
        <v>50</v>
      </c>
      <c r="AI104" s="60">
        <f t="shared" si="68"/>
        <v>245.00000000000003</v>
      </c>
      <c r="AJ104" s="60">
        <f t="shared" si="68"/>
        <v>10245</v>
      </c>
      <c r="AK104" s="60">
        <f t="shared" si="68"/>
        <v>1032.9898256678762</v>
      </c>
      <c r="AL104" s="60">
        <f t="shared" si="68"/>
        <v>20.659796513357524</v>
      </c>
      <c r="AM104" s="60">
        <f t="shared" si="68"/>
        <v>-757.7913518176947</v>
      </c>
      <c r="AN104" s="60">
        <f t="shared" si="68"/>
        <v>-757.7913518176947</v>
      </c>
      <c r="AO104" s="60">
        <f t="shared" si="68"/>
        <v>757.7913518176947</v>
      </c>
      <c r="AP104" s="61" t="str">
        <f t="shared" si="50"/>
        <v/>
      </c>
      <c r="AQ104" s="62">
        <f t="shared" si="46"/>
        <v>35</v>
      </c>
      <c r="AR104" s="63">
        <f t="shared" si="51"/>
        <v>3.0538265878228459</v>
      </c>
      <c r="AS104" s="63">
        <f t="shared" si="52"/>
        <v>152.69132939114229</v>
      </c>
      <c r="AT104" s="63">
        <f t="shared" si="53"/>
        <v>305.38265878228458</v>
      </c>
      <c r="AU104" s="63">
        <f t="shared" si="47"/>
        <v>-152.69132939114229</v>
      </c>
      <c r="AV104" s="68">
        <f t="shared" si="54"/>
        <v>0.1</v>
      </c>
      <c r="AW104" s="63">
        <f t="shared" si="55"/>
        <v>763.45664695571145</v>
      </c>
      <c r="AX104" s="63">
        <f t="shared" si="56"/>
        <v>-305.38265878228458</v>
      </c>
      <c r="AY104" s="64">
        <f t="shared" si="57"/>
        <v>458.07398817342687</v>
      </c>
      <c r="AZ104" s="65">
        <f t="shared" si="58"/>
        <v>242.79408779178516</v>
      </c>
      <c r="BA104" s="51">
        <f t="shared" si="59"/>
        <v>1068.839305737996</v>
      </c>
      <c r="BB104" s="55">
        <f t="shared" si="60"/>
        <v>0.10923555245894923</v>
      </c>
      <c r="BC104" s="55">
        <f t="shared" si="61"/>
        <v>2.1278065781402127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>
        <f>IF(BC104&gt;=BH$4,AD104,"")</f>
        <v>10.399999999999965</v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9784.7200996183583</v>
      </c>
      <c r="AC105" s="71">
        <f t="shared" si="49"/>
        <v>215.27990038164171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4.9000000000000004</v>
      </c>
      <c r="AG105" s="74">
        <f t="shared" si="68"/>
        <v>200</v>
      </c>
      <c r="AH105" s="60">
        <f t="shared" si="68"/>
        <v>50</v>
      </c>
      <c r="AI105" s="60">
        <f t="shared" si="68"/>
        <v>245.00000000000003</v>
      </c>
      <c r="AJ105" s="60">
        <f t="shared" si="68"/>
        <v>10245</v>
      </c>
      <c r="AK105" s="60">
        <f t="shared" si="68"/>
        <v>1032.9898256678762</v>
      </c>
      <c r="AL105" s="60">
        <f t="shared" si="68"/>
        <v>20.659796513357524</v>
      </c>
      <c r="AM105" s="60">
        <f t="shared" si="68"/>
        <v>-757.7913518176947</v>
      </c>
      <c r="AN105" s="60">
        <f t="shared" si="68"/>
        <v>-757.7913518176947</v>
      </c>
      <c r="AO105" s="60">
        <f t="shared" si="68"/>
        <v>757.7913518176947</v>
      </c>
      <c r="AP105" s="61" t="str">
        <f t="shared" si="50"/>
        <v>VINTO</v>
      </c>
      <c r="AQ105" s="62">
        <f t="shared" si="46"/>
        <v>35</v>
      </c>
      <c r="AR105" s="63">
        <f t="shared" si="51"/>
        <v>3.0737666517822908</v>
      </c>
      <c r="AS105" s="63">
        <f t="shared" si="52"/>
        <v>153.68833258911454</v>
      </c>
      <c r="AT105" s="63">
        <f t="shared" si="53"/>
        <v>307.37666517822908</v>
      </c>
      <c r="AU105" s="63">
        <f t="shared" si="47"/>
        <v>-153.68833258911454</v>
      </c>
      <c r="AV105" s="68">
        <f t="shared" si="54"/>
        <v>0.1</v>
      </c>
      <c r="AW105" s="63">
        <f t="shared" si="55"/>
        <v>768.44166294557272</v>
      </c>
      <c r="AX105" s="63">
        <f t="shared" si="56"/>
        <v>-307.37666517822908</v>
      </c>
      <c r="AY105" s="64">
        <f t="shared" si="57"/>
        <v>461.06499776734364</v>
      </c>
      <c r="AZ105" s="65">
        <f t="shared" si="58"/>
        <v>245.78509738570193</v>
      </c>
      <c r="BA105" s="51">
        <f t="shared" si="59"/>
        <v>1075.8183281238018</v>
      </c>
      <c r="BB105" s="55">
        <f t="shared" si="60"/>
        <v>0.10994880969214059</v>
      </c>
      <c r="BC105" s="55">
        <f t="shared" si="61"/>
        <v>2.1417001631363703</v>
      </c>
      <c r="BE105" s="52">
        <f>IF(((AS105-T105)/T105)&gt;=BE$4,AD105,"")</f>
        <v>10.299999999999965</v>
      </c>
      <c r="BF105" s="52">
        <f t="shared" si="62"/>
        <v>10.299999999999965</v>
      </c>
      <c r="BG105" s="52">
        <f>IF(BB105&lt;=BG$4,AD105,"")</f>
        <v>10.299999999999965</v>
      </c>
      <c r="BH105" s="52">
        <f>IF(BC105&gt;=BH$4,AD105,"")</f>
        <v>10.299999999999965</v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9784.7200996183583</v>
      </c>
      <c r="AC106" s="71">
        <f t="shared" si="49"/>
        <v>215.27990038164171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4.9000000000000004</v>
      </c>
      <c r="AG106" s="74">
        <f t="shared" si="71"/>
        <v>200</v>
      </c>
      <c r="AH106" s="60">
        <f t="shared" si="71"/>
        <v>50</v>
      </c>
      <c r="AI106" s="60">
        <f t="shared" si="71"/>
        <v>245.00000000000003</v>
      </c>
      <c r="AJ106" s="60">
        <f t="shared" si="71"/>
        <v>10245</v>
      </c>
      <c r="AK106" s="60">
        <f t="shared" si="71"/>
        <v>1032.9898256678762</v>
      </c>
      <c r="AL106" s="60">
        <f t="shared" si="71"/>
        <v>20.659796513357524</v>
      </c>
      <c r="AM106" s="60">
        <f t="shared" si="71"/>
        <v>-757.7913518176947</v>
      </c>
      <c r="AN106" s="60">
        <f t="shared" si="71"/>
        <v>-757.7913518176947</v>
      </c>
      <c r="AO106" s="60">
        <f t="shared" si="71"/>
        <v>757.7913518176947</v>
      </c>
      <c r="AP106" s="61" t="str">
        <f t="shared" si="50"/>
        <v>VINTO</v>
      </c>
      <c r="AQ106" s="62">
        <f t="shared" si="46"/>
        <v>35</v>
      </c>
      <c r="AR106" s="63">
        <f t="shared" si="51"/>
        <v>3.0940976973879994</v>
      </c>
      <c r="AS106" s="63">
        <f t="shared" si="52"/>
        <v>154.70488486939996</v>
      </c>
      <c r="AT106" s="63">
        <f t="shared" si="53"/>
        <v>309.40976973879992</v>
      </c>
      <c r="AU106" s="63">
        <f t="shared" si="47"/>
        <v>-154.70488486939996</v>
      </c>
      <c r="AV106" s="68">
        <f t="shared" si="54"/>
        <v>0.1</v>
      </c>
      <c r="AW106" s="63">
        <f t="shared" si="55"/>
        <v>773.52442434699981</v>
      </c>
      <c r="AX106" s="63">
        <f t="shared" si="56"/>
        <v>-309.40976973879992</v>
      </c>
      <c r="AY106" s="64">
        <f t="shared" si="57"/>
        <v>464.11465460819988</v>
      </c>
      <c r="AZ106" s="65">
        <f t="shared" si="58"/>
        <v>248.83475422655818</v>
      </c>
      <c r="BA106" s="51">
        <f t="shared" si="59"/>
        <v>1082.9341940857998</v>
      </c>
      <c r="BB106" s="55">
        <f t="shared" si="60"/>
        <v>0.11067605236127689</v>
      </c>
      <c r="BC106" s="55">
        <f t="shared" si="61"/>
        <v>2.1558661713677472</v>
      </c>
      <c r="BE106" s="52">
        <f>IF(((AS106-T106)/T106)&gt;=BE$4,AD106,"")</f>
        <v>10.199999999999966</v>
      </c>
      <c r="BF106" s="52">
        <f t="shared" si="62"/>
        <v>10.199999999999966</v>
      </c>
      <c r="BG106" s="52">
        <f>IF(BB106&lt;=BG$4,AD106,"")</f>
        <v>10.199999999999966</v>
      </c>
      <c r="BH106" s="52">
        <f>IF(BC106&gt;=BH$4,AD106,"")</f>
        <v>10.199999999999966</v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9784.7200996183583</v>
      </c>
      <c r="AC107" s="71">
        <f t="shared" si="49"/>
        <v>215.27990038164171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4.9000000000000004</v>
      </c>
      <c r="AG107" s="74">
        <f t="shared" si="71"/>
        <v>200</v>
      </c>
      <c r="AH107" s="60">
        <f t="shared" si="71"/>
        <v>50</v>
      </c>
      <c r="AI107" s="60">
        <f t="shared" si="71"/>
        <v>245.00000000000003</v>
      </c>
      <c r="AJ107" s="60">
        <f t="shared" si="71"/>
        <v>10245</v>
      </c>
      <c r="AK107" s="60">
        <f t="shared" si="71"/>
        <v>1032.9898256678762</v>
      </c>
      <c r="AL107" s="60">
        <f t="shared" si="71"/>
        <v>20.659796513357524</v>
      </c>
      <c r="AM107" s="60">
        <f t="shared" si="71"/>
        <v>-757.7913518176947</v>
      </c>
      <c r="AN107" s="60">
        <f t="shared" si="71"/>
        <v>-757.7913518176947</v>
      </c>
      <c r="AO107" s="60">
        <f t="shared" si="71"/>
        <v>757.7913518176947</v>
      </c>
      <c r="AP107" s="61" t="str">
        <f t="shared" si="50"/>
        <v>VINTO</v>
      </c>
      <c r="AQ107" s="62">
        <f t="shared" si="46"/>
        <v>35</v>
      </c>
      <c r="AR107" s="63">
        <f t="shared" si="51"/>
        <v>3.1148313379561974</v>
      </c>
      <c r="AS107" s="63">
        <f t="shared" si="52"/>
        <v>155.74156689780986</v>
      </c>
      <c r="AT107" s="63">
        <f t="shared" si="53"/>
        <v>311.48313379561972</v>
      </c>
      <c r="AU107" s="63">
        <f t="shared" si="47"/>
        <v>-155.74156689780986</v>
      </c>
      <c r="AV107" s="68">
        <f t="shared" si="54"/>
        <v>0.1</v>
      </c>
      <c r="AW107" s="63">
        <f t="shared" si="55"/>
        <v>778.70783448904933</v>
      </c>
      <c r="AX107" s="63">
        <f t="shared" si="56"/>
        <v>-311.48313379561972</v>
      </c>
      <c r="AY107" s="64">
        <f t="shared" si="57"/>
        <v>467.22470069342961</v>
      </c>
      <c r="AZ107" s="65">
        <f t="shared" si="58"/>
        <v>251.9448003117879</v>
      </c>
      <c r="BA107" s="51">
        <f t="shared" si="59"/>
        <v>1090.190968284669</v>
      </c>
      <c r="BB107" s="55">
        <f t="shared" si="60"/>
        <v>0.11141769587534657</v>
      </c>
      <c r="BC107" s="55">
        <f t="shared" si="61"/>
        <v>2.1703126946136067</v>
      </c>
      <c r="BE107" s="52">
        <f>IF(((AS107-T107)/T107)&gt;=BE$4,AD107,"")</f>
        <v>10.099999999999966</v>
      </c>
      <c r="BF107" s="52">
        <f t="shared" si="62"/>
        <v>10.099999999999966</v>
      </c>
      <c r="BG107" s="52">
        <f>IF(BB107&lt;=BG$4,AD107,"")</f>
        <v>10.099999999999966</v>
      </c>
      <c r="BH107" s="52">
        <f>IF(BC107&gt;=BH$4,AD107,"")</f>
        <v>10.099999999999966</v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9784.7200996183583</v>
      </c>
      <c r="AC108" s="71">
        <f t="shared" si="49"/>
        <v>215.27990038164171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4.9000000000000004</v>
      </c>
      <c r="AG108" s="74">
        <f t="shared" si="71"/>
        <v>200</v>
      </c>
      <c r="AH108" s="60">
        <f t="shared" si="71"/>
        <v>50</v>
      </c>
      <c r="AI108" s="60">
        <f t="shared" si="71"/>
        <v>245.00000000000003</v>
      </c>
      <c r="AJ108" s="60">
        <f t="shared" si="71"/>
        <v>10245</v>
      </c>
      <c r="AK108" s="60">
        <f t="shared" si="71"/>
        <v>1032.9898256678762</v>
      </c>
      <c r="AL108" s="60">
        <f t="shared" si="71"/>
        <v>20.659796513357524</v>
      </c>
      <c r="AM108" s="60">
        <f t="shared" si="71"/>
        <v>-757.7913518176947</v>
      </c>
      <c r="AN108" s="60">
        <f t="shared" si="71"/>
        <v>-757.7913518176947</v>
      </c>
      <c r="AO108" s="60">
        <f t="shared" si="71"/>
        <v>757.7913518176947</v>
      </c>
      <c r="AP108" s="61" t="str">
        <f t="shared" si="50"/>
        <v>VINTO</v>
      </c>
      <c r="AQ108" s="62">
        <f t="shared" si="46"/>
        <v>35</v>
      </c>
      <c r="AR108" s="63">
        <f t="shared" si="51"/>
        <v>3.1359796513357594</v>
      </c>
      <c r="AS108" s="63">
        <f t="shared" si="52"/>
        <v>156.79898256678797</v>
      </c>
      <c r="AT108" s="63">
        <f t="shared" si="53"/>
        <v>313.59796513357594</v>
      </c>
      <c r="AU108" s="63">
        <f t="shared" si="47"/>
        <v>-156.79898256678797</v>
      </c>
      <c r="AV108" s="68">
        <f t="shared" si="54"/>
        <v>0.1</v>
      </c>
      <c r="AW108" s="63">
        <f t="shared" si="55"/>
        <v>783.99491283393991</v>
      </c>
      <c r="AX108" s="63">
        <f t="shared" si="56"/>
        <v>-313.59796513357594</v>
      </c>
      <c r="AY108" s="64">
        <f t="shared" si="57"/>
        <v>470.39694770036397</v>
      </c>
      <c r="AZ108" s="65">
        <f t="shared" si="58"/>
        <v>255.11704731872226</v>
      </c>
      <c r="BA108" s="51">
        <f t="shared" si="59"/>
        <v>1097.5928779675157</v>
      </c>
      <c r="BB108" s="55">
        <f t="shared" si="60"/>
        <v>0.11217417225969765</v>
      </c>
      <c r="BC108" s="55">
        <f t="shared" si="61"/>
        <v>2.1850481483243835</v>
      </c>
      <c r="BE108" s="52">
        <f>IF(((AS108-T108)/T108)&gt;=BE$4,AD108,"")</f>
        <v>9.9999999999999662</v>
      </c>
      <c r="BF108" s="52">
        <f t="shared" si="62"/>
        <v>9.9999999999999662</v>
      </c>
      <c r="BG108" s="52">
        <f>IF(BB108&lt;=BG$4,AD108,"")</f>
        <v>9.9999999999999662</v>
      </c>
      <c r="BH108" s="52">
        <f>IF(BC108&gt;=BH$4,AD108,"")</f>
        <v>9.9999999999999662</v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9784.7200996183583</v>
      </c>
      <c r="AC109" s="71">
        <f t="shared" si="49"/>
        <v>215.27990038164171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4.9000000000000004</v>
      </c>
      <c r="AG109" s="74">
        <f t="shared" si="71"/>
        <v>200</v>
      </c>
      <c r="AH109" s="60">
        <f t="shared" si="71"/>
        <v>50</v>
      </c>
      <c r="AI109" s="60">
        <f t="shared" si="71"/>
        <v>245.00000000000003</v>
      </c>
      <c r="AJ109" s="60">
        <f t="shared" si="71"/>
        <v>10245</v>
      </c>
      <c r="AK109" s="60">
        <f t="shared" si="71"/>
        <v>1032.9898256678762</v>
      </c>
      <c r="AL109" s="60">
        <f t="shared" si="71"/>
        <v>20.659796513357524</v>
      </c>
      <c r="AM109" s="60">
        <f t="shared" si="71"/>
        <v>-757.7913518176947</v>
      </c>
      <c r="AN109" s="60">
        <f t="shared" si="71"/>
        <v>-757.7913518176947</v>
      </c>
      <c r="AO109" s="60">
        <f t="shared" si="71"/>
        <v>757.7913518176947</v>
      </c>
      <c r="AP109" s="61" t="str">
        <f t="shared" si="50"/>
        <v>VINTO</v>
      </c>
      <c r="AQ109" s="62">
        <f t="shared" si="46"/>
        <v>35</v>
      </c>
      <c r="AR109" s="63">
        <f t="shared" si="51"/>
        <v>3.1575552033694541</v>
      </c>
      <c r="AS109" s="63">
        <f t="shared" si="52"/>
        <v>157.87776016847269</v>
      </c>
      <c r="AT109" s="63">
        <f t="shared" si="53"/>
        <v>315.75552033694538</v>
      </c>
      <c r="AU109" s="63">
        <f t="shared" si="47"/>
        <v>-157.87776016847269</v>
      </c>
      <c r="AV109" s="68">
        <f t="shared" si="54"/>
        <v>0.1</v>
      </c>
      <c r="AW109" s="63">
        <f t="shared" si="55"/>
        <v>789.38880084236348</v>
      </c>
      <c r="AX109" s="63">
        <f t="shared" si="56"/>
        <v>-315.75552033694538</v>
      </c>
      <c r="AY109" s="64">
        <f t="shared" si="57"/>
        <v>473.6332805054181</v>
      </c>
      <c r="AZ109" s="65">
        <f t="shared" si="58"/>
        <v>258.35338012377639</v>
      </c>
      <c r="BA109" s="51">
        <f t="shared" si="59"/>
        <v>1105.1443211793089</v>
      </c>
      <c r="BB109" s="55">
        <f t="shared" si="60"/>
        <v>0.11294593099524776</v>
      </c>
      <c r="BC109" s="55">
        <f t="shared" si="61"/>
        <v>2.2000812879687111</v>
      </c>
      <c r="BE109" s="52">
        <f>IF(((AS109-T109)/T109)&gt;=BE$4,AD109,"")</f>
        <v>9.8999999999999666</v>
      </c>
      <c r="BF109" s="52">
        <f t="shared" si="62"/>
        <v>9.8999999999999666</v>
      </c>
      <c r="BG109" s="52">
        <f>IF(BB109&lt;=BG$4,AD109,"")</f>
        <v>9.8999999999999666</v>
      </c>
      <c r="BH109" s="52">
        <f>IF(BC109&gt;=BH$4,AD109,"")</f>
        <v>9.8999999999999666</v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9784.7200996183583</v>
      </c>
      <c r="AC110" s="71">
        <f t="shared" si="49"/>
        <v>215.27990038164171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4.9000000000000004</v>
      </c>
      <c r="AG110" s="74">
        <f t="shared" si="71"/>
        <v>200</v>
      </c>
      <c r="AH110" s="60">
        <f t="shared" si="71"/>
        <v>50</v>
      </c>
      <c r="AI110" s="60">
        <f t="shared" si="71"/>
        <v>245.00000000000003</v>
      </c>
      <c r="AJ110" s="60">
        <f t="shared" si="71"/>
        <v>10245</v>
      </c>
      <c r="AK110" s="60">
        <f t="shared" si="71"/>
        <v>1032.9898256678762</v>
      </c>
      <c r="AL110" s="60">
        <f t="shared" si="71"/>
        <v>20.659796513357524</v>
      </c>
      <c r="AM110" s="60">
        <f t="shared" si="71"/>
        <v>-757.7913518176947</v>
      </c>
      <c r="AN110" s="60">
        <f t="shared" si="71"/>
        <v>-757.7913518176947</v>
      </c>
      <c r="AO110" s="60">
        <f t="shared" si="71"/>
        <v>757.7913518176947</v>
      </c>
      <c r="AP110" s="61" t="str">
        <f t="shared" si="50"/>
        <v>VINTO</v>
      </c>
      <c r="AQ110" s="62">
        <f t="shared" si="46"/>
        <v>35</v>
      </c>
      <c r="AR110" s="63">
        <f t="shared" si="51"/>
        <v>3.1795710727915911</v>
      </c>
      <c r="AS110" s="63">
        <f t="shared" si="52"/>
        <v>158.97855363957956</v>
      </c>
      <c r="AT110" s="63">
        <f t="shared" si="53"/>
        <v>317.95710727915912</v>
      </c>
      <c r="AU110" s="63">
        <f t="shared" si="47"/>
        <v>-158.97855363957956</v>
      </c>
      <c r="AV110" s="68">
        <f t="shared" si="54"/>
        <v>0.1</v>
      </c>
      <c r="AW110" s="63">
        <f t="shared" si="55"/>
        <v>794.89276819789779</v>
      </c>
      <c r="AX110" s="63">
        <f t="shared" si="56"/>
        <v>-317.95710727915912</v>
      </c>
      <c r="AY110" s="64">
        <f t="shared" si="57"/>
        <v>476.93566091873868</v>
      </c>
      <c r="AZ110" s="65">
        <f t="shared" si="58"/>
        <v>261.65576053709697</v>
      </c>
      <c r="BA110" s="51">
        <f t="shared" si="59"/>
        <v>1112.8498754770569</v>
      </c>
      <c r="BB110" s="55">
        <f t="shared" si="60"/>
        <v>0.11373343990907439</v>
      </c>
      <c r="BC110" s="55">
        <f t="shared" si="61"/>
        <v>2.2154212263812902</v>
      </c>
      <c r="BE110" s="52">
        <f>IF(((AS110-T110)/T110)&gt;=BE$4,AD110,"")</f>
        <v>9.799999999999967</v>
      </c>
      <c r="BF110" s="52">
        <f t="shared" si="62"/>
        <v>9.799999999999967</v>
      </c>
      <c r="BG110" s="52">
        <f>IF(BB110&lt;=BG$4,AD110,"")</f>
        <v>9.799999999999967</v>
      </c>
      <c r="BH110" s="52">
        <f>IF(BC110&gt;=BH$4,AD110,"")</f>
        <v>9.799999999999967</v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9784.7200996183583</v>
      </c>
      <c r="AC111" s="71">
        <f t="shared" si="49"/>
        <v>215.27990038164171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4.9000000000000004</v>
      </c>
      <c r="AG111" s="74">
        <f t="shared" si="71"/>
        <v>200</v>
      </c>
      <c r="AH111" s="60">
        <f t="shared" si="71"/>
        <v>50</v>
      </c>
      <c r="AI111" s="60">
        <f t="shared" si="71"/>
        <v>245.00000000000003</v>
      </c>
      <c r="AJ111" s="60">
        <f t="shared" si="71"/>
        <v>10245</v>
      </c>
      <c r="AK111" s="60">
        <f t="shared" si="71"/>
        <v>1032.9898256678762</v>
      </c>
      <c r="AL111" s="60">
        <f t="shared" si="71"/>
        <v>20.659796513357524</v>
      </c>
      <c r="AM111" s="60">
        <f t="shared" si="71"/>
        <v>-757.7913518176947</v>
      </c>
      <c r="AN111" s="60">
        <f t="shared" si="71"/>
        <v>-757.7913518176947</v>
      </c>
      <c r="AO111" s="60">
        <f t="shared" si="71"/>
        <v>757.7913518176947</v>
      </c>
      <c r="AP111" s="61" t="str">
        <f t="shared" si="50"/>
        <v>VINTO</v>
      </c>
      <c r="AQ111" s="62">
        <f t="shared" si="46"/>
        <v>35</v>
      </c>
      <c r="AR111" s="63">
        <f t="shared" si="51"/>
        <v>3.2020408776657314</v>
      </c>
      <c r="AS111" s="63">
        <f t="shared" si="52"/>
        <v>160.10204388328657</v>
      </c>
      <c r="AT111" s="63">
        <f t="shared" si="53"/>
        <v>320.20408776657314</v>
      </c>
      <c r="AU111" s="63">
        <f t="shared" si="47"/>
        <v>-160.10204388328657</v>
      </c>
      <c r="AV111" s="68">
        <f t="shared" si="54"/>
        <v>0.1</v>
      </c>
      <c r="AW111" s="63">
        <f t="shared" si="55"/>
        <v>800.51021941643285</v>
      </c>
      <c r="AX111" s="63">
        <f t="shared" si="56"/>
        <v>-320.20408776657314</v>
      </c>
      <c r="AY111" s="64">
        <f t="shared" si="57"/>
        <v>480.30613164985971</v>
      </c>
      <c r="AZ111" s="65">
        <f t="shared" si="58"/>
        <v>265.026231268218</v>
      </c>
      <c r="BA111" s="51">
        <f t="shared" si="59"/>
        <v>1120.714307183006</v>
      </c>
      <c r="BB111" s="55">
        <f t="shared" si="60"/>
        <v>0.11453718612009332</v>
      </c>
      <c r="BC111" s="55">
        <f t="shared" si="61"/>
        <v>2.2310774521838197</v>
      </c>
      <c r="BE111" s="52">
        <f>IF(((AS111-T111)/T111)&gt;=BE$4,AD111,"")</f>
        <v>9.6999999999999673</v>
      </c>
      <c r="BF111" s="52">
        <f t="shared" si="62"/>
        <v>9.6999999999999673</v>
      </c>
      <c r="BG111" s="52">
        <f>IF(BB111&lt;=BG$4,AD111,"")</f>
        <v>9.6999999999999673</v>
      </c>
      <c r="BH111" s="52">
        <f>IF(BC111&gt;=BH$4,AD111,"")</f>
        <v>9.6999999999999673</v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9784.7200996183583</v>
      </c>
      <c r="AC112" s="71">
        <f t="shared" si="49"/>
        <v>215.27990038164171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4.9000000000000004</v>
      </c>
      <c r="AG112" s="74">
        <f t="shared" si="71"/>
        <v>200</v>
      </c>
      <c r="AH112" s="60">
        <f t="shared" si="71"/>
        <v>50</v>
      </c>
      <c r="AI112" s="60">
        <f t="shared" si="71"/>
        <v>245.00000000000003</v>
      </c>
      <c r="AJ112" s="60">
        <f t="shared" si="71"/>
        <v>10245</v>
      </c>
      <c r="AK112" s="60">
        <f t="shared" si="71"/>
        <v>1032.9898256678762</v>
      </c>
      <c r="AL112" s="60">
        <f t="shared" si="71"/>
        <v>20.659796513357524</v>
      </c>
      <c r="AM112" s="60">
        <f t="shared" si="71"/>
        <v>-757.7913518176947</v>
      </c>
      <c r="AN112" s="60">
        <f t="shared" si="71"/>
        <v>-757.7913518176947</v>
      </c>
      <c r="AO112" s="60">
        <f t="shared" si="71"/>
        <v>757.7913518176947</v>
      </c>
      <c r="AP112" s="61" t="str">
        <f t="shared" si="50"/>
        <v>VINTO</v>
      </c>
      <c r="AQ112" s="62">
        <f t="shared" si="46"/>
        <v>35</v>
      </c>
      <c r="AR112" s="63">
        <f t="shared" si="51"/>
        <v>3.2249788034747495</v>
      </c>
      <c r="AS112" s="63">
        <f t="shared" si="52"/>
        <v>161.24894017373748</v>
      </c>
      <c r="AT112" s="63">
        <f t="shared" si="53"/>
        <v>322.49788034747496</v>
      </c>
      <c r="AU112" s="63">
        <f t="shared" si="47"/>
        <v>-161.24894017373748</v>
      </c>
      <c r="AV112" s="68">
        <f t="shared" si="54"/>
        <v>0.1</v>
      </c>
      <c r="AW112" s="63">
        <f t="shared" si="55"/>
        <v>806.24470086868746</v>
      </c>
      <c r="AX112" s="63">
        <f t="shared" si="56"/>
        <v>-322.49788034747496</v>
      </c>
      <c r="AY112" s="64">
        <f t="shared" si="57"/>
        <v>483.7468205212125</v>
      </c>
      <c r="AZ112" s="65">
        <f t="shared" si="58"/>
        <v>268.46692013957079</v>
      </c>
      <c r="BA112" s="51">
        <f t="shared" si="59"/>
        <v>1128.7425812161623</v>
      </c>
      <c r="BB112" s="55">
        <f t="shared" si="60"/>
        <v>0.11535767704384181</v>
      </c>
      <c r="BC112" s="55">
        <f t="shared" si="61"/>
        <v>2.2470598493572354</v>
      </c>
      <c r="BE112" s="52">
        <f>IF(((AS112-T112)/T112)&gt;=BE$4,AD112,"")</f>
        <v>9.5999999999999677</v>
      </c>
      <c r="BF112" s="52">
        <f t="shared" si="62"/>
        <v>9.5999999999999677</v>
      </c>
      <c r="BG112" s="52">
        <f>IF(BB112&lt;=BG$4,AD112,"")</f>
        <v>9.5999999999999677</v>
      </c>
      <c r="BH112" s="52">
        <f>IF(BC112&gt;=BH$4,AD112,"")</f>
        <v>9.5999999999999677</v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9784.7200996183583</v>
      </c>
      <c r="AC113" s="71">
        <f t="shared" si="49"/>
        <v>215.27990038164171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4.9000000000000004</v>
      </c>
      <c r="AG113" s="74">
        <f t="shared" si="71"/>
        <v>200</v>
      </c>
      <c r="AH113" s="60">
        <f t="shared" si="71"/>
        <v>50</v>
      </c>
      <c r="AI113" s="60">
        <f t="shared" si="71"/>
        <v>245.00000000000003</v>
      </c>
      <c r="AJ113" s="60">
        <f t="shared" si="71"/>
        <v>10245</v>
      </c>
      <c r="AK113" s="60">
        <f t="shared" si="71"/>
        <v>1032.9898256678762</v>
      </c>
      <c r="AL113" s="60">
        <f t="shared" si="71"/>
        <v>20.659796513357524</v>
      </c>
      <c r="AM113" s="60">
        <f t="shared" si="71"/>
        <v>-757.7913518176947</v>
      </c>
      <c r="AN113" s="60">
        <f t="shared" si="71"/>
        <v>-757.7913518176947</v>
      </c>
      <c r="AO113" s="60">
        <f t="shared" si="71"/>
        <v>757.7913518176947</v>
      </c>
      <c r="AP113" s="61" t="str">
        <f t="shared" si="50"/>
        <v>VINTO</v>
      </c>
      <c r="AQ113" s="62">
        <f t="shared" si="46"/>
        <v>35</v>
      </c>
      <c r="AR113" s="63">
        <f t="shared" si="51"/>
        <v>3.2483996329850098</v>
      </c>
      <c r="AS113" s="63">
        <f t="shared" si="52"/>
        <v>162.4199816492505</v>
      </c>
      <c r="AT113" s="63">
        <f t="shared" si="53"/>
        <v>324.839963298501</v>
      </c>
      <c r="AU113" s="63">
        <f t="shared" si="47"/>
        <v>-162.4199816492505</v>
      </c>
      <c r="AV113" s="68">
        <f t="shared" si="54"/>
        <v>0.1</v>
      </c>
      <c r="AW113" s="63">
        <f t="shared" si="55"/>
        <v>812.09990824625254</v>
      </c>
      <c r="AX113" s="63">
        <f t="shared" si="56"/>
        <v>-324.839963298501</v>
      </c>
      <c r="AY113" s="64">
        <f t="shared" si="57"/>
        <v>487.25994494775153</v>
      </c>
      <c r="AZ113" s="65">
        <f t="shared" si="58"/>
        <v>271.98004456610983</v>
      </c>
      <c r="BA113" s="51">
        <f t="shared" si="59"/>
        <v>1136.9398715447535</v>
      </c>
      <c r="BB113" s="55">
        <f t="shared" si="60"/>
        <v>0.11619544146072186</v>
      </c>
      <c r="BC113" s="55">
        <f t="shared" si="61"/>
        <v>2.2633787180500913</v>
      </c>
      <c r="BE113" s="52">
        <f>IF(((AS113-T113)/T113)&gt;=BE$4,AD113,"")</f>
        <v>9.499999999999968</v>
      </c>
      <c r="BF113" s="52">
        <f t="shared" si="62"/>
        <v>9.499999999999968</v>
      </c>
      <c r="BG113" s="52">
        <f>IF(BB113&lt;=BG$4,AD113,"")</f>
        <v>9.499999999999968</v>
      </c>
      <c r="BH113" s="52">
        <f>IF(BC113&gt;=BH$4,AD113,"")</f>
        <v>9.499999999999968</v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9784.7200996183583</v>
      </c>
      <c r="AC114" s="71">
        <f t="shared" si="49"/>
        <v>215.27990038164171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4.9000000000000004</v>
      </c>
      <c r="AG114" s="74">
        <f t="shared" si="71"/>
        <v>200</v>
      </c>
      <c r="AH114" s="60">
        <f t="shared" si="71"/>
        <v>50</v>
      </c>
      <c r="AI114" s="60">
        <f t="shared" si="71"/>
        <v>245.00000000000003</v>
      </c>
      <c r="AJ114" s="60">
        <f t="shared" si="71"/>
        <v>10245</v>
      </c>
      <c r="AK114" s="60">
        <f t="shared" si="71"/>
        <v>1032.9898256678762</v>
      </c>
      <c r="AL114" s="60">
        <f t="shared" si="71"/>
        <v>20.659796513357524</v>
      </c>
      <c r="AM114" s="60">
        <f t="shared" si="71"/>
        <v>-757.7913518176947</v>
      </c>
      <c r="AN114" s="60">
        <f t="shared" si="71"/>
        <v>-757.7913518176947</v>
      </c>
      <c r="AO114" s="60">
        <f t="shared" si="71"/>
        <v>757.7913518176947</v>
      </c>
      <c r="AP114" s="61" t="str">
        <f t="shared" si="50"/>
        <v>VINTO</v>
      </c>
      <c r="AQ114" s="62">
        <f t="shared" si="46"/>
        <v>35</v>
      </c>
      <c r="AR114" s="63">
        <f t="shared" si="51"/>
        <v>3.2723187780167655</v>
      </c>
      <c r="AS114" s="63">
        <f t="shared" si="52"/>
        <v>163.61593890083827</v>
      </c>
      <c r="AT114" s="63">
        <f t="shared" si="53"/>
        <v>327.23187780167655</v>
      </c>
      <c r="AU114" s="63">
        <f t="shared" si="47"/>
        <v>-163.61593890083827</v>
      </c>
      <c r="AV114" s="68">
        <f t="shared" si="54"/>
        <v>0.1</v>
      </c>
      <c r="AW114" s="63">
        <f t="shared" si="55"/>
        <v>818.07969450419137</v>
      </c>
      <c r="AX114" s="63">
        <f t="shared" si="56"/>
        <v>-327.23187780167655</v>
      </c>
      <c r="AY114" s="64">
        <f t="shared" si="57"/>
        <v>490.84781670251482</v>
      </c>
      <c r="AZ114" s="65">
        <f t="shared" si="58"/>
        <v>275.56791632087311</v>
      </c>
      <c r="BA114" s="51">
        <f t="shared" si="59"/>
        <v>1145.3115723058679</v>
      </c>
      <c r="BB114" s="55">
        <f t="shared" si="60"/>
        <v>0.11705103065242914</v>
      </c>
      <c r="BC114" s="55">
        <f t="shared" si="61"/>
        <v>2.2800447967151349</v>
      </c>
      <c r="BE114" s="52">
        <f>IF(((AS114-T114)/T114)&gt;=BE$4,AD114,"")</f>
        <v>9.3999999999999684</v>
      </c>
      <c r="BF114" s="52">
        <f t="shared" si="62"/>
        <v>9.3999999999999684</v>
      </c>
      <c r="BG114" s="52">
        <f>IF(BB114&lt;=BG$4,AD114,"")</f>
        <v>9.3999999999999684</v>
      </c>
      <c r="BH114" s="52">
        <f>IF(BC114&gt;=BH$4,AD114,"")</f>
        <v>9.3999999999999684</v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9784.7200996183583</v>
      </c>
      <c r="AC115" s="71">
        <f t="shared" si="49"/>
        <v>215.27990038164171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4.9000000000000004</v>
      </c>
      <c r="AG115" s="74">
        <f t="shared" si="71"/>
        <v>200</v>
      </c>
      <c r="AH115" s="60">
        <f t="shared" si="71"/>
        <v>50</v>
      </c>
      <c r="AI115" s="60">
        <f t="shared" si="71"/>
        <v>245.00000000000003</v>
      </c>
      <c r="AJ115" s="60">
        <f t="shared" si="71"/>
        <v>10245</v>
      </c>
      <c r="AK115" s="60">
        <f t="shared" si="71"/>
        <v>1032.9898256678762</v>
      </c>
      <c r="AL115" s="60">
        <f t="shared" si="71"/>
        <v>20.659796513357524</v>
      </c>
      <c r="AM115" s="60">
        <f t="shared" si="71"/>
        <v>-757.7913518176947</v>
      </c>
      <c r="AN115" s="60">
        <f t="shared" si="71"/>
        <v>-757.7913518176947</v>
      </c>
      <c r="AO115" s="60">
        <f t="shared" si="71"/>
        <v>757.7913518176947</v>
      </c>
      <c r="AP115" s="61" t="str">
        <f t="shared" si="50"/>
        <v>VINTO</v>
      </c>
      <c r="AQ115" s="62">
        <f t="shared" si="46"/>
        <v>35</v>
      </c>
      <c r="AR115" s="63">
        <f t="shared" si="51"/>
        <v>3.2967523132642573</v>
      </c>
      <c r="AS115" s="63">
        <f t="shared" si="52"/>
        <v>164.83761566321286</v>
      </c>
      <c r="AT115" s="63">
        <f t="shared" si="53"/>
        <v>329.67523132642572</v>
      </c>
      <c r="AU115" s="63">
        <f t="shared" si="47"/>
        <v>-164.83761566321286</v>
      </c>
      <c r="AV115" s="68">
        <f t="shared" si="54"/>
        <v>0.1</v>
      </c>
      <c r="AW115" s="63">
        <f t="shared" si="55"/>
        <v>824.18807831606432</v>
      </c>
      <c r="AX115" s="63">
        <f t="shared" si="56"/>
        <v>-329.67523132642572</v>
      </c>
      <c r="AY115" s="64">
        <f t="shared" si="57"/>
        <v>494.5128469896386</v>
      </c>
      <c r="AZ115" s="65">
        <f t="shared" si="58"/>
        <v>279.23294660799689</v>
      </c>
      <c r="BA115" s="51">
        <f t="shared" si="59"/>
        <v>1153.8633096424901</v>
      </c>
      <c r="BB115" s="55">
        <f t="shared" si="60"/>
        <v>0.1179250196117</v>
      </c>
      <c r="BC115" s="55">
        <f t="shared" si="61"/>
        <v>2.2970692856740511</v>
      </c>
      <c r="BE115" s="52">
        <f>IF(((AS115-T115)/T115)&gt;=BE$4,AD115,"")</f>
        <v>9.2999999999999687</v>
      </c>
      <c r="BF115" s="52">
        <f t="shared" si="62"/>
        <v>9.2999999999999687</v>
      </c>
      <c r="BG115" s="52">
        <f>IF(BB115&lt;=BG$4,AD115,"")</f>
        <v>9.2999999999999687</v>
      </c>
      <c r="BH115" s="52">
        <f>IF(BC115&gt;=BH$4,AD115,"")</f>
        <v>9.2999999999999687</v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9784.7200996183583</v>
      </c>
      <c r="AC116" s="71">
        <f t="shared" si="49"/>
        <v>215.27990038164171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4.9000000000000004</v>
      </c>
      <c r="AG116" s="74">
        <f t="shared" si="71"/>
        <v>200</v>
      </c>
      <c r="AH116" s="60">
        <f t="shared" si="71"/>
        <v>50</v>
      </c>
      <c r="AI116" s="60">
        <f t="shared" si="71"/>
        <v>245.00000000000003</v>
      </c>
      <c r="AJ116" s="60">
        <f t="shared" si="71"/>
        <v>10245</v>
      </c>
      <c r="AK116" s="60">
        <f t="shared" si="71"/>
        <v>1032.9898256678762</v>
      </c>
      <c r="AL116" s="60">
        <f t="shared" si="71"/>
        <v>20.659796513357524</v>
      </c>
      <c r="AM116" s="60">
        <f t="shared" si="71"/>
        <v>-757.7913518176947</v>
      </c>
      <c r="AN116" s="60">
        <f t="shared" si="71"/>
        <v>-757.7913518176947</v>
      </c>
      <c r="AO116" s="60">
        <f t="shared" si="71"/>
        <v>757.7913518176947</v>
      </c>
      <c r="AP116" s="61" t="str">
        <f t="shared" si="50"/>
        <v>VINTO</v>
      </c>
      <c r="AQ116" s="62">
        <f t="shared" si="46"/>
        <v>35</v>
      </c>
      <c r="AR116" s="63">
        <f t="shared" si="51"/>
        <v>3.3217170123214776</v>
      </c>
      <c r="AS116" s="63">
        <f t="shared" si="52"/>
        <v>166.08585061607388</v>
      </c>
      <c r="AT116" s="63">
        <f t="shared" si="53"/>
        <v>332.17170123214777</v>
      </c>
      <c r="AU116" s="63">
        <f t="shared" si="47"/>
        <v>-166.08585061607388</v>
      </c>
      <c r="AV116" s="68">
        <f t="shared" si="54"/>
        <v>0.1</v>
      </c>
      <c r="AW116" s="63">
        <f t="shared" si="55"/>
        <v>830.42925308036945</v>
      </c>
      <c r="AX116" s="63">
        <f t="shared" si="56"/>
        <v>-332.17170123214777</v>
      </c>
      <c r="AY116" s="64">
        <f t="shared" si="57"/>
        <v>498.25755184822168</v>
      </c>
      <c r="AZ116" s="65">
        <f t="shared" si="58"/>
        <v>282.97765146657997</v>
      </c>
      <c r="BA116" s="51">
        <f t="shared" si="59"/>
        <v>1162.6009543125172</v>
      </c>
      <c r="BB116" s="55">
        <f t="shared" si="60"/>
        <v>0.11881800833095503</v>
      </c>
      <c r="BC116" s="55">
        <f t="shared" si="61"/>
        <v>2.3144638722190307</v>
      </c>
      <c r="BE116" s="52">
        <f>IF(((AS116-T116)/T116)&gt;=BE$4,AD116,"")</f>
        <v>9.1999999999999691</v>
      </c>
      <c r="BF116" s="52">
        <f t="shared" si="62"/>
        <v>9.1999999999999691</v>
      </c>
      <c r="BG116" s="52">
        <f>IF(BB116&lt;=BG$4,AD116,"")</f>
        <v>9.1999999999999691</v>
      </c>
      <c r="BH116" s="52">
        <f>IF(BC116&gt;=BH$4,AD116,"")</f>
        <v>9.1999999999999691</v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9784.7200996183583</v>
      </c>
      <c r="AC117" s="71">
        <f t="shared" si="49"/>
        <v>215.27990038164171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4.9000000000000004</v>
      </c>
      <c r="AG117" s="74">
        <f t="shared" si="71"/>
        <v>200</v>
      </c>
      <c r="AH117" s="60">
        <f t="shared" si="71"/>
        <v>50</v>
      </c>
      <c r="AI117" s="60">
        <f t="shared" si="71"/>
        <v>245.00000000000003</v>
      </c>
      <c r="AJ117" s="60">
        <f t="shared" si="71"/>
        <v>10245</v>
      </c>
      <c r="AK117" s="60">
        <f t="shared" si="71"/>
        <v>1032.9898256678762</v>
      </c>
      <c r="AL117" s="60">
        <f t="shared" si="71"/>
        <v>20.659796513357524</v>
      </c>
      <c r="AM117" s="60">
        <f t="shared" si="71"/>
        <v>-757.7913518176947</v>
      </c>
      <c r="AN117" s="60">
        <f t="shared" si="71"/>
        <v>-757.7913518176947</v>
      </c>
      <c r="AO117" s="60">
        <f t="shared" si="71"/>
        <v>757.7913518176947</v>
      </c>
      <c r="AP117" s="61" t="str">
        <f t="shared" si="50"/>
        <v>VINTO</v>
      </c>
      <c r="AQ117" s="62">
        <f t="shared" si="46"/>
        <v>35</v>
      </c>
      <c r="AR117" s="63">
        <f t="shared" si="51"/>
        <v>3.3472303860832522</v>
      </c>
      <c r="AS117" s="63">
        <f t="shared" si="52"/>
        <v>167.36151930416261</v>
      </c>
      <c r="AT117" s="63">
        <f t="shared" si="53"/>
        <v>334.72303860832523</v>
      </c>
      <c r="AU117" s="63">
        <f t="shared" si="47"/>
        <v>-167.36151930416261</v>
      </c>
      <c r="AV117" s="68">
        <f t="shared" si="54"/>
        <v>0.1</v>
      </c>
      <c r="AW117" s="63">
        <f t="shared" si="55"/>
        <v>836.80759652081304</v>
      </c>
      <c r="AX117" s="63">
        <f t="shared" si="56"/>
        <v>-334.72303860832523</v>
      </c>
      <c r="AY117" s="64">
        <f t="shared" si="57"/>
        <v>502.08455791248781</v>
      </c>
      <c r="AZ117" s="65">
        <f t="shared" si="58"/>
        <v>286.8046575308461</v>
      </c>
      <c r="BA117" s="51">
        <f t="shared" si="59"/>
        <v>1171.5306351291383</v>
      </c>
      <c r="BB117" s="55">
        <f t="shared" si="60"/>
        <v>0.11973062317590796</v>
      </c>
      <c r="BC117" s="55">
        <f t="shared" si="61"/>
        <v>2.3322407573693944</v>
      </c>
      <c r="BE117" s="52">
        <f>IF(((AS117-T117)/T117)&gt;=BE$4,AD117,"")</f>
        <v>9.0999999999999694</v>
      </c>
      <c r="BF117" s="52">
        <f t="shared" si="62"/>
        <v>9.0999999999999694</v>
      </c>
      <c r="BG117" s="52">
        <f>IF(BB117&lt;=BG$4,AD117,"")</f>
        <v>9.0999999999999694</v>
      </c>
      <c r="BH117" s="52">
        <f>IF(BC117&gt;=BH$4,AD117,"")</f>
        <v>9.0999999999999694</v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9784.7200996183583</v>
      </c>
      <c r="AC118" s="71">
        <f t="shared" si="49"/>
        <v>215.27990038164171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4.9000000000000004</v>
      </c>
      <c r="AG118" s="74">
        <f t="shared" si="71"/>
        <v>200</v>
      </c>
      <c r="AH118" s="60">
        <f t="shared" si="71"/>
        <v>50</v>
      </c>
      <c r="AI118" s="60">
        <f t="shared" si="71"/>
        <v>245.00000000000003</v>
      </c>
      <c r="AJ118" s="60">
        <f t="shared" si="71"/>
        <v>10245</v>
      </c>
      <c r="AK118" s="60">
        <f t="shared" si="71"/>
        <v>1032.9898256678762</v>
      </c>
      <c r="AL118" s="60">
        <f t="shared" si="71"/>
        <v>20.659796513357524</v>
      </c>
      <c r="AM118" s="60">
        <f t="shared" si="71"/>
        <v>-757.7913518176947</v>
      </c>
      <c r="AN118" s="60">
        <f t="shared" si="71"/>
        <v>-757.7913518176947</v>
      </c>
      <c r="AO118" s="60">
        <f t="shared" si="71"/>
        <v>757.7913518176947</v>
      </c>
      <c r="AP118" s="61" t="str">
        <f t="shared" si="50"/>
        <v>VINTO</v>
      </c>
      <c r="AQ118" s="62">
        <f t="shared" si="46"/>
        <v>35</v>
      </c>
      <c r="AR118" s="63">
        <f t="shared" si="51"/>
        <v>3.3733107237063993</v>
      </c>
      <c r="AS118" s="63">
        <f t="shared" si="52"/>
        <v>168.66553618531995</v>
      </c>
      <c r="AT118" s="63">
        <f t="shared" si="53"/>
        <v>337.3310723706399</v>
      </c>
      <c r="AU118" s="63">
        <f t="shared" si="47"/>
        <v>-168.66553618531995</v>
      </c>
      <c r="AV118" s="68">
        <f t="shared" si="54"/>
        <v>0.1</v>
      </c>
      <c r="AW118" s="63">
        <f t="shared" si="55"/>
        <v>843.32768092659978</v>
      </c>
      <c r="AX118" s="63">
        <f t="shared" si="56"/>
        <v>-337.3310723706399</v>
      </c>
      <c r="AY118" s="64">
        <f t="shared" si="57"/>
        <v>505.99660855595988</v>
      </c>
      <c r="AZ118" s="65">
        <f t="shared" si="58"/>
        <v>290.71670817431817</v>
      </c>
      <c r="BA118" s="51">
        <f t="shared" si="59"/>
        <v>1180.6587532972396</v>
      </c>
      <c r="BB118" s="55">
        <f t="shared" si="60"/>
        <v>0.12066351835074872</v>
      </c>
      <c r="BC118" s="55">
        <f t="shared" si="61"/>
        <v>2.3504126844119879</v>
      </c>
      <c r="BE118" s="52">
        <f>IF(((AS118-T118)/T118)&gt;=BE$4,AD118,"")</f>
        <v>8.9999999999999698</v>
      </c>
      <c r="BF118" s="52">
        <f t="shared" si="62"/>
        <v>8.9999999999999698</v>
      </c>
      <c r="BG118" s="52">
        <f>IF(BB118&lt;=BG$4,AD118,"")</f>
        <v>8.9999999999999698</v>
      </c>
      <c r="BH118" s="52">
        <f>IF(BC118&gt;=BH$4,AD118,"")</f>
        <v>8.9999999999999698</v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9784.7200996183583</v>
      </c>
      <c r="AC119" s="71">
        <f t="shared" si="49"/>
        <v>215.27990038164171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4.9000000000000004</v>
      </c>
      <c r="AG119" s="74">
        <f t="shared" si="71"/>
        <v>200</v>
      </c>
      <c r="AH119" s="60">
        <f t="shared" si="71"/>
        <v>50</v>
      </c>
      <c r="AI119" s="60">
        <f t="shared" si="71"/>
        <v>245.00000000000003</v>
      </c>
      <c r="AJ119" s="60">
        <f t="shared" si="71"/>
        <v>10245</v>
      </c>
      <c r="AK119" s="60">
        <f t="shared" si="71"/>
        <v>1032.9898256678762</v>
      </c>
      <c r="AL119" s="60">
        <f t="shared" si="71"/>
        <v>20.659796513357524</v>
      </c>
      <c r="AM119" s="60">
        <f t="shared" si="71"/>
        <v>-757.7913518176947</v>
      </c>
      <c r="AN119" s="60">
        <f t="shared" si="71"/>
        <v>-757.7913518176947</v>
      </c>
      <c r="AO119" s="60">
        <f t="shared" si="71"/>
        <v>757.7913518176947</v>
      </c>
      <c r="AP119" s="61" t="str">
        <f t="shared" si="50"/>
        <v>VINTO</v>
      </c>
      <c r="AQ119" s="62">
        <f t="shared" si="46"/>
        <v>35</v>
      </c>
      <c r="AR119" s="63">
        <f t="shared" si="51"/>
        <v>3.3999771363323141</v>
      </c>
      <c r="AS119" s="63">
        <f t="shared" si="52"/>
        <v>169.9988568166157</v>
      </c>
      <c r="AT119" s="63">
        <f t="shared" si="53"/>
        <v>339.9977136332314</v>
      </c>
      <c r="AU119" s="63">
        <f t="shared" si="47"/>
        <v>-169.9988568166157</v>
      </c>
      <c r="AV119" s="68">
        <f t="shared" si="54"/>
        <v>0.1</v>
      </c>
      <c r="AW119" s="63">
        <f t="shared" si="55"/>
        <v>849.99428408307847</v>
      </c>
      <c r="AX119" s="63">
        <f t="shared" si="56"/>
        <v>-339.9977136332314</v>
      </c>
      <c r="AY119" s="64">
        <f t="shared" si="57"/>
        <v>509.99657044984707</v>
      </c>
      <c r="AZ119" s="65">
        <f t="shared" si="58"/>
        <v>294.71667006820536</v>
      </c>
      <c r="BA119" s="51">
        <f t="shared" si="59"/>
        <v>1189.9919977163099</v>
      </c>
      <c r="BB119" s="55">
        <f t="shared" si="60"/>
        <v>0.1216173774621028</v>
      </c>
      <c r="BC119" s="55">
        <f t="shared" si="61"/>
        <v>2.3689929693656517</v>
      </c>
      <c r="BE119" s="52">
        <f>IF(((AS119-T119)/T119)&gt;=BE$4,AD119,"")</f>
        <v>8.8999999999999702</v>
      </c>
      <c r="BF119" s="52">
        <f t="shared" si="62"/>
        <v>8.8999999999999702</v>
      </c>
      <c r="BG119" s="52">
        <f>IF(BB119&lt;=BG$4,AD119,"")</f>
        <v>8.8999999999999702</v>
      </c>
      <c r="BH119" s="52">
        <f>IF(BC119&gt;=BH$4,AD119,"")</f>
        <v>8.8999999999999702</v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9784.7200996183583</v>
      </c>
      <c r="AC120" s="71">
        <f t="shared" si="49"/>
        <v>215.27990038164171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4.9000000000000004</v>
      </c>
      <c r="AG120" s="74">
        <f t="shared" si="71"/>
        <v>200</v>
      </c>
      <c r="AH120" s="60">
        <f t="shared" si="71"/>
        <v>50</v>
      </c>
      <c r="AI120" s="60">
        <f t="shared" si="71"/>
        <v>245.00000000000003</v>
      </c>
      <c r="AJ120" s="60">
        <f t="shared" si="71"/>
        <v>10245</v>
      </c>
      <c r="AK120" s="60">
        <f t="shared" si="71"/>
        <v>1032.9898256678762</v>
      </c>
      <c r="AL120" s="60">
        <f t="shared" si="71"/>
        <v>20.659796513357524</v>
      </c>
      <c r="AM120" s="60">
        <f t="shared" si="71"/>
        <v>-757.7913518176947</v>
      </c>
      <c r="AN120" s="60">
        <f t="shared" si="71"/>
        <v>-757.7913518176947</v>
      </c>
      <c r="AO120" s="60">
        <f t="shared" si="71"/>
        <v>757.7913518176947</v>
      </c>
      <c r="AP120" s="61" t="str">
        <f t="shared" si="50"/>
        <v>VINTO</v>
      </c>
      <c r="AQ120" s="62">
        <f t="shared" si="46"/>
        <v>35</v>
      </c>
      <c r="AR120" s="63">
        <f t="shared" si="51"/>
        <v>3.4272496037906359</v>
      </c>
      <c r="AS120" s="63">
        <f t="shared" si="52"/>
        <v>171.36248018953179</v>
      </c>
      <c r="AT120" s="63">
        <f t="shared" si="53"/>
        <v>342.72496037906359</v>
      </c>
      <c r="AU120" s="63">
        <f t="shared" si="47"/>
        <v>-171.36248018953179</v>
      </c>
      <c r="AV120" s="68">
        <f t="shared" si="54"/>
        <v>0.1</v>
      </c>
      <c r="AW120" s="63">
        <f t="shared" si="55"/>
        <v>856.81240094765894</v>
      </c>
      <c r="AX120" s="63">
        <f t="shared" si="56"/>
        <v>-342.72496037906359</v>
      </c>
      <c r="AY120" s="64">
        <f t="shared" si="57"/>
        <v>514.08744056859541</v>
      </c>
      <c r="AZ120" s="65">
        <f t="shared" si="58"/>
        <v>298.8075401869537</v>
      </c>
      <c r="BA120" s="51">
        <f t="shared" si="59"/>
        <v>1199.5373613267225</v>
      </c>
      <c r="BB120" s="55">
        <f t="shared" si="60"/>
        <v>0.12259291518962398</v>
      </c>
      <c r="BC120" s="55">
        <f t="shared" si="61"/>
        <v>2.3879955335228078</v>
      </c>
      <c r="BE120" s="52">
        <f>IF(((AS120-T120)/T120)&gt;=BE$4,AD120,"")</f>
        <v>8.7999999999999705</v>
      </c>
      <c r="BF120" s="52">
        <f t="shared" si="62"/>
        <v>8.7999999999999705</v>
      </c>
      <c r="BG120" s="52">
        <f>IF(BB120&lt;=BG$4,AD120,"")</f>
        <v>8.7999999999999705</v>
      </c>
      <c r="BH120" s="52">
        <f>IF(BC120&gt;=BH$4,AD120,"")</f>
        <v>8.7999999999999705</v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9784.7200996183583</v>
      </c>
      <c r="AC121" s="71">
        <f t="shared" si="49"/>
        <v>215.27990038164171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4.9000000000000004</v>
      </c>
      <c r="AG121" s="74">
        <f t="shared" si="71"/>
        <v>200</v>
      </c>
      <c r="AH121" s="60">
        <f t="shared" si="71"/>
        <v>50</v>
      </c>
      <c r="AI121" s="60">
        <f t="shared" si="71"/>
        <v>245.00000000000003</v>
      </c>
      <c r="AJ121" s="60">
        <f t="shared" si="71"/>
        <v>10245</v>
      </c>
      <c r="AK121" s="60">
        <f t="shared" si="71"/>
        <v>1032.9898256678762</v>
      </c>
      <c r="AL121" s="60">
        <f t="shared" si="71"/>
        <v>20.659796513357524</v>
      </c>
      <c r="AM121" s="60">
        <f t="shared" si="71"/>
        <v>-757.7913518176947</v>
      </c>
      <c r="AN121" s="60">
        <f t="shared" si="71"/>
        <v>-757.7913518176947</v>
      </c>
      <c r="AO121" s="60">
        <f t="shared" si="71"/>
        <v>757.7913518176947</v>
      </c>
      <c r="AP121" s="61" t="str">
        <f t="shared" si="50"/>
        <v>VINTO</v>
      </c>
      <c r="AQ121" s="62">
        <f t="shared" si="46"/>
        <v>35</v>
      </c>
      <c r="AR121" s="63">
        <f t="shared" si="51"/>
        <v>3.4551490245238616</v>
      </c>
      <c r="AS121" s="63">
        <f t="shared" si="52"/>
        <v>172.75745122619307</v>
      </c>
      <c r="AT121" s="63">
        <f t="shared" si="53"/>
        <v>345.51490245238614</v>
      </c>
      <c r="AU121" s="63">
        <f t="shared" si="47"/>
        <v>-172.75745122619307</v>
      </c>
      <c r="AV121" s="68">
        <f t="shared" si="54"/>
        <v>0.1</v>
      </c>
      <c r="AW121" s="63">
        <f t="shared" si="55"/>
        <v>863.78725613096537</v>
      </c>
      <c r="AX121" s="63">
        <f t="shared" si="56"/>
        <v>-345.51490245238614</v>
      </c>
      <c r="AY121" s="64">
        <f t="shared" si="57"/>
        <v>518.27235367857929</v>
      </c>
      <c r="AZ121" s="65">
        <f t="shared" si="58"/>
        <v>302.99245329693758</v>
      </c>
      <c r="BA121" s="51">
        <f t="shared" si="59"/>
        <v>1209.3021585833515</v>
      </c>
      <c r="BB121" s="55">
        <f t="shared" si="60"/>
        <v>0.12359087907180083</v>
      </c>
      <c r="BC121" s="55">
        <f t="shared" si="61"/>
        <v>2.4074349382353009</v>
      </c>
      <c r="BE121" s="52">
        <f>IF(((AS121-T121)/T121)&gt;=BE$4,AD121,"")</f>
        <v>8.6999999999999709</v>
      </c>
      <c r="BF121" s="52">
        <f t="shared" si="62"/>
        <v>8.6999999999999709</v>
      </c>
      <c r="BG121" s="52">
        <f>IF(BB121&lt;=BG$4,AD121,"")</f>
        <v>8.6999999999999709</v>
      </c>
      <c r="BH121" s="52">
        <f>IF(BC121&gt;=BH$4,AD121,"")</f>
        <v>8.6999999999999709</v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9784.7200996183583</v>
      </c>
      <c r="AC122" s="71">
        <f t="shared" si="49"/>
        <v>215.27990038164171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4.9000000000000004</v>
      </c>
      <c r="AG122" s="74">
        <f t="shared" si="74"/>
        <v>200</v>
      </c>
      <c r="AH122" s="60">
        <f t="shared" si="74"/>
        <v>50</v>
      </c>
      <c r="AI122" s="60">
        <f t="shared" si="74"/>
        <v>245.00000000000003</v>
      </c>
      <c r="AJ122" s="60">
        <f t="shared" si="74"/>
        <v>10245</v>
      </c>
      <c r="AK122" s="60">
        <f t="shared" si="74"/>
        <v>1032.9898256678762</v>
      </c>
      <c r="AL122" s="60">
        <f t="shared" si="74"/>
        <v>20.659796513357524</v>
      </c>
      <c r="AM122" s="60">
        <f t="shared" si="74"/>
        <v>-757.7913518176947</v>
      </c>
      <c r="AN122" s="60">
        <f t="shared" si="74"/>
        <v>-757.7913518176947</v>
      </c>
      <c r="AO122" s="60">
        <f t="shared" si="74"/>
        <v>757.7913518176947</v>
      </c>
      <c r="AP122" s="61" t="str">
        <f t="shared" si="50"/>
        <v>VINTO</v>
      </c>
      <c r="AQ122" s="62">
        <f t="shared" si="46"/>
        <v>35</v>
      </c>
      <c r="AR122" s="63">
        <f t="shared" si="51"/>
        <v>3.4836972689950692</v>
      </c>
      <c r="AS122" s="63">
        <f t="shared" si="52"/>
        <v>174.18486344975346</v>
      </c>
      <c r="AT122" s="63">
        <f t="shared" si="53"/>
        <v>348.36972689950693</v>
      </c>
      <c r="AU122" s="63">
        <f t="shared" si="47"/>
        <v>-174.18486344975346</v>
      </c>
      <c r="AV122" s="68">
        <f t="shared" si="54"/>
        <v>0.1</v>
      </c>
      <c r="AW122" s="63">
        <f t="shared" si="55"/>
        <v>870.92431724876735</v>
      </c>
      <c r="AX122" s="63">
        <f t="shared" si="56"/>
        <v>-348.36972689950693</v>
      </c>
      <c r="AY122" s="64">
        <f t="shared" si="57"/>
        <v>522.55459034926048</v>
      </c>
      <c r="AZ122" s="65">
        <f t="shared" si="58"/>
        <v>307.27468996761877</v>
      </c>
      <c r="BA122" s="51">
        <f t="shared" si="59"/>
        <v>1219.2940441482742</v>
      </c>
      <c r="BB122" s="55">
        <f t="shared" si="60"/>
        <v>0.1246120514163539</v>
      </c>
      <c r="BC122" s="55">
        <f t="shared" si="61"/>
        <v>2.427326422127154</v>
      </c>
      <c r="BE122" s="52">
        <f>IF(((AS122-T122)/T122)&gt;=BE$4,AD122,"")</f>
        <v>8.5999999999999712</v>
      </c>
      <c r="BF122" s="52">
        <f t="shared" si="62"/>
        <v>8.5999999999999712</v>
      </c>
      <c r="BG122" s="52">
        <f>IF(BB122&lt;=BG$4,AD122,"")</f>
        <v>8.5999999999999712</v>
      </c>
      <c r="BH122" s="52">
        <f>IF(BC122&gt;=BH$4,AD122,"")</f>
        <v>8.5999999999999712</v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9784.7200996183583</v>
      </c>
      <c r="AC123" s="71">
        <f t="shared" si="49"/>
        <v>215.27990038164171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4.9000000000000004</v>
      </c>
      <c r="AG123" s="74">
        <f t="shared" si="74"/>
        <v>200</v>
      </c>
      <c r="AH123" s="60">
        <f t="shared" si="74"/>
        <v>50</v>
      </c>
      <c r="AI123" s="60">
        <f t="shared" si="74"/>
        <v>245.00000000000003</v>
      </c>
      <c r="AJ123" s="60">
        <f t="shared" si="74"/>
        <v>10245</v>
      </c>
      <c r="AK123" s="60">
        <f t="shared" si="74"/>
        <v>1032.9898256678762</v>
      </c>
      <c r="AL123" s="60">
        <f t="shared" si="74"/>
        <v>20.659796513357524</v>
      </c>
      <c r="AM123" s="60">
        <f t="shared" si="74"/>
        <v>-757.7913518176947</v>
      </c>
      <c r="AN123" s="60">
        <f t="shared" si="74"/>
        <v>-757.7913518176947</v>
      </c>
      <c r="AO123" s="60">
        <f t="shared" si="74"/>
        <v>757.7913518176947</v>
      </c>
      <c r="AP123" s="61" t="str">
        <f t="shared" si="50"/>
        <v>VINTO</v>
      </c>
      <c r="AQ123" s="62">
        <f t="shared" si="46"/>
        <v>35</v>
      </c>
      <c r="AR123" s="63">
        <f t="shared" si="51"/>
        <v>3.5129172368655994</v>
      </c>
      <c r="AS123" s="63">
        <f t="shared" si="52"/>
        <v>175.64586184327996</v>
      </c>
      <c r="AT123" s="63">
        <f t="shared" si="53"/>
        <v>351.29172368655992</v>
      </c>
      <c r="AU123" s="63">
        <f t="shared" si="47"/>
        <v>-175.64586184327996</v>
      </c>
      <c r="AV123" s="68">
        <f t="shared" si="54"/>
        <v>0.1</v>
      </c>
      <c r="AW123" s="63">
        <f t="shared" si="55"/>
        <v>878.22930921639977</v>
      </c>
      <c r="AX123" s="63">
        <f t="shared" si="56"/>
        <v>-351.29172368655992</v>
      </c>
      <c r="AY123" s="64">
        <f t="shared" si="57"/>
        <v>526.93758552983991</v>
      </c>
      <c r="AZ123" s="65">
        <f t="shared" si="58"/>
        <v>311.6576851481982</v>
      </c>
      <c r="BA123" s="51">
        <f t="shared" si="59"/>
        <v>1229.5210329029596</v>
      </c>
      <c r="BB123" s="55">
        <f t="shared" si="60"/>
        <v>0.12565725134548464</v>
      </c>
      <c r="BC123" s="55">
        <f t="shared" si="61"/>
        <v>2.4476859409341087</v>
      </c>
      <c r="BE123" s="52">
        <f>IF(((AS123-T123)/T123)&gt;=BE$4,AD123,"")</f>
        <v>8.4999999999999716</v>
      </c>
      <c r="BF123" s="52">
        <f t="shared" si="62"/>
        <v>8.4999999999999716</v>
      </c>
      <c r="BG123" s="52">
        <f>IF(BB123&lt;=BG$4,AD123,"")</f>
        <v>8.4999999999999716</v>
      </c>
      <c r="BH123" s="52">
        <f>IF(BC123&gt;=BH$4,AD123,"")</f>
        <v>8.4999999999999716</v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9784.7200996183583</v>
      </c>
      <c r="AC124" s="71">
        <f t="shared" si="49"/>
        <v>215.27990038164171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4.9000000000000004</v>
      </c>
      <c r="AG124" s="74">
        <f t="shared" si="74"/>
        <v>200</v>
      </c>
      <c r="AH124" s="60">
        <f t="shared" si="74"/>
        <v>50</v>
      </c>
      <c r="AI124" s="60">
        <f t="shared" si="74"/>
        <v>245.00000000000003</v>
      </c>
      <c r="AJ124" s="60">
        <f t="shared" si="74"/>
        <v>10245</v>
      </c>
      <c r="AK124" s="60">
        <f t="shared" si="74"/>
        <v>1032.9898256678762</v>
      </c>
      <c r="AL124" s="60">
        <f t="shared" si="74"/>
        <v>20.659796513357524</v>
      </c>
      <c r="AM124" s="60">
        <f t="shared" si="74"/>
        <v>-757.7913518176947</v>
      </c>
      <c r="AN124" s="60">
        <f t="shared" si="74"/>
        <v>-757.7913518176947</v>
      </c>
      <c r="AO124" s="60">
        <f t="shared" si="74"/>
        <v>757.7913518176947</v>
      </c>
      <c r="AP124" s="61" t="str">
        <f t="shared" si="50"/>
        <v>VINTO</v>
      </c>
      <c r="AQ124" s="62">
        <f t="shared" si="46"/>
        <v>35</v>
      </c>
      <c r="AR124" s="63">
        <f t="shared" si="51"/>
        <v>3.5428329182568565</v>
      </c>
      <c r="AS124" s="63">
        <f t="shared" si="52"/>
        <v>177.14164591284282</v>
      </c>
      <c r="AT124" s="63">
        <f t="shared" si="53"/>
        <v>354.28329182568564</v>
      </c>
      <c r="AU124" s="63">
        <f t="shared" si="47"/>
        <v>-177.14164591284282</v>
      </c>
      <c r="AV124" s="68">
        <f t="shared" si="54"/>
        <v>0.1</v>
      </c>
      <c r="AW124" s="63">
        <f t="shared" si="55"/>
        <v>885.70822956421409</v>
      </c>
      <c r="AX124" s="63">
        <f t="shared" si="56"/>
        <v>-354.28329182568564</v>
      </c>
      <c r="AY124" s="64">
        <f t="shared" si="57"/>
        <v>531.42493773852846</v>
      </c>
      <c r="AZ124" s="65">
        <f t="shared" si="58"/>
        <v>316.14503735688675</v>
      </c>
      <c r="BA124" s="51">
        <f t="shared" si="59"/>
        <v>1239.9915213898998</v>
      </c>
      <c r="BB124" s="55">
        <f t="shared" si="60"/>
        <v>0.12672733698721381</v>
      </c>
      <c r="BC124" s="55">
        <f t="shared" si="61"/>
        <v>2.4685302101888489</v>
      </c>
      <c r="BE124" s="52">
        <f>IF(((AS124-T124)/T124)&gt;=BE$4,AD124,"")</f>
        <v>8.3999999999999719</v>
      </c>
      <c r="BF124" s="52">
        <f t="shared" si="62"/>
        <v>8.3999999999999719</v>
      </c>
      <c r="BG124" s="52">
        <f>IF(BB124&lt;=BG$4,AD124,"")</f>
        <v>8.3999999999999719</v>
      </c>
      <c r="BH124" s="52">
        <f>IF(BC124&gt;=BH$4,AD124,"")</f>
        <v>8.3999999999999719</v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9784.7200996183583</v>
      </c>
      <c r="AC125" s="71">
        <f t="shared" si="49"/>
        <v>215.27990038164171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4.9000000000000004</v>
      </c>
      <c r="AG125" s="74">
        <f t="shared" si="74"/>
        <v>200</v>
      </c>
      <c r="AH125" s="60">
        <f t="shared" si="74"/>
        <v>50</v>
      </c>
      <c r="AI125" s="60">
        <f t="shared" si="74"/>
        <v>245.00000000000003</v>
      </c>
      <c r="AJ125" s="60">
        <f t="shared" si="74"/>
        <v>10245</v>
      </c>
      <c r="AK125" s="60">
        <f t="shared" si="74"/>
        <v>1032.9898256678762</v>
      </c>
      <c r="AL125" s="60">
        <f t="shared" si="74"/>
        <v>20.659796513357524</v>
      </c>
      <c r="AM125" s="60">
        <f t="shared" si="74"/>
        <v>-757.7913518176947</v>
      </c>
      <c r="AN125" s="60">
        <f t="shared" si="74"/>
        <v>-757.7913518176947</v>
      </c>
      <c r="AO125" s="60">
        <f t="shared" si="74"/>
        <v>757.7913518176947</v>
      </c>
      <c r="AP125" s="61" t="str">
        <f t="shared" si="50"/>
        <v>VINTO</v>
      </c>
      <c r="AQ125" s="62">
        <f t="shared" si="46"/>
        <v>35</v>
      </c>
      <c r="AR125" s="63">
        <f t="shared" si="51"/>
        <v>3.5734694594406742</v>
      </c>
      <c r="AS125" s="63">
        <f t="shared" si="52"/>
        <v>178.67347297203372</v>
      </c>
      <c r="AT125" s="63">
        <f t="shared" si="53"/>
        <v>357.34694594406744</v>
      </c>
      <c r="AU125" s="63">
        <f t="shared" si="47"/>
        <v>-178.67347297203372</v>
      </c>
      <c r="AV125" s="68">
        <f t="shared" si="54"/>
        <v>0.1</v>
      </c>
      <c r="AW125" s="63">
        <f t="shared" si="55"/>
        <v>893.36736486016866</v>
      </c>
      <c r="AX125" s="63">
        <f t="shared" si="56"/>
        <v>-357.34694594406744</v>
      </c>
      <c r="AY125" s="64">
        <f t="shared" si="57"/>
        <v>536.02041891610122</v>
      </c>
      <c r="AZ125" s="65">
        <f t="shared" si="58"/>
        <v>320.74051853445951</v>
      </c>
      <c r="BA125" s="51">
        <f t="shared" si="59"/>
        <v>1250.714310804236</v>
      </c>
      <c r="BB125" s="55">
        <f t="shared" si="60"/>
        <v>0.12782320782512918</v>
      </c>
      <c r="BC125" s="55">
        <f t="shared" si="61"/>
        <v>2.4898767509918964</v>
      </c>
      <c r="BE125" s="52">
        <f>IF(((AS125-T125)/T125)&gt;=BE$4,AD125,"")</f>
        <v>8.2999999999999723</v>
      </c>
      <c r="BF125" s="52">
        <f t="shared" si="62"/>
        <v>8.2999999999999723</v>
      </c>
      <c r="BG125" s="52">
        <f>IF(BB125&lt;=BG$4,AD125,"")</f>
        <v>8.2999999999999723</v>
      </c>
      <c r="BH125" s="52">
        <f>IF(BC125&gt;=BH$4,AD125,"")</f>
        <v>8.2999999999999723</v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9784.7200996183583</v>
      </c>
      <c r="AC126" s="71">
        <f t="shared" si="49"/>
        <v>215.27990038164171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4.9000000000000004</v>
      </c>
      <c r="AG126" s="74">
        <f t="shared" si="74"/>
        <v>200</v>
      </c>
      <c r="AH126" s="60">
        <f t="shared" si="74"/>
        <v>50</v>
      </c>
      <c r="AI126" s="60">
        <f t="shared" si="74"/>
        <v>245.00000000000003</v>
      </c>
      <c r="AJ126" s="60">
        <f t="shared" si="74"/>
        <v>10245</v>
      </c>
      <c r="AK126" s="60">
        <f t="shared" si="74"/>
        <v>1032.9898256678762</v>
      </c>
      <c r="AL126" s="60">
        <f t="shared" si="74"/>
        <v>20.659796513357524</v>
      </c>
      <c r="AM126" s="60">
        <f t="shared" si="74"/>
        <v>-757.7913518176947</v>
      </c>
      <c r="AN126" s="60">
        <f t="shared" si="74"/>
        <v>-757.7913518176947</v>
      </c>
      <c r="AO126" s="60">
        <f t="shared" si="74"/>
        <v>757.7913518176947</v>
      </c>
      <c r="AP126" s="61" t="str">
        <f t="shared" si="50"/>
        <v>VINTO</v>
      </c>
      <c r="AQ126" s="62">
        <f t="shared" si="46"/>
        <v>35</v>
      </c>
      <c r="AR126" s="63">
        <f t="shared" si="51"/>
        <v>3.6048532333362919</v>
      </c>
      <c r="AS126" s="63">
        <f t="shared" si="52"/>
        <v>180.2426616668146</v>
      </c>
      <c r="AT126" s="63">
        <f t="shared" si="53"/>
        <v>360.4853233336292</v>
      </c>
      <c r="AU126" s="63">
        <f t="shared" si="47"/>
        <v>-180.2426616668146</v>
      </c>
      <c r="AV126" s="68">
        <f t="shared" si="54"/>
        <v>0.1</v>
      </c>
      <c r="AW126" s="63">
        <f t="shared" si="55"/>
        <v>901.21330833407296</v>
      </c>
      <c r="AX126" s="63">
        <f t="shared" si="56"/>
        <v>-360.4853233336292</v>
      </c>
      <c r="AY126" s="64">
        <f t="shared" si="57"/>
        <v>540.72798500044382</v>
      </c>
      <c r="AZ126" s="65">
        <f t="shared" si="58"/>
        <v>325.44808461880211</v>
      </c>
      <c r="BA126" s="51">
        <f t="shared" si="59"/>
        <v>1261.6986316677021</v>
      </c>
      <c r="BB126" s="55">
        <f t="shared" si="60"/>
        <v>0.12894580722006685</v>
      </c>
      <c r="BC126" s="55">
        <f t="shared" si="61"/>
        <v>2.5117439391316028</v>
      </c>
      <c r="BE126" s="52">
        <f>IF(((AS126-T126)/T126)&gt;=BE$4,AD126,"")</f>
        <v>8.1999999999999726</v>
      </c>
      <c r="BF126" s="52">
        <f t="shared" si="62"/>
        <v>8.1999999999999726</v>
      </c>
      <c r="BG126" s="52">
        <f>IF(BB126&lt;=BG$4,AD126,"")</f>
        <v>8.1999999999999726</v>
      </c>
      <c r="BH126" s="52">
        <f>IF(BC126&gt;=BH$4,AD126,"")</f>
        <v>8.1999999999999726</v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9784.7200996183583</v>
      </c>
      <c r="AC127" s="71">
        <f t="shared" si="49"/>
        <v>215.27990038164171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4.9000000000000004</v>
      </c>
      <c r="AG127" s="74">
        <f t="shared" si="74"/>
        <v>200</v>
      </c>
      <c r="AH127" s="60">
        <f t="shared" si="74"/>
        <v>50</v>
      </c>
      <c r="AI127" s="60">
        <f t="shared" si="74"/>
        <v>245.00000000000003</v>
      </c>
      <c r="AJ127" s="60">
        <f t="shared" si="74"/>
        <v>10245</v>
      </c>
      <c r="AK127" s="60">
        <f t="shared" si="74"/>
        <v>1032.9898256678762</v>
      </c>
      <c r="AL127" s="60">
        <f t="shared" si="74"/>
        <v>20.659796513357524</v>
      </c>
      <c r="AM127" s="60">
        <f t="shared" si="74"/>
        <v>-757.7913518176947</v>
      </c>
      <c r="AN127" s="60">
        <f t="shared" si="74"/>
        <v>-757.7913518176947</v>
      </c>
      <c r="AO127" s="60">
        <f t="shared" si="74"/>
        <v>757.7913518176947</v>
      </c>
      <c r="AP127" s="61" t="str">
        <f t="shared" si="50"/>
        <v>VINTO</v>
      </c>
      <c r="AQ127" s="62">
        <f t="shared" si="46"/>
        <v>35</v>
      </c>
      <c r="AR127" s="63">
        <f t="shared" si="51"/>
        <v>3.6370119152293325</v>
      </c>
      <c r="AS127" s="63">
        <f t="shared" si="52"/>
        <v>181.85059576146662</v>
      </c>
      <c r="AT127" s="63">
        <f t="shared" si="53"/>
        <v>363.70119152293324</v>
      </c>
      <c r="AU127" s="63">
        <f t="shared" si="47"/>
        <v>-181.85059576146662</v>
      </c>
      <c r="AV127" s="68">
        <f t="shared" si="54"/>
        <v>0.1</v>
      </c>
      <c r="AW127" s="63">
        <f t="shared" si="55"/>
        <v>909.25297880733308</v>
      </c>
      <c r="AX127" s="63">
        <f t="shared" si="56"/>
        <v>-363.70119152293324</v>
      </c>
      <c r="AY127" s="64">
        <f t="shared" si="57"/>
        <v>545.55178728439978</v>
      </c>
      <c r="AZ127" s="65">
        <f t="shared" si="58"/>
        <v>330.27188690275807</v>
      </c>
      <c r="BA127" s="51">
        <f t="shared" si="59"/>
        <v>1272.9541703302664</v>
      </c>
      <c r="BB127" s="55">
        <f t="shared" si="60"/>
        <v>0.13009612511858326</v>
      </c>
      <c r="BC127" s="55">
        <f t="shared" si="61"/>
        <v>2.53415105784266</v>
      </c>
      <c r="BE127" s="52">
        <f>IF(((AS127-T127)/T127)&gt;=BE$4,AD127,"")</f>
        <v>8.099999999999973</v>
      </c>
      <c r="BF127" s="52">
        <f t="shared" si="62"/>
        <v>8.099999999999973</v>
      </c>
      <c r="BG127" s="52">
        <f>IF(BB127&lt;=BG$4,AD127,"")</f>
        <v>8.099999999999973</v>
      </c>
      <c r="BH127" s="52">
        <f>IF(BC127&gt;=BH$4,AD127,"")</f>
        <v>8.099999999999973</v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9784.7200996183583</v>
      </c>
      <c r="AC128" s="71">
        <f t="shared" si="49"/>
        <v>215.27990038164171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4.9000000000000004</v>
      </c>
      <c r="AG128" s="74">
        <f t="shared" si="74"/>
        <v>200</v>
      </c>
      <c r="AH128" s="60">
        <f t="shared" si="74"/>
        <v>50</v>
      </c>
      <c r="AI128" s="60">
        <f t="shared" si="74"/>
        <v>245.00000000000003</v>
      </c>
      <c r="AJ128" s="60">
        <f t="shared" si="74"/>
        <v>10245</v>
      </c>
      <c r="AK128" s="60">
        <f t="shared" si="74"/>
        <v>1032.9898256678762</v>
      </c>
      <c r="AL128" s="60">
        <f t="shared" si="74"/>
        <v>20.659796513357524</v>
      </c>
      <c r="AM128" s="60">
        <f t="shared" si="74"/>
        <v>-757.7913518176947</v>
      </c>
      <c r="AN128" s="60">
        <f t="shared" si="74"/>
        <v>-757.7913518176947</v>
      </c>
      <c r="AO128" s="60">
        <f t="shared" si="74"/>
        <v>757.7913518176947</v>
      </c>
      <c r="AP128" s="61" t="str">
        <f t="shared" si="50"/>
        <v>VINTO</v>
      </c>
      <c r="AQ128" s="62">
        <f t="shared" si="46"/>
        <v>35</v>
      </c>
      <c r="AR128" s="63">
        <f t="shared" si="51"/>
        <v>3.6699745641696992</v>
      </c>
      <c r="AS128" s="63">
        <f t="shared" si="52"/>
        <v>183.49872820848498</v>
      </c>
      <c r="AT128" s="63">
        <f t="shared" si="53"/>
        <v>366.99745641696995</v>
      </c>
      <c r="AU128" s="63">
        <f t="shared" si="47"/>
        <v>-183.49872820848498</v>
      </c>
      <c r="AV128" s="68">
        <f t="shared" si="54"/>
        <v>0.1</v>
      </c>
      <c r="AW128" s="63">
        <f t="shared" si="55"/>
        <v>917.49364104242488</v>
      </c>
      <c r="AX128" s="63">
        <f t="shared" si="56"/>
        <v>-366.99745641696995</v>
      </c>
      <c r="AY128" s="64">
        <f t="shared" si="57"/>
        <v>550.49618462545493</v>
      </c>
      <c r="AZ128" s="65">
        <f t="shared" si="58"/>
        <v>335.21628424381322</v>
      </c>
      <c r="BA128" s="51">
        <f t="shared" si="59"/>
        <v>1284.491097459395</v>
      </c>
      <c r="BB128" s="55">
        <f t="shared" si="60"/>
        <v>0.13127520096456261</v>
      </c>
      <c r="BC128" s="55">
        <f t="shared" si="61"/>
        <v>2.5571183545214948</v>
      </c>
      <c r="BE128" s="52">
        <f>IF(((AS128-T128)/T128)&gt;=BE$4,AD128,"")</f>
        <v>7.9999999999999734</v>
      </c>
      <c r="BF128" s="52">
        <f t="shared" si="62"/>
        <v>7.9999999999999734</v>
      </c>
      <c r="BG128" s="52">
        <f>IF(BB128&lt;=BG$4,AD128,"")</f>
        <v>7.9999999999999734</v>
      </c>
      <c r="BH128" s="52">
        <f>IF(BC128&gt;=BH$4,AD128,"")</f>
        <v>7.9999999999999734</v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9784.7200996183583</v>
      </c>
      <c r="AC129" s="71">
        <f t="shared" si="49"/>
        <v>215.27990038164171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4.9000000000000004</v>
      </c>
      <c r="AG129" s="74">
        <f t="shared" si="74"/>
        <v>200</v>
      </c>
      <c r="AH129" s="60">
        <f t="shared" si="74"/>
        <v>50</v>
      </c>
      <c r="AI129" s="60">
        <f t="shared" si="74"/>
        <v>245.00000000000003</v>
      </c>
      <c r="AJ129" s="60">
        <f t="shared" si="74"/>
        <v>10245</v>
      </c>
      <c r="AK129" s="60">
        <f t="shared" si="74"/>
        <v>1032.9898256678762</v>
      </c>
      <c r="AL129" s="60">
        <f t="shared" si="74"/>
        <v>20.659796513357524</v>
      </c>
      <c r="AM129" s="60">
        <f t="shared" si="74"/>
        <v>-757.7913518176947</v>
      </c>
      <c r="AN129" s="60">
        <f t="shared" si="74"/>
        <v>-757.7913518176947</v>
      </c>
      <c r="AO129" s="60">
        <f t="shared" si="74"/>
        <v>757.7913518176947</v>
      </c>
      <c r="AP129" s="61" t="str">
        <f t="shared" si="50"/>
        <v>VINTO</v>
      </c>
      <c r="AQ129" s="62">
        <f t="shared" si="46"/>
        <v>35</v>
      </c>
      <c r="AR129" s="63">
        <f t="shared" si="51"/>
        <v>3.7037717105515942</v>
      </c>
      <c r="AS129" s="63">
        <f t="shared" si="52"/>
        <v>185.1885855275797</v>
      </c>
      <c r="AT129" s="63">
        <f t="shared" si="53"/>
        <v>370.37717105515941</v>
      </c>
      <c r="AU129" s="63">
        <f t="shared" si="47"/>
        <v>-185.1885855275797</v>
      </c>
      <c r="AV129" s="68">
        <f t="shared" si="54"/>
        <v>0.1</v>
      </c>
      <c r="AW129" s="63">
        <f t="shared" si="55"/>
        <v>925.94292763789849</v>
      </c>
      <c r="AX129" s="63">
        <f t="shared" si="56"/>
        <v>-370.37717105515941</v>
      </c>
      <c r="AY129" s="64">
        <f t="shared" si="57"/>
        <v>555.56575658273914</v>
      </c>
      <c r="AZ129" s="65">
        <f t="shared" si="58"/>
        <v>340.28585620109743</v>
      </c>
      <c r="BA129" s="51">
        <f t="shared" si="59"/>
        <v>1296.3200986930578</v>
      </c>
      <c r="BB129" s="55">
        <f t="shared" si="60"/>
        <v>0.13248412683195906</v>
      </c>
      <c r="BC129" s="55">
        <f t="shared" si="61"/>
        <v>2.5806671017491598</v>
      </c>
      <c r="BE129" s="52">
        <f>IF(((AS129-T129)/T129)&gt;=BE$4,AD129,"")</f>
        <v>7.8999999999999737</v>
      </c>
      <c r="BF129" s="52">
        <f t="shared" si="62"/>
        <v>7.8999999999999737</v>
      </c>
      <c r="BG129" s="52">
        <f>IF(BB129&lt;=BG$4,AD129,"")</f>
        <v>7.8999999999999737</v>
      </c>
      <c r="BH129" s="52">
        <f>IF(BC129&gt;=BH$4,AD129,"")</f>
        <v>7.8999999999999737</v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9784.7200996183583</v>
      </c>
      <c r="AC130" s="71">
        <f t="shared" si="49"/>
        <v>215.27990038164171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4.9000000000000004</v>
      </c>
      <c r="AG130" s="74">
        <f t="shared" si="74"/>
        <v>200</v>
      </c>
      <c r="AH130" s="60">
        <f t="shared" si="74"/>
        <v>50</v>
      </c>
      <c r="AI130" s="60">
        <f t="shared" si="74"/>
        <v>245.00000000000003</v>
      </c>
      <c r="AJ130" s="60">
        <f t="shared" si="74"/>
        <v>10245</v>
      </c>
      <c r="AK130" s="60">
        <f t="shared" si="74"/>
        <v>1032.9898256678762</v>
      </c>
      <c r="AL130" s="60">
        <f t="shared" si="74"/>
        <v>20.659796513357524</v>
      </c>
      <c r="AM130" s="60">
        <f t="shared" si="74"/>
        <v>-757.7913518176947</v>
      </c>
      <c r="AN130" s="60">
        <f t="shared" si="74"/>
        <v>-757.7913518176947</v>
      </c>
      <c r="AO130" s="60">
        <f t="shared" si="74"/>
        <v>757.7913518176947</v>
      </c>
      <c r="AP130" s="61" t="str">
        <f t="shared" si="50"/>
        <v>VINTO</v>
      </c>
      <c r="AQ130" s="62">
        <f t="shared" si="46"/>
        <v>35</v>
      </c>
      <c r="AR130" s="63">
        <f t="shared" si="51"/>
        <v>3.7384354504304609</v>
      </c>
      <c r="AS130" s="63">
        <f t="shared" si="52"/>
        <v>186.92177252152305</v>
      </c>
      <c r="AT130" s="63">
        <f t="shared" si="53"/>
        <v>373.84354504304611</v>
      </c>
      <c r="AU130" s="63">
        <f t="shared" si="47"/>
        <v>-186.92177252152305</v>
      </c>
      <c r="AV130" s="68">
        <f t="shared" si="54"/>
        <v>0.1</v>
      </c>
      <c r="AW130" s="63">
        <f t="shared" si="55"/>
        <v>934.60886260761527</v>
      </c>
      <c r="AX130" s="63">
        <f t="shared" si="56"/>
        <v>-373.84354504304611</v>
      </c>
      <c r="AY130" s="64">
        <f t="shared" si="57"/>
        <v>560.76531756456916</v>
      </c>
      <c r="AZ130" s="65">
        <f t="shared" si="58"/>
        <v>345.48541718292745</v>
      </c>
      <c r="BA130" s="51">
        <f t="shared" si="59"/>
        <v>1308.4524076506614</v>
      </c>
      <c r="BB130" s="55">
        <f t="shared" si="60"/>
        <v>0.13372405079851962</v>
      </c>
      <c r="BC130" s="55">
        <f t="shared" si="61"/>
        <v>2.6048196630083038</v>
      </c>
      <c r="BE130" s="52">
        <f>IF(((AS130-T130)/T130)&gt;=BE$4,AD130,"")</f>
        <v>7.7999999999999741</v>
      </c>
      <c r="BF130" s="52">
        <f t="shared" si="62"/>
        <v>7.7999999999999741</v>
      </c>
      <c r="BG130" s="52">
        <f>IF(BB130&lt;=BG$4,AD130,"")</f>
        <v>7.7999999999999741</v>
      </c>
      <c r="BH130" s="52">
        <f>IF(BC130&gt;=BH$4,AD130,"")</f>
        <v>7.7999999999999741</v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9784.7200996183583</v>
      </c>
      <c r="AC131" s="71">
        <f t="shared" si="49"/>
        <v>215.27990038164171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4.9000000000000004</v>
      </c>
      <c r="AG131" s="74">
        <f t="shared" si="74"/>
        <v>200</v>
      </c>
      <c r="AH131" s="60">
        <f t="shared" si="74"/>
        <v>50</v>
      </c>
      <c r="AI131" s="60">
        <f t="shared" si="74"/>
        <v>245.00000000000003</v>
      </c>
      <c r="AJ131" s="60">
        <f t="shared" si="74"/>
        <v>10245</v>
      </c>
      <c r="AK131" s="60">
        <f t="shared" si="74"/>
        <v>1032.9898256678762</v>
      </c>
      <c r="AL131" s="60">
        <f t="shared" si="74"/>
        <v>20.659796513357524</v>
      </c>
      <c r="AM131" s="60">
        <f t="shared" si="74"/>
        <v>-757.7913518176947</v>
      </c>
      <c r="AN131" s="60">
        <f t="shared" si="74"/>
        <v>-757.7913518176947</v>
      </c>
      <c r="AO131" s="60">
        <f t="shared" si="74"/>
        <v>757.7913518176947</v>
      </c>
      <c r="AP131" s="61" t="str">
        <f t="shared" si="50"/>
        <v>VINTO</v>
      </c>
      <c r="AQ131" s="62">
        <f t="shared" si="46"/>
        <v>35</v>
      </c>
      <c r="AR131" s="63">
        <f t="shared" si="51"/>
        <v>3.7739995471892978</v>
      </c>
      <c r="AS131" s="63">
        <f t="shared" si="52"/>
        <v>188.6999773594649</v>
      </c>
      <c r="AT131" s="63">
        <f t="shared" si="53"/>
        <v>377.39995471892979</v>
      </c>
      <c r="AU131" s="63">
        <f t="shared" si="47"/>
        <v>-188.6999773594649</v>
      </c>
      <c r="AV131" s="68">
        <f t="shared" si="54"/>
        <v>0.1</v>
      </c>
      <c r="AW131" s="63">
        <f t="shared" si="55"/>
        <v>943.49988679732451</v>
      </c>
      <c r="AX131" s="63">
        <f t="shared" si="56"/>
        <v>-377.39995471892979</v>
      </c>
      <c r="AY131" s="64">
        <f t="shared" si="57"/>
        <v>566.09993207839466</v>
      </c>
      <c r="AZ131" s="65">
        <f t="shared" si="58"/>
        <v>350.82003169675295</v>
      </c>
      <c r="BA131" s="51">
        <f t="shared" si="59"/>
        <v>1320.8998415162544</v>
      </c>
      <c r="BB131" s="55">
        <f t="shared" si="60"/>
        <v>0.1349961805823934</v>
      </c>
      <c r="BC131" s="55">
        <f t="shared" si="61"/>
        <v>2.6295995635209315</v>
      </c>
      <c r="BE131" s="52">
        <f>IF(((AS131-T131)/T131)&gt;=BE$4,AD131,"")</f>
        <v>7.6999999999999744</v>
      </c>
      <c r="BF131" s="52">
        <f t="shared" si="62"/>
        <v>7.6999999999999744</v>
      </c>
      <c r="BG131" s="52">
        <f>IF(BB131&lt;=BG$4,AD131,"")</f>
        <v>7.6999999999999744</v>
      </c>
      <c r="BH131" s="52">
        <f>IF(BC131&gt;=BH$4,AD131,"")</f>
        <v>7.6999999999999744</v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9784.7200996183583</v>
      </c>
      <c r="AC132" s="71">
        <f t="shared" si="49"/>
        <v>215.27990038164171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4.9000000000000004</v>
      </c>
      <c r="AG132" s="74">
        <f t="shared" si="74"/>
        <v>200</v>
      </c>
      <c r="AH132" s="60">
        <f t="shared" si="74"/>
        <v>50</v>
      </c>
      <c r="AI132" s="60">
        <f t="shared" si="74"/>
        <v>245.00000000000003</v>
      </c>
      <c r="AJ132" s="60">
        <f t="shared" si="74"/>
        <v>10245</v>
      </c>
      <c r="AK132" s="60">
        <f t="shared" si="74"/>
        <v>1032.9898256678762</v>
      </c>
      <c r="AL132" s="60">
        <f t="shared" si="74"/>
        <v>20.659796513357524</v>
      </c>
      <c r="AM132" s="60">
        <f t="shared" si="74"/>
        <v>-757.7913518176947</v>
      </c>
      <c r="AN132" s="60">
        <f t="shared" si="74"/>
        <v>-757.7913518176947</v>
      </c>
      <c r="AO132" s="60">
        <f t="shared" si="74"/>
        <v>757.7913518176947</v>
      </c>
      <c r="AP132" s="61" t="str">
        <f t="shared" si="50"/>
        <v>VINTO</v>
      </c>
      <c r="AQ132" s="62">
        <f t="shared" si="46"/>
        <v>35</v>
      </c>
      <c r="AR132" s="63">
        <f t="shared" si="51"/>
        <v>3.8104995412312626</v>
      </c>
      <c r="AS132" s="63">
        <f t="shared" si="52"/>
        <v>190.52497706156313</v>
      </c>
      <c r="AT132" s="63">
        <f t="shared" si="53"/>
        <v>381.04995412312627</v>
      </c>
      <c r="AU132" s="63">
        <f t="shared" si="47"/>
        <v>-190.52497706156313</v>
      </c>
      <c r="AV132" s="68">
        <f t="shared" si="54"/>
        <v>0.1</v>
      </c>
      <c r="AW132" s="63">
        <f t="shared" si="55"/>
        <v>952.6248853078157</v>
      </c>
      <c r="AX132" s="63">
        <f t="shared" si="56"/>
        <v>-381.04995412312627</v>
      </c>
      <c r="AY132" s="64">
        <f t="shared" si="57"/>
        <v>571.57493118468938</v>
      </c>
      <c r="AZ132" s="65">
        <f t="shared" si="58"/>
        <v>356.29503080304767</v>
      </c>
      <c r="BA132" s="51">
        <f t="shared" si="59"/>
        <v>1333.674839430942</v>
      </c>
      <c r="BB132" s="55">
        <f t="shared" si="60"/>
        <v>0.13630178746584284</v>
      </c>
      <c r="BC132" s="55">
        <f t="shared" si="61"/>
        <v>2.6550315666786291</v>
      </c>
      <c r="BE132" s="52">
        <f>IF(((AS132-T132)/T132)&gt;=BE$4,AD132,"")</f>
        <v>7.5999999999999748</v>
      </c>
      <c r="BF132" s="52">
        <f t="shared" si="62"/>
        <v>7.5999999999999748</v>
      </c>
      <c r="BG132" s="52">
        <f>IF(BB132&lt;=BG$4,AD132,"")</f>
        <v>7.5999999999999748</v>
      </c>
      <c r="BH132" s="52">
        <f>IF(BC132&gt;=BH$4,AD132,"")</f>
        <v>7.5999999999999748</v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9784.7200996183583</v>
      </c>
      <c r="AC133" s="71">
        <f t="shared" si="49"/>
        <v>215.27990038164171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4.9000000000000004</v>
      </c>
      <c r="AG133" s="74">
        <f t="shared" si="74"/>
        <v>200</v>
      </c>
      <c r="AH133" s="60">
        <f t="shared" si="74"/>
        <v>50</v>
      </c>
      <c r="AI133" s="60">
        <f t="shared" si="74"/>
        <v>245.00000000000003</v>
      </c>
      <c r="AJ133" s="60">
        <f t="shared" si="74"/>
        <v>10245</v>
      </c>
      <c r="AK133" s="60">
        <f t="shared" si="74"/>
        <v>1032.9898256678762</v>
      </c>
      <c r="AL133" s="60">
        <f t="shared" si="74"/>
        <v>20.659796513357524</v>
      </c>
      <c r="AM133" s="60">
        <f t="shared" si="74"/>
        <v>-757.7913518176947</v>
      </c>
      <c r="AN133" s="60">
        <f t="shared" si="74"/>
        <v>-757.7913518176947</v>
      </c>
      <c r="AO133" s="60">
        <f t="shared" si="74"/>
        <v>757.7913518176947</v>
      </c>
      <c r="AP133" s="61" t="str">
        <f t="shared" si="50"/>
        <v>VINTO</v>
      </c>
      <c r="AQ133" s="62">
        <f t="shared" si="46"/>
        <v>35</v>
      </c>
      <c r="AR133" s="63">
        <f t="shared" si="51"/>
        <v>3.8479728684476791</v>
      </c>
      <c r="AS133" s="63">
        <f t="shared" si="52"/>
        <v>192.39864342238394</v>
      </c>
      <c r="AT133" s="63">
        <f t="shared" si="53"/>
        <v>384.79728684476788</v>
      </c>
      <c r="AU133" s="63">
        <f t="shared" si="47"/>
        <v>-192.39864342238394</v>
      </c>
      <c r="AV133" s="68">
        <f t="shared" si="54"/>
        <v>0.1</v>
      </c>
      <c r="AW133" s="63">
        <f t="shared" si="55"/>
        <v>961.99321711191965</v>
      </c>
      <c r="AX133" s="63">
        <f t="shared" si="56"/>
        <v>-384.79728684476788</v>
      </c>
      <c r="AY133" s="64">
        <f t="shared" si="57"/>
        <v>577.19593026715177</v>
      </c>
      <c r="AZ133" s="65">
        <f t="shared" si="58"/>
        <v>361.91602988551006</v>
      </c>
      <c r="BA133" s="51">
        <f t="shared" si="59"/>
        <v>1346.7905039566876</v>
      </c>
      <c r="BB133" s="55">
        <f t="shared" si="60"/>
        <v>0.13764221053285086</v>
      </c>
      <c r="BC133" s="55">
        <f t="shared" si="61"/>
        <v>2.6811417565871976</v>
      </c>
      <c r="BE133" s="52">
        <f>IF(((AS133-T133)/T133)&gt;=BE$4,AD133,"")</f>
        <v>7.4999999999999751</v>
      </c>
      <c r="BF133" s="52">
        <f t="shared" si="62"/>
        <v>7.4999999999999751</v>
      </c>
      <c r="BG133" s="52">
        <f>IF(BB133&lt;=BG$4,AD133,"")</f>
        <v>7.4999999999999751</v>
      </c>
      <c r="BH133" s="52">
        <f>IF(BC133&gt;=BH$4,AD133,"")</f>
        <v>7.4999999999999751</v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9784.7200996183583</v>
      </c>
      <c r="AC134" s="71">
        <f t="shared" si="49"/>
        <v>215.27990038164171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4.9000000000000004</v>
      </c>
      <c r="AG134" s="74">
        <f t="shared" si="74"/>
        <v>200</v>
      </c>
      <c r="AH134" s="60">
        <f t="shared" si="74"/>
        <v>50</v>
      </c>
      <c r="AI134" s="60">
        <f t="shared" si="74"/>
        <v>245.00000000000003</v>
      </c>
      <c r="AJ134" s="60">
        <f t="shared" si="74"/>
        <v>10245</v>
      </c>
      <c r="AK134" s="60">
        <f t="shared" si="74"/>
        <v>1032.9898256678762</v>
      </c>
      <c r="AL134" s="60">
        <f t="shared" si="74"/>
        <v>20.659796513357524</v>
      </c>
      <c r="AM134" s="60">
        <f t="shared" si="74"/>
        <v>-757.7913518176947</v>
      </c>
      <c r="AN134" s="60">
        <f t="shared" si="74"/>
        <v>-757.7913518176947</v>
      </c>
      <c r="AO134" s="60">
        <f t="shared" si="74"/>
        <v>757.7913518176947</v>
      </c>
      <c r="AP134" s="61" t="str">
        <f t="shared" si="50"/>
        <v>VINTO</v>
      </c>
      <c r="AQ134" s="62">
        <f t="shared" si="46"/>
        <v>35</v>
      </c>
      <c r="AR134" s="63">
        <f t="shared" si="51"/>
        <v>3.8864589882915666</v>
      </c>
      <c r="AS134" s="63">
        <f t="shared" si="52"/>
        <v>194.32294941457832</v>
      </c>
      <c r="AT134" s="63">
        <f t="shared" si="53"/>
        <v>388.64589882915664</v>
      </c>
      <c r="AU134" s="63">
        <f t="shared" si="47"/>
        <v>-194.32294941457832</v>
      </c>
      <c r="AV134" s="68">
        <f t="shared" si="54"/>
        <v>0.1</v>
      </c>
      <c r="AW134" s="63">
        <f t="shared" si="55"/>
        <v>971.61474707289153</v>
      </c>
      <c r="AX134" s="63">
        <f t="shared" si="56"/>
        <v>-388.64589882915664</v>
      </c>
      <c r="AY134" s="64">
        <f t="shared" si="57"/>
        <v>582.9688482437349</v>
      </c>
      <c r="AZ134" s="65">
        <f t="shared" si="58"/>
        <v>367.68894786209319</v>
      </c>
      <c r="BA134" s="51">
        <f t="shared" si="59"/>
        <v>1360.2606459020483</v>
      </c>
      <c r="BB134" s="55">
        <f t="shared" si="60"/>
        <v>0.13901886125031862</v>
      </c>
      <c r="BC134" s="55">
        <f t="shared" si="61"/>
        <v>2.7079576273041064</v>
      </c>
      <c r="BE134" s="52">
        <f>IF(((AS134-T134)/T134)&gt;=BE$4,AD134,"")</f>
        <v>7.3999999999999755</v>
      </c>
      <c r="BF134" s="52">
        <f t="shared" si="62"/>
        <v>7.3999999999999755</v>
      </c>
      <c r="BG134" s="52">
        <f>IF(BB134&lt;=BG$4,AD134,"")</f>
        <v>7.3999999999999755</v>
      </c>
      <c r="BH134" s="52">
        <f>IF(BC134&gt;=BH$4,AD134,"")</f>
        <v>7.3999999999999755</v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9784.7200996183583</v>
      </c>
      <c r="AC135" s="71">
        <f t="shared" si="49"/>
        <v>215.27990038164171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4.9000000000000004</v>
      </c>
      <c r="AG135" s="74">
        <f t="shared" si="74"/>
        <v>200</v>
      </c>
      <c r="AH135" s="60">
        <f t="shared" si="74"/>
        <v>50</v>
      </c>
      <c r="AI135" s="60">
        <f t="shared" si="74"/>
        <v>245.00000000000003</v>
      </c>
      <c r="AJ135" s="60">
        <f t="shared" si="74"/>
        <v>10245</v>
      </c>
      <c r="AK135" s="60">
        <f t="shared" si="74"/>
        <v>1032.9898256678762</v>
      </c>
      <c r="AL135" s="60">
        <f t="shared" si="74"/>
        <v>20.659796513357524</v>
      </c>
      <c r="AM135" s="60">
        <f t="shared" si="74"/>
        <v>-757.7913518176947</v>
      </c>
      <c r="AN135" s="60">
        <f t="shared" si="74"/>
        <v>-757.7913518176947</v>
      </c>
      <c r="AO135" s="60">
        <f t="shared" si="74"/>
        <v>757.7913518176947</v>
      </c>
      <c r="AP135" s="61" t="str">
        <f t="shared" si="50"/>
        <v>VINTO</v>
      </c>
      <c r="AQ135" s="62">
        <f t="shared" si="46"/>
        <v>35</v>
      </c>
      <c r="AR135" s="63">
        <f t="shared" si="51"/>
        <v>3.9259995223777526</v>
      </c>
      <c r="AS135" s="63">
        <f t="shared" si="52"/>
        <v>196.29997611888763</v>
      </c>
      <c r="AT135" s="63">
        <f t="shared" si="53"/>
        <v>392.59995223777526</v>
      </c>
      <c r="AU135" s="63">
        <f t="shared" si="47"/>
        <v>-196.29997611888763</v>
      </c>
      <c r="AV135" s="68">
        <f t="shared" si="54"/>
        <v>0.1</v>
      </c>
      <c r="AW135" s="63">
        <f t="shared" si="55"/>
        <v>981.49988059443808</v>
      </c>
      <c r="AX135" s="63">
        <f t="shared" si="56"/>
        <v>-392.59995223777526</v>
      </c>
      <c r="AY135" s="64">
        <f t="shared" si="57"/>
        <v>588.89992835666283</v>
      </c>
      <c r="AZ135" s="65">
        <f t="shared" si="58"/>
        <v>373.62002797502112</v>
      </c>
      <c r="BA135" s="51">
        <f t="shared" si="59"/>
        <v>1374.0998328322135</v>
      </c>
      <c r="BB135" s="55">
        <f t="shared" si="60"/>
        <v>0.14043322842579919</v>
      </c>
      <c r="BC135" s="55">
        <f t="shared" si="61"/>
        <v>2.73550817941052</v>
      </c>
      <c r="BE135" s="52">
        <f>IF(((AS135-T135)/T135)&gt;=BE$4,AD135,"")</f>
        <v>7.2999999999999758</v>
      </c>
      <c r="BF135" s="52">
        <f t="shared" si="62"/>
        <v>7.2999999999999758</v>
      </c>
      <c r="BG135" s="52">
        <f>IF(BB135&lt;=BG$4,AD135,"")</f>
        <v>7.2999999999999758</v>
      </c>
      <c r="BH135" s="52">
        <f>IF(BC135&gt;=BH$4,AD135,"")</f>
        <v>7.2999999999999758</v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9784.7200996183583</v>
      </c>
      <c r="AC136" s="71">
        <f t="shared" si="49"/>
        <v>215.27990038164171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4.9000000000000004</v>
      </c>
      <c r="AG136" s="74">
        <f t="shared" si="74"/>
        <v>200</v>
      </c>
      <c r="AH136" s="60">
        <f t="shared" si="74"/>
        <v>50</v>
      </c>
      <c r="AI136" s="60">
        <f t="shared" si="74"/>
        <v>245.00000000000003</v>
      </c>
      <c r="AJ136" s="60">
        <f t="shared" si="74"/>
        <v>10245</v>
      </c>
      <c r="AK136" s="60">
        <f t="shared" si="74"/>
        <v>1032.9898256678762</v>
      </c>
      <c r="AL136" s="60">
        <f t="shared" si="74"/>
        <v>20.659796513357524</v>
      </c>
      <c r="AM136" s="60">
        <f t="shared" si="74"/>
        <v>-757.7913518176947</v>
      </c>
      <c r="AN136" s="60">
        <f t="shared" si="74"/>
        <v>-757.7913518176947</v>
      </c>
      <c r="AO136" s="60">
        <f t="shared" si="74"/>
        <v>757.7913518176947</v>
      </c>
      <c r="AP136" s="61" t="str">
        <f t="shared" si="50"/>
        <v>VINTO</v>
      </c>
      <c r="AQ136" s="62">
        <f t="shared" ref="AQ136:AQ199" si="76">AE136*AH136</f>
        <v>35</v>
      </c>
      <c r="AR136" s="63">
        <f t="shared" si="51"/>
        <v>3.9666384046329992</v>
      </c>
      <c r="AS136" s="63">
        <f t="shared" si="52"/>
        <v>198.33192023164997</v>
      </c>
      <c r="AT136" s="63">
        <f t="shared" si="53"/>
        <v>396.66384046329995</v>
      </c>
      <c r="AU136" s="63">
        <f t="shared" ref="AU136:AU199" si="77">-AS136</f>
        <v>-198.33192023164997</v>
      </c>
      <c r="AV136" s="68">
        <f t="shared" si="54"/>
        <v>0.1</v>
      </c>
      <c r="AW136" s="63">
        <f t="shared" si="55"/>
        <v>991.65960115824987</v>
      </c>
      <c r="AX136" s="63">
        <f t="shared" si="56"/>
        <v>-396.66384046329995</v>
      </c>
      <c r="AY136" s="64">
        <f t="shared" si="57"/>
        <v>594.99576069494992</v>
      </c>
      <c r="AZ136" s="65">
        <f t="shared" si="58"/>
        <v>379.71586031330821</v>
      </c>
      <c r="BA136" s="51">
        <f t="shared" si="59"/>
        <v>1388.3234416215498</v>
      </c>
      <c r="BB136" s="55">
        <f t="shared" si="60"/>
        <v>0.14188688357837642</v>
      </c>
      <c r="BC136" s="55">
        <f t="shared" si="61"/>
        <v>2.7638240246310009</v>
      </c>
      <c r="BE136" s="52">
        <f>IF(((AS136-T136)/T136)&gt;=BE$4,AD136,"")</f>
        <v>7.1999999999999762</v>
      </c>
      <c r="BF136" s="52">
        <f t="shared" si="62"/>
        <v>7.1999999999999762</v>
      </c>
      <c r="BG136" s="52">
        <f>IF(BB136&lt;=BG$4,AD136,"")</f>
        <v>7.1999999999999762</v>
      </c>
      <c r="BH136" s="52">
        <f>IF(BC136&gt;=BH$4,AD136,"")</f>
        <v>7.1999999999999762</v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9784.7200996183583</v>
      </c>
      <c r="AC137" s="71">
        <f t="shared" ref="AC137:AC200" si="79">AA137-AB137</f>
        <v>215.27990038164171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4.9000000000000004</v>
      </c>
      <c r="AG137" s="74">
        <f t="shared" si="74"/>
        <v>200</v>
      </c>
      <c r="AH137" s="60">
        <f t="shared" si="74"/>
        <v>50</v>
      </c>
      <c r="AI137" s="60">
        <f t="shared" si="74"/>
        <v>245.00000000000003</v>
      </c>
      <c r="AJ137" s="60">
        <f t="shared" si="74"/>
        <v>10245</v>
      </c>
      <c r="AK137" s="60">
        <f t="shared" si="74"/>
        <v>1032.9898256678762</v>
      </c>
      <c r="AL137" s="60">
        <f t="shared" si="74"/>
        <v>20.659796513357524</v>
      </c>
      <c r="AM137" s="60">
        <f t="shared" si="74"/>
        <v>-757.7913518176947</v>
      </c>
      <c r="AN137" s="60">
        <f t="shared" si="74"/>
        <v>-757.7913518176947</v>
      </c>
      <c r="AO137" s="60">
        <f t="shared" si="74"/>
        <v>757.7913518176947</v>
      </c>
      <c r="AP137" s="61" t="str">
        <f t="shared" ref="AP137:AP200" si="80">IF(AB137+AY137&gt;AJ137,"VINTO","")</f>
        <v>VINTO</v>
      </c>
      <c r="AQ137" s="62">
        <f t="shared" si="76"/>
        <v>35</v>
      </c>
      <c r="AR137" s="63">
        <f t="shared" ref="AR137:AR200" si="81">IF(AL137=0,1,(1+(AL137+AE137)/(AD137*(U137-1))))</f>
        <v>4.0084220441348721</v>
      </c>
      <c r="AS137" s="63">
        <f t="shared" ref="AS137:AS200" si="82">IF(AR137&lt;=0,AH137,AR137*AH137)</f>
        <v>200.4211022067436</v>
      </c>
      <c r="AT137" s="63">
        <f t="shared" ref="AT137:AT200" si="83">(U137*AS137)</f>
        <v>400.8422044134872</v>
      </c>
      <c r="AU137" s="63">
        <f t="shared" si="77"/>
        <v>-200.4211022067436</v>
      </c>
      <c r="AV137" s="68">
        <f t="shared" ref="AV137:AV200" si="84">IFERROR(AE137/X137,0)</f>
        <v>0.1</v>
      </c>
      <c r="AW137" s="63">
        <f t="shared" ref="AW137:AW200" si="85">(AT137+AU137)*V137</f>
        <v>1002.105511033718</v>
      </c>
      <c r="AX137" s="63">
        <f t="shared" ref="AX137:AX200" si="86">AU137*W137</f>
        <v>-400.8422044134872</v>
      </c>
      <c r="AY137" s="64">
        <f t="shared" ref="AY137:AY200" si="87">SUM(AW137:AX137)</f>
        <v>601.26330662023088</v>
      </c>
      <c r="AZ137" s="65">
        <f t="shared" ref="AZ137:AZ200" si="88">AB137-AA137+AY137</f>
        <v>385.98340623858917</v>
      </c>
      <c r="BA137" s="51">
        <f t="shared" ref="BA137:BA200" si="89">AS137*X137</f>
        <v>1402.9477154472052</v>
      </c>
      <c r="BB137" s="55">
        <f t="shared" ref="BB137:BB200" si="90">BA137/AB137</f>
        <v>0.14338148676342061</v>
      </c>
      <c r="BC137" s="55">
        <f t="shared" ref="BC137:BC200" si="91">IFERROR(AY137/AC137,0)</f>
        <v>2.7929374992943115</v>
      </c>
      <c r="BE137" s="52">
        <f>IF(((AS137-T137)/T137)&gt;=BE$4,AD137,"")</f>
        <v>7.0999999999999766</v>
      </c>
      <c r="BF137" s="52">
        <f t="shared" ref="BF137:BF200" si="92">IF(AP137="","",AD137)</f>
        <v>7.0999999999999766</v>
      </c>
      <c r="BG137" s="52">
        <f>IF(BB137&lt;=BG$4,AD137,"")</f>
        <v>7.0999999999999766</v>
      </c>
      <c r="BH137" s="52">
        <f>IF(BC137&gt;=BH$4,AD137,"")</f>
        <v>7.0999999999999766</v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9784.7200996183583</v>
      </c>
      <c r="AC138" s="71">
        <f t="shared" si="79"/>
        <v>215.27990038164171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4.9000000000000004</v>
      </c>
      <c r="AG138" s="74">
        <f t="shared" si="95"/>
        <v>200</v>
      </c>
      <c r="AH138" s="60">
        <f t="shared" si="95"/>
        <v>50</v>
      </c>
      <c r="AI138" s="60">
        <f t="shared" si="95"/>
        <v>245.00000000000003</v>
      </c>
      <c r="AJ138" s="60">
        <f t="shared" si="95"/>
        <v>10245</v>
      </c>
      <c r="AK138" s="60">
        <f t="shared" si="95"/>
        <v>1032.9898256678762</v>
      </c>
      <c r="AL138" s="60">
        <f t="shared" si="95"/>
        <v>20.659796513357524</v>
      </c>
      <c r="AM138" s="60">
        <f t="shared" si="95"/>
        <v>-757.7913518176947</v>
      </c>
      <c r="AN138" s="60">
        <f t="shared" si="95"/>
        <v>-757.7913518176947</v>
      </c>
      <c r="AO138" s="60">
        <f t="shared" si="95"/>
        <v>757.7913518176947</v>
      </c>
      <c r="AP138" s="61" t="str">
        <f t="shared" si="80"/>
        <v>VINTO</v>
      </c>
      <c r="AQ138" s="62">
        <f t="shared" si="76"/>
        <v>35</v>
      </c>
      <c r="AR138" s="63">
        <f t="shared" si="81"/>
        <v>4.0513995019082278</v>
      </c>
      <c r="AS138" s="63">
        <f t="shared" si="82"/>
        <v>202.56997509541139</v>
      </c>
      <c r="AT138" s="63">
        <f t="shared" si="83"/>
        <v>405.13995019082279</v>
      </c>
      <c r="AU138" s="63">
        <f t="shared" si="77"/>
        <v>-202.56997509541139</v>
      </c>
      <c r="AV138" s="68">
        <f t="shared" si="84"/>
        <v>0.1</v>
      </c>
      <c r="AW138" s="63">
        <f t="shared" si="85"/>
        <v>1012.8498754770569</v>
      </c>
      <c r="AX138" s="63">
        <f t="shared" si="86"/>
        <v>-405.13995019082279</v>
      </c>
      <c r="AY138" s="64">
        <f t="shared" si="87"/>
        <v>607.70992528623412</v>
      </c>
      <c r="AZ138" s="65">
        <f t="shared" si="88"/>
        <v>392.43002490459241</v>
      </c>
      <c r="BA138" s="51">
        <f t="shared" si="89"/>
        <v>1417.9898256678798</v>
      </c>
      <c r="BB138" s="55">
        <f t="shared" si="90"/>
        <v>0.14491879289660894</v>
      </c>
      <c r="BC138" s="55">
        <f t="shared" si="91"/>
        <v>2.8228827875194309</v>
      </c>
      <c r="BE138" s="52">
        <f>IF(((AS138-T138)/T138)&gt;=BE$4,AD138,"")</f>
        <v>6.9999999999999769</v>
      </c>
      <c r="BF138" s="52">
        <f t="shared" si="92"/>
        <v>6.9999999999999769</v>
      </c>
      <c r="BG138" s="52">
        <f>IF(BB138&lt;=BG$4,AD138,"")</f>
        <v>6.9999999999999769</v>
      </c>
      <c r="BH138" s="52">
        <f>IF(BC138&gt;=BH$4,AD138,"")</f>
        <v>6.9999999999999769</v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9784.7200996183583</v>
      </c>
      <c r="AC139" s="71">
        <f t="shared" si="79"/>
        <v>215.27990038164171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4.9000000000000004</v>
      </c>
      <c r="AG139" s="74">
        <f t="shared" si="95"/>
        <v>200</v>
      </c>
      <c r="AH139" s="60">
        <f t="shared" si="95"/>
        <v>50</v>
      </c>
      <c r="AI139" s="60">
        <f t="shared" si="95"/>
        <v>245.00000000000003</v>
      </c>
      <c r="AJ139" s="60">
        <f t="shared" si="95"/>
        <v>10245</v>
      </c>
      <c r="AK139" s="60">
        <f t="shared" si="95"/>
        <v>1032.9898256678762</v>
      </c>
      <c r="AL139" s="60">
        <f t="shared" si="95"/>
        <v>20.659796513357524</v>
      </c>
      <c r="AM139" s="60">
        <f t="shared" si="95"/>
        <v>-757.7913518176947</v>
      </c>
      <c r="AN139" s="60">
        <f t="shared" si="95"/>
        <v>-757.7913518176947</v>
      </c>
      <c r="AO139" s="60">
        <f t="shared" si="95"/>
        <v>757.7913518176947</v>
      </c>
      <c r="AP139" s="61" t="str">
        <f t="shared" si="80"/>
        <v>VINTO</v>
      </c>
      <c r="AQ139" s="62">
        <f t="shared" si="76"/>
        <v>35</v>
      </c>
      <c r="AR139" s="63">
        <f t="shared" si="81"/>
        <v>4.0956226830953035</v>
      </c>
      <c r="AS139" s="63">
        <f t="shared" si="82"/>
        <v>204.78113415476517</v>
      </c>
      <c r="AT139" s="63">
        <f t="shared" si="83"/>
        <v>409.56226830953034</v>
      </c>
      <c r="AU139" s="63">
        <f t="shared" si="77"/>
        <v>-204.78113415476517</v>
      </c>
      <c r="AV139" s="68">
        <f t="shared" si="84"/>
        <v>0.1</v>
      </c>
      <c r="AW139" s="63">
        <f t="shared" si="85"/>
        <v>1023.9056707738258</v>
      </c>
      <c r="AX139" s="63">
        <f t="shared" si="86"/>
        <v>-409.56226830953034</v>
      </c>
      <c r="AY139" s="64">
        <f t="shared" si="87"/>
        <v>614.34340246429542</v>
      </c>
      <c r="AZ139" s="65">
        <f t="shared" si="88"/>
        <v>399.06350208265371</v>
      </c>
      <c r="BA139" s="51">
        <f t="shared" si="89"/>
        <v>1433.4679390833562</v>
      </c>
      <c r="BB139" s="55">
        <f t="shared" si="90"/>
        <v>0.14650065862786069</v>
      </c>
      <c r="BC139" s="55">
        <f t="shared" si="91"/>
        <v>2.8536960551133941</v>
      </c>
      <c r="BE139" s="52">
        <f>IF(((AS139-T139)/T139)&gt;=BE$4,AD139,"")</f>
        <v>6.8999999999999773</v>
      </c>
      <c r="BF139" s="52">
        <f t="shared" si="92"/>
        <v>6.8999999999999773</v>
      </c>
      <c r="BG139" s="52">
        <f>IF(BB139&lt;=BG$4,AD139,"")</f>
        <v>6.8999999999999773</v>
      </c>
      <c r="BH139" s="52">
        <f>IF(BC139&gt;=BH$4,AD139,"")</f>
        <v>6.8999999999999773</v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9784.7200996183583</v>
      </c>
      <c r="AC140" s="71">
        <f t="shared" si="79"/>
        <v>215.27990038164171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4.9000000000000004</v>
      </c>
      <c r="AG140" s="74">
        <f t="shared" si="95"/>
        <v>200</v>
      </c>
      <c r="AH140" s="60">
        <f t="shared" si="95"/>
        <v>50</v>
      </c>
      <c r="AI140" s="60">
        <f t="shared" si="95"/>
        <v>245.00000000000003</v>
      </c>
      <c r="AJ140" s="60">
        <f t="shared" si="95"/>
        <v>10245</v>
      </c>
      <c r="AK140" s="60">
        <f t="shared" si="95"/>
        <v>1032.9898256678762</v>
      </c>
      <c r="AL140" s="60">
        <f t="shared" si="95"/>
        <v>20.659796513357524</v>
      </c>
      <c r="AM140" s="60">
        <f t="shared" si="95"/>
        <v>-757.7913518176947</v>
      </c>
      <c r="AN140" s="60">
        <f t="shared" si="95"/>
        <v>-757.7913518176947</v>
      </c>
      <c r="AO140" s="60">
        <f t="shared" si="95"/>
        <v>757.7913518176947</v>
      </c>
      <c r="AP140" s="61" t="str">
        <f t="shared" si="80"/>
        <v>VINTO</v>
      </c>
      <c r="AQ140" s="62">
        <f t="shared" si="76"/>
        <v>35</v>
      </c>
      <c r="AR140" s="63">
        <f t="shared" si="81"/>
        <v>4.1411465460819992</v>
      </c>
      <c r="AS140" s="63">
        <f t="shared" si="82"/>
        <v>207.05732730409997</v>
      </c>
      <c r="AT140" s="63">
        <f t="shared" si="83"/>
        <v>414.11465460819994</v>
      </c>
      <c r="AU140" s="63">
        <f t="shared" si="77"/>
        <v>-207.05732730409997</v>
      </c>
      <c r="AV140" s="68">
        <f t="shared" si="84"/>
        <v>0.1</v>
      </c>
      <c r="AW140" s="63">
        <f t="shared" si="85"/>
        <v>1035.2866365204998</v>
      </c>
      <c r="AX140" s="63">
        <f t="shared" si="86"/>
        <v>-414.11465460819994</v>
      </c>
      <c r="AY140" s="64">
        <f t="shared" si="87"/>
        <v>621.17198191229977</v>
      </c>
      <c r="AZ140" s="65">
        <f t="shared" si="88"/>
        <v>405.89208153065806</v>
      </c>
      <c r="BA140" s="51">
        <f t="shared" si="89"/>
        <v>1449.4012911286998</v>
      </c>
      <c r="BB140" s="55">
        <f t="shared" si="90"/>
        <v>0.14812904982179634</v>
      </c>
      <c r="BC140" s="55">
        <f t="shared" si="91"/>
        <v>2.8854155952836509</v>
      </c>
      <c r="BE140" s="52">
        <f>IF(((AS140-T140)/T140)&gt;=BE$4,AD140,"")</f>
        <v>6.7999999999999776</v>
      </c>
      <c r="BF140" s="52">
        <f t="shared" si="92"/>
        <v>6.7999999999999776</v>
      </c>
      <c r="BG140" s="52">
        <f>IF(BB140&lt;=BG$4,AD140,"")</f>
        <v>6.7999999999999776</v>
      </c>
      <c r="BH140" s="52">
        <f>IF(BC140&gt;=BH$4,AD140,"")</f>
        <v>6.7999999999999776</v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9784.7200996183583</v>
      </c>
      <c r="AC141" s="71">
        <f t="shared" si="79"/>
        <v>215.27990038164171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4.9000000000000004</v>
      </c>
      <c r="AG141" s="74">
        <f t="shared" si="95"/>
        <v>200</v>
      </c>
      <c r="AH141" s="60">
        <f t="shared" si="95"/>
        <v>50</v>
      </c>
      <c r="AI141" s="60">
        <f t="shared" si="95"/>
        <v>245.00000000000003</v>
      </c>
      <c r="AJ141" s="60">
        <f t="shared" si="95"/>
        <v>10245</v>
      </c>
      <c r="AK141" s="60">
        <f t="shared" si="95"/>
        <v>1032.9898256678762</v>
      </c>
      <c r="AL141" s="60">
        <f t="shared" si="95"/>
        <v>20.659796513357524</v>
      </c>
      <c r="AM141" s="60">
        <f t="shared" si="95"/>
        <v>-757.7913518176947</v>
      </c>
      <c r="AN141" s="60">
        <f t="shared" si="95"/>
        <v>-757.7913518176947</v>
      </c>
      <c r="AO141" s="60">
        <f t="shared" si="95"/>
        <v>757.7913518176947</v>
      </c>
      <c r="AP141" s="61" t="str">
        <f t="shared" si="80"/>
        <v>VINTO</v>
      </c>
      <c r="AQ141" s="62">
        <f t="shared" si="76"/>
        <v>35</v>
      </c>
      <c r="AR141" s="63">
        <f t="shared" si="81"/>
        <v>4.1880293303518794</v>
      </c>
      <c r="AS141" s="63">
        <f t="shared" si="82"/>
        <v>209.40146651759397</v>
      </c>
      <c r="AT141" s="63">
        <f t="shared" si="83"/>
        <v>418.80293303518795</v>
      </c>
      <c r="AU141" s="63">
        <f t="shared" si="77"/>
        <v>-209.40146651759397</v>
      </c>
      <c r="AV141" s="68">
        <f t="shared" si="84"/>
        <v>0.1</v>
      </c>
      <c r="AW141" s="63">
        <f t="shared" si="85"/>
        <v>1047.0073325879698</v>
      </c>
      <c r="AX141" s="63">
        <f t="shared" si="86"/>
        <v>-418.80293303518795</v>
      </c>
      <c r="AY141" s="64">
        <f t="shared" si="87"/>
        <v>628.20439955278187</v>
      </c>
      <c r="AZ141" s="65">
        <f t="shared" si="88"/>
        <v>412.92449917114016</v>
      </c>
      <c r="BA141" s="51">
        <f t="shared" si="89"/>
        <v>1465.8102656231579</v>
      </c>
      <c r="BB141" s="55">
        <f t="shared" si="90"/>
        <v>0.14980604970808825</v>
      </c>
      <c r="BC141" s="55">
        <f t="shared" si="91"/>
        <v>2.9180819873992885</v>
      </c>
      <c r="BE141" s="52">
        <f>IF(((AS141-T141)/T141)&gt;=BE$4,AD141,"")</f>
        <v>6.699999999999978</v>
      </c>
      <c r="BF141" s="52">
        <f t="shared" si="92"/>
        <v>6.699999999999978</v>
      </c>
      <c r="BG141" s="52">
        <f>IF(BB141&lt;=BG$4,AD141,"")</f>
        <v>6.699999999999978</v>
      </c>
      <c r="BH141" s="52">
        <f>IF(BC141&gt;=BH$4,AD141,"")</f>
        <v>6.699999999999978</v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9784.7200996183583</v>
      </c>
      <c r="AC142" s="71">
        <f t="shared" si="79"/>
        <v>215.27990038164171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4.9000000000000004</v>
      </c>
      <c r="AG142" s="74">
        <f t="shared" si="95"/>
        <v>200</v>
      </c>
      <c r="AH142" s="60">
        <f t="shared" si="95"/>
        <v>50</v>
      </c>
      <c r="AI142" s="60">
        <f t="shared" si="95"/>
        <v>245.00000000000003</v>
      </c>
      <c r="AJ142" s="60">
        <f t="shared" si="95"/>
        <v>10245</v>
      </c>
      <c r="AK142" s="60">
        <f t="shared" si="95"/>
        <v>1032.9898256678762</v>
      </c>
      <c r="AL142" s="60">
        <f t="shared" si="95"/>
        <v>20.659796513357524</v>
      </c>
      <c r="AM142" s="60">
        <f t="shared" si="95"/>
        <v>-757.7913518176947</v>
      </c>
      <c r="AN142" s="60">
        <f t="shared" si="95"/>
        <v>-757.7913518176947</v>
      </c>
      <c r="AO142" s="60">
        <f t="shared" si="95"/>
        <v>757.7913518176947</v>
      </c>
      <c r="AP142" s="61" t="str">
        <f t="shared" si="80"/>
        <v>VINTO</v>
      </c>
      <c r="AQ142" s="62">
        <f t="shared" si="76"/>
        <v>35</v>
      </c>
      <c r="AR142" s="63">
        <f t="shared" si="81"/>
        <v>4.2363328050541806</v>
      </c>
      <c r="AS142" s="63">
        <f t="shared" si="82"/>
        <v>211.81664025270902</v>
      </c>
      <c r="AT142" s="63">
        <f t="shared" si="83"/>
        <v>423.63328050541804</v>
      </c>
      <c r="AU142" s="63">
        <f t="shared" si="77"/>
        <v>-211.81664025270902</v>
      </c>
      <c r="AV142" s="68">
        <f t="shared" si="84"/>
        <v>0.1</v>
      </c>
      <c r="AW142" s="63">
        <f t="shared" si="85"/>
        <v>1059.0832012635451</v>
      </c>
      <c r="AX142" s="63">
        <f t="shared" si="86"/>
        <v>-423.63328050541804</v>
      </c>
      <c r="AY142" s="64">
        <f t="shared" si="87"/>
        <v>635.44992075812706</v>
      </c>
      <c r="AZ142" s="65">
        <f t="shared" si="88"/>
        <v>420.17002037648535</v>
      </c>
      <c r="BA142" s="51">
        <f t="shared" si="89"/>
        <v>1482.7164817689631</v>
      </c>
      <c r="BB142" s="55">
        <f t="shared" si="90"/>
        <v>0.15153386777275263</v>
      </c>
      <c r="BC142" s="55">
        <f t="shared" si="91"/>
        <v>2.9517382701850967</v>
      </c>
      <c r="BE142" s="52">
        <f>IF(((AS142-T142)/T142)&gt;=BE$4,AD142,"")</f>
        <v>6.5999999999999783</v>
      </c>
      <c r="BF142" s="52">
        <f t="shared" si="92"/>
        <v>6.5999999999999783</v>
      </c>
      <c r="BG142" s="52">
        <f>IF(BB142&lt;=BG$4,AD142,"")</f>
        <v>6.5999999999999783</v>
      </c>
      <c r="BH142" s="52">
        <f>IF(BC142&gt;=BH$4,AD142,"")</f>
        <v>6.5999999999999783</v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9784.7200996183583</v>
      </c>
      <c r="AC143" s="71">
        <f t="shared" si="79"/>
        <v>215.27990038164171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4.9000000000000004</v>
      </c>
      <c r="AG143" s="74">
        <f t="shared" si="95"/>
        <v>200</v>
      </c>
      <c r="AH143" s="60">
        <f t="shared" si="95"/>
        <v>50</v>
      </c>
      <c r="AI143" s="60">
        <f t="shared" si="95"/>
        <v>245.00000000000003</v>
      </c>
      <c r="AJ143" s="60">
        <f t="shared" si="95"/>
        <v>10245</v>
      </c>
      <c r="AK143" s="60">
        <f t="shared" si="95"/>
        <v>1032.9898256678762</v>
      </c>
      <c r="AL143" s="60">
        <f t="shared" si="95"/>
        <v>20.659796513357524</v>
      </c>
      <c r="AM143" s="60">
        <f t="shared" si="95"/>
        <v>-757.7913518176947</v>
      </c>
      <c r="AN143" s="60">
        <f t="shared" si="95"/>
        <v>-757.7913518176947</v>
      </c>
      <c r="AO143" s="60">
        <f t="shared" si="95"/>
        <v>757.7913518176947</v>
      </c>
      <c r="AP143" s="61" t="str">
        <f t="shared" si="80"/>
        <v>VINTO</v>
      </c>
      <c r="AQ143" s="62">
        <f t="shared" si="76"/>
        <v>35</v>
      </c>
      <c r="AR143" s="63">
        <f t="shared" si="81"/>
        <v>4.2861225405165531</v>
      </c>
      <c r="AS143" s="63">
        <f t="shared" si="82"/>
        <v>214.30612702582766</v>
      </c>
      <c r="AT143" s="63">
        <f t="shared" si="83"/>
        <v>428.61225405165533</v>
      </c>
      <c r="AU143" s="63">
        <f t="shared" si="77"/>
        <v>-214.30612702582766</v>
      </c>
      <c r="AV143" s="68">
        <f t="shared" si="84"/>
        <v>0.1</v>
      </c>
      <c r="AW143" s="63">
        <f t="shared" si="85"/>
        <v>1071.5306351291383</v>
      </c>
      <c r="AX143" s="63">
        <f t="shared" si="86"/>
        <v>-428.61225405165533</v>
      </c>
      <c r="AY143" s="64">
        <f t="shared" si="87"/>
        <v>642.91838107748299</v>
      </c>
      <c r="AZ143" s="65">
        <f t="shared" si="88"/>
        <v>427.63848069584128</v>
      </c>
      <c r="BA143" s="51">
        <f t="shared" si="89"/>
        <v>1500.1428891807936</v>
      </c>
      <c r="BB143" s="55">
        <f t="shared" si="90"/>
        <v>0.15331484947017596</v>
      </c>
      <c r="BC143" s="55">
        <f t="shared" si="91"/>
        <v>2.9864301309027765</v>
      </c>
      <c r="BE143" s="52">
        <f>IF(((AS143-T143)/T143)&gt;=BE$4,AD143,"")</f>
        <v>6.4999999999999787</v>
      </c>
      <c r="BF143" s="52">
        <f t="shared" si="92"/>
        <v>6.4999999999999787</v>
      </c>
      <c r="BG143" s="52">
        <f>IF(BB143&lt;=BG$4,AD143,"")</f>
        <v>6.4999999999999787</v>
      </c>
      <c r="BH143" s="52">
        <f>IF(BC143&gt;=BH$4,AD143,"")</f>
        <v>6.4999999999999787</v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9784.7200996183583</v>
      </c>
      <c r="AC144" s="71">
        <f t="shared" si="79"/>
        <v>215.27990038164171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4.9000000000000004</v>
      </c>
      <c r="AG144" s="74">
        <f t="shared" si="95"/>
        <v>200</v>
      </c>
      <c r="AH144" s="60">
        <f t="shared" si="95"/>
        <v>50</v>
      </c>
      <c r="AI144" s="60">
        <f t="shared" si="95"/>
        <v>245.00000000000003</v>
      </c>
      <c r="AJ144" s="60">
        <f t="shared" si="95"/>
        <v>10245</v>
      </c>
      <c r="AK144" s="60">
        <f t="shared" si="95"/>
        <v>1032.9898256678762</v>
      </c>
      <c r="AL144" s="60">
        <f t="shared" si="95"/>
        <v>20.659796513357524</v>
      </c>
      <c r="AM144" s="60">
        <f t="shared" si="95"/>
        <v>-757.7913518176947</v>
      </c>
      <c r="AN144" s="60">
        <f t="shared" si="95"/>
        <v>-757.7913518176947</v>
      </c>
      <c r="AO144" s="60">
        <f t="shared" si="95"/>
        <v>757.7913518176947</v>
      </c>
      <c r="AP144" s="61" t="str">
        <f t="shared" si="80"/>
        <v>VINTO</v>
      </c>
      <c r="AQ144" s="62">
        <f t="shared" si="76"/>
        <v>35</v>
      </c>
      <c r="AR144" s="63">
        <f t="shared" si="81"/>
        <v>4.3374682052121241</v>
      </c>
      <c r="AS144" s="63">
        <f t="shared" si="82"/>
        <v>216.87341026060619</v>
      </c>
      <c r="AT144" s="63">
        <f t="shared" si="83"/>
        <v>433.74682052121238</v>
      </c>
      <c r="AU144" s="63">
        <f t="shared" si="77"/>
        <v>-216.87341026060619</v>
      </c>
      <c r="AV144" s="68">
        <f t="shared" si="84"/>
        <v>0.1</v>
      </c>
      <c r="AW144" s="63">
        <f t="shared" si="85"/>
        <v>1084.3670513030311</v>
      </c>
      <c r="AX144" s="63">
        <f t="shared" si="86"/>
        <v>-433.74682052121238</v>
      </c>
      <c r="AY144" s="64">
        <f t="shared" si="87"/>
        <v>650.62023078181869</v>
      </c>
      <c r="AZ144" s="65">
        <f t="shared" si="88"/>
        <v>435.34033040017698</v>
      </c>
      <c r="BA144" s="51">
        <f t="shared" si="89"/>
        <v>1518.1138718242432</v>
      </c>
      <c r="BB144" s="55">
        <f t="shared" si="90"/>
        <v>0.1551514868456437</v>
      </c>
      <c r="BC144" s="55">
        <f t="shared" si="91"/>
        <v>3.0222061122678836</v>
      </c>
      <c r="BE144" s="52">
        <f>IF(((AS144-T144)/T144)&gt;=BE$4,AD144,"")</f>
        <v>6.399999999999979</v>
      </c>
      <c r="BF144" s="52">
        <f t="shared" si="92"/>
        <v>6.399999999999979</v>
      </c>
      <c r="BG144" s="52">
        <f>IF(BB144&lt;=BG$4,AD144,"")</f>
        <v>6.399999999999979</v>
      </c>
      <c r="BH144" s="52">
        <f>IF(BC144&gt;=BH$4,AD144,"")</f>
        <v>6.399999999999979</v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9784.7200996183583</v>
      </c>
      <c r="AC145" s="71">
        <f t="shared" si="79"/>
        <v>215.27990038164171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4.9000000000000004</v>
      </c>
      <c r="AG145" s="74">
        <f t="shared" si="95"/>
        <v>200</v>
      </c>
      <c r="AH145" s="60">
        <f t="shared" si="95"/>
        <v>50</v>
      </c>
      <c r="AI145" s="60">
        <f t="shared" si="95"/>
        <v>245.00000000000003</v>
      </c>
      <c r="AJ145" s="60">
        <f t="shared" si="95"/>
        <v>10245</v>
      </c>
      <c r="AK145" s="60">
        <f t="shared" si="95"/>
        <v>1032.9898256678762</v>
      </c>
      <c r="AL145" s="60">
        <f t="shared" si="95"/>
        <v>20.659796513357524</v>
      </c>
      <c r="AM145" s="60">
        <f t="shared" si="95"/>
        <v>-757.7913518176947</v>
      </c>
      <c r="AN145" s="60">
        <f t="shared" si="95"/>
        <v>-757.7913518176947</v>
      </c>
      <c r="AO145" s="60">
        <f t="shared" si="95"/>
        <v>757.7913518176947</v>
      </c>
      <c r="AP145" s="61" t="str">
        <f t="shared" si="80"/>
        <v>VINTO</v>
      </c>
      <c r="AQ145" s="62">
        <f t="shared" si="76"/>
        <v>35</v>
      </c>
      <c r="AR145" s="63">
        <f t="shared" si="81"/>
        <v>4.3904438910091415</v>
      </c>
      <c r="AS145" s="63">
        <f t="shared" si="82"/>
        <v>219.52219455045707</v>
      </c>
      <c r="AT145" s="63">
        <f t="shared" si="83"/>
        <v>439.04438910091415</v>
      </c>
      <c r="AU145" s="63">
        <f t="shared" si="77"/>
        <v>-219.52219455045707</v>
      </c>
      <c r="AV145" s="68">
        <f t="shared" si="84"/>
        <v>0.1</v>
      </c>
      <c r="AW145" s="63">
        <f t="shared" si="85"/>
        <v>1097.6109727522853</v>
      </c>
      <c r="AX145" s="63">
        <f t="shared" si="86"/>
        <v>-439.04438910091415</v>
      </c>
      <c r="AY145" s="64">
        <f t="shared" si="87"/>
        <v>658.56658365137116</v>
      </c>
      <c r="AZ145" s="65">
        <f t="shared" si="88"/>
        <v>443.28668326972945</v>
      </c>
      <c r="BA145" s="51">
        <f t="shared" si="89"/>
        <v>1536.6553618531996</v>
      </c>
      <c r="BB145" s="55">
        <f t="shared" si="90"/>
        <v>0.15704643016953904</v>
      </c>
      <c r="BC145" s="55">
        <f t="shared" si="91"/>
        <v>3.0591178390731519</v>
      </c>
      <c r="BE145" s="52">
        <f>IF(((AS145-T145)/T145)&gt;=BE$4,AD145,"")</f>
        <v>6.2999999999999794</v>
      </c>
      <c r="BF145" s="52">
        <f t="shared" si="92"/>
        <v>6.2999999999999794</v>
      </c>
      <c r="BG145" s="52">
        <f>IF(BB145&lt;=BG$4,AD145,"")</f>
        <v>6.2999999999999794</v>
      </c>
      <c r="BH145" s="52">
        <f>IF(BC145&gt;=BH$4,AD145,"")</f>
        <v>6.2999999999999794</v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9784.7200996183583</v>
      </c>
      <c r="AC146" s="71">
        <f t="shared" si="79"/>
        <v>215.27990038164171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4.9000000000000004</v>
      </c>
      <c r="AG146" s="74">
        <f t="shared" si="95"/>
        <v>200</v>
      </c>
      <c r="AH146" s="60">
        <f t="shared" si="95"/>
        <v>50</v>
      </c>
      <c r="AI146" s="60">
        <f t="shared" si="95"/>
        <v>245.00000000000003</v>
      </c>
      <c r="AJ146" s="60">
        <f t="shared" si="95"/>
        <v>10245</v>
      </c>
      <c r="AK146" s="60">
        <f t="shared" si="95"/>
        <v>1032.9898256678762</v>
      </c>
      <c r="AL146" s="60">
        <f t="shared" si="95"/>
        <v>20.659796513357524</v>
      </c>
      <c r="AM146" s="60">
        <f t="shared" si="95"/>
        <v>-757.7913518176947</v>
      </c>
      <c r="AN146" s="60">
        <f t="shared" si="95"/>
        <v>-757.7913518176947</v>
      </c>
      <c r="AO146" s="60">
        <f t="shared" si="95"/>
        <v>757.7913518176947</v>
      </c>
      <c r="AP146" s="61" t="str">
        <f t="shared" si="80"/>
        <v>VINTO</v>
      </c>
      <c r="AQ146" s="62">
        <f t="shared" si="76"/>
        <v>35</v>
      </c>
      <c r="AR146" s="63">
        <f t="shared" si="81"/>
        <v>4.4451284698963853</v>
      </c>
      <c r="AS146" s="63">
        <f t="shared" si="82"/>
        <v>222.25642349481927</v>
      </c>
      <c r="AT146" s="63">
        <f t="shared" si="83"/>
        <v>444.51284698963855</v>
      </c>
      <c r="AU146" s="63">
        <f t="shared" si="77"/>
        <v>-222.25642349481927</v>
      </c>
      <c r="AV146" s="68">
        <f t="shared" si="84"/>
        <v>0.1</v>
      </c>
      <c r="AW146" s="63">
        <f t="shared" si="85"/>
        <v>1111.2821174740964</v>
      </c>
      <c r="AX146" s="63">
        <f t="shared" si="86"/>
        <v>-444.51284698963855</v>
      </c>
      <c r="AY146" s="64">
        <f t="shared" si="87"/>
        <v>666.76927048445782</v>
      </c>
      <c r="AZ146" s="65">
        <f t="shared" si="88"/>
        <v>451.48937010281611</v>
      </c>
      <c r="BA146" s="51">
        <f t="shared" si="89"/>
        <v>1555.7949644637349</v>
      </c>
      <c r="BB146" s="55">
        <f t="shared" si="90"/>
        <v>0.15900250069743097</v>
      </c>
      <c r="BC146" s="55">
        <f t="shared" si="91"/>
        <v>3.0972202667431068</v>
      </c>
      <c r="BE146" s="52">
        <f>IF(((AS146-T146)/T146)&gt;=BE$4,AD146,"")</f>
        <v>6.1999999999999797</v>
      </c>
      <c r="BF146" s="52">
        <f t="shared" si="92"/>
        <v>6.1999999999999797</v>
      </c>
      <c r="BG146" s="52">
        <f>IF(BB146&lt;=BG$4,AD146,"")</f>
        <v>6.1999999999999797</v>
      </c>
      <c r="BH146" s="52">
        <f>IF(BC146&gt;=BH$4,AD146,"")</f>
        <v>6.1999999999999797</v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9784.7200996183583</v>
      </c>
      <c r="AC147" s="71">
        <f t="shared" si="79"/>
        <v>215.27990038164171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4.9000000000000004</v>
      </c>
      <c r="AG147" s="74">
        <f t="shared" si="95"/>
        <v>200</v>
      </c>
      <c r="AH147" s="60">
        <f t="shared" si="95"/>
        <v>50</v>
      </c>
      <c r="AI147" s="60">
        <f t="shared" si="95"/>
        <v>245.00000000000003</v>
      </c>
      <c r="AJ147" s="60">
        <f t="shared" si="95"/>
        <v>10245</v>
      </c>
      <c r="AK147" s="60">
        <f t="shared" si="95"/>
        <v>1032.9898256678762</v>
      </c>
      <c r="AL147" s="60">
        <f t="shared" si="95"/>
        <v>20.659796513357524</v>
      </c>
      <c r="AM147" s="60">
        <f t="shared" si="95"/>
        <v>-757.7913518176947</v>
      </c>
      <c r="AN147" s="60">
        <f t="shared" si="95"/>
        <v>-757.7913518176947</v>
      </c>
      <c r="AO147" s="60">
        <f t="shared" si="95"/>
        <v>757.7913518176947</v>
      </c>
      <c r="AP147" s="61" t="str">
        <f t="shared" si="80"/>
        <v>VINTO</v>
      </c>
      <c r="AQ147" s="62">
        <f t="shared" si="76"/>
        <v>35</v>
      </c>
      <c r="AR147" s="63">
        <f t="shared" si="81"/>
        <v>4.5016059857963269</v>
      </c>
      <c r="AS147" s="63">
        <f t="shared" si="82"/>
        <v>225.08029928981634</v>
      </c>
      <c r="AT147" s="63">
        <f t="shared" si="83"/>
        <v>450.16059857963268</v>
      </c>
      <c r="AU147" s="63">
        <f t="shared" si="77"/>
        <v>-225.08029928981634</v>
      </c>
      <c r="AV147" s="68">
        <f t="shared" si="84"/>
        <v>0.1</v>
      </c>
      <c r="AW147" s="63">
        <f t="shared" si="85"/>
        <v>1125.4014964490816</v>
      </c>
      <c r="AX147" s="63">
        <f t="shared" si="86"/>
        <v>-450.16059857963268</v>
      </c>
      <c r="AY147" s="64">
        <f t="shared" si="87"/>
        <v>675.24089786944887</v>
      </c>
      <c r="AZ147" s="65">
        <f t="shared" si="88"/>
        <v>459.96099748780716</v>
      </c>
      <c r="BA147" s="51">
        <f t="shared" si="89"/>
        <v>1575.5620950287143</v>
      </c>
      <c r="BB147" s="55">
        <f t="shared" si="90"/>
        <v>0.16102270468525384</v>
      </c>
      <c r="BC147" s="55">
        <f t="shared" si="91"/>
        <v>3.1365719543366666</v>
      </c>
      <c r="BE147" s="52">
        <f>IF(((AS147-T147)/T147)&gt;=BE$4,AD147,"")</f>
        <v>6.0999999999999801</v>
      </c>
      <c r="BF147" s="52">
        <f t="shared" si="92"/>
        <v>6.0999999999999801</v>
      </c>
      <c r="BG147" s="52">
        <f>IF(BB147&lt;=BG$4,AD147,"")</f>
        <v>6.0999999999999801</v>
      </c>
      <c r="BH147" s="52">
        <f>IF(BC147&gt;=BH$4,AD147,"")</f>
        <v>6.0999999999999801</v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9784.7200996183583</v>
      </c>
      <c r="AC148" s="71">
        <f t="shared" si="79"/>
        <v>215.27990038164171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4.9000000000000004</v>
      </c>
      <c r="AG148" s="74">
        <f t="shared" si="95"/>
        <v>200</v>
      </c>
      <c r="AH148" s="60">
        <f t="shared" si="95"/>
        <v>50</v>
      </c>
      <c r="AI148" s="60">
        <f t="shared" si="95"/>
        <v>245.00000000000003</v>
      </c>
      <c r="AJ148" s="60">
        <f t="shared" si="95"/>
        <v>10245</v>
      </c>
      <c r="AK148" s="60">
        <f t="shared" si="95"/>
        <v>1032.9898256678762</v>
      </c>
      <c r="AL148" s="60">
        <f t="shared" si="95"/>
        <v>20.659796513357524</v>
      </c>
      <c r="AM148" s="60">
        <f t="shared" si="95"/>
        <v>-757.7913518176947</v>
      </c>
      <c r="AN148" s="60">
        <f t="shared" si="95"/>
        <v>-757.7913518176947</v>
      </c>
      <c r="AO148" s="60">
        <f t="shared" si="95"/>
        <v>757.7913518176947</v>
      </c>
      <c r="AP148" s="61" t="str">
        <f t="shared" si="80"/>
        <v>VINTO</v>
      </c>
      <c r="AQ148" s="62">
        <f t="shared" si="76"/>
        <v>35</v>
      </c>
      <c r="AR148" s="63">
        <f t="shared" si="81"/>
        <v>4.5599660855595987</v>
      </c>
      <c r="AS148" s="63">
        <f t="shared" si="82"/>
        <v>227.99830427797994</v>
      </c>
      <c r="AT148" s="63">
        <f t="shared" si="83"/>
        <v>455.99660855595988</v>
      </c>
      <c r="AU148" s="63">
        <f t="shared" si="77"/>
        <v>-227.99830427797994</v>
      </c>
      <c r="AV148" s="68">
        <f t="shared" si="84"/>
        <v>0.1</v>
      </c>
      <c r="AW148" s="63">
        <f t="shared" si="85"/>
        <v>1139.9915213898996</v>
      </c>
      <c r="AX148" s="63">
        <f t="shared" si="86"/>
        <v>-455.99660855595988</v>
      </c>
      <c r="AY148" s="64">
        <f t="shared" si="87"/>
        <v>683.99491283393968</v>
      </c>
      <c r="AZ148" s="65">
        <f t="shared" si="88"/>
        <v>468.71501245229797</v>
      </c>
      <c r="BA148" s="51">
        <f t="shared" si="89"/>
        <v>1595.9881299458596</v>
      </c>
      <c r="BB148" s="55">
        <f t="shared" si="90"/>
        <v>0.16311024880600408</v>
      </c>
      <c r="BC148" s="55">
        <f t="shared" si="91"/>
        <v>3.177235364850012</v>
      </c>
      <c r="BE148" s="52">
        <f>IF(((AS148-T148)/T148)&gt;=BE$4,AD148,"")</f>
        <v>5.9999999999999805</v>
      </c>
      <c r="BF148" s="52">
        <f t="shared" si="92"/>
        <v>5.9999999999999805</v>
      </c>
      <c r="BG148" s="52">
        <f>IF(BB148&lt;=BG$4,AD148,"")</f>
        <v>5.9999999999999805</v>
      </c>
      <c r="BH148" s="52">
        <f>IF(BC148&gt;=BH$4,AD148,"")</f>
        <v>5.9999999999999805</v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9784.7200996183583</v>
      </c>
      <c r="AC149" s="71">
        <f t="shared" si="79"/>
        <v>215.27990038164171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4.9000000000000004</v>
      </c>
      <c r="AG149" s="74">
        <f t="shared" si="95"/>
        <v>200</v>
      </c>
      <c r="AH149" s="60">
        <f t="shared" si="95"/>
        <v>50</v>
      </c>
      <c r="AI149" s="60">
        <f t="shared" si="95"/>
        <v>245.00000000000003</v>
      </c>
      <c r="AJ149" s="60">
        <f t="shared" si="95"/>
        <v>10245</v>
      </c>
      <c r="AK149" s="60">
        <f t="shared" si="95"/>
        <v>1032.9898256678762</v>
      </c>
      <c r="AL149" s="60">
        <f t="shared" si="95"/>
        <v>20.659796513357524</v>
      </c>
      <c r="AM149" s="60">
        <f t="shared" si="95"/>
        <v>-757.7913518176947</v>
      </c>
      <c r="AN149" s="60">
        <f t="shared" si="95"/>
        <v>-757.7913518176947</v>
      </c>
      <c r="AO149" s="60">
        <f t="shared" si="95"/>
        <v>757.7913518176947</v>
      </c>
      <c r="AP149" s="61" t="str">
        <f t="shared" si="80"/>
        <v>VINTO</v>
      </c>
      <c r="AQ149" s="62">
        <f t="shared" si="76"/>
        <v>35</v>
      </c>
      <c r="AR149" s="63">
        <f t="shared" si="81"/>
        <v>4.6203044937894227</v>
      </c>
      <c r="AS149" s="63">
        <f t="shared" si="82"/>
        <v>231.01522468947113</v>
      </c>
      <c r="AT149" s="63">
        <f t="shared" si="83"/>
        <v>462.03044937894225</v>
      </c>
      <c r="AU149" s="63">
        <f t="shared" si="77"/>
        <v>-231.01522468947113</v>
      </c>
      <c r="AV149" s="68">
        <f t="shared" si="84"/>
        <v>0.1</v>
      </c>
      <c r="AW149" s="63">
        <f t="shared" si="85"/>
        <v>1155.0761234473557</v>
      </c>
      <c r="AX149" s="63">
        <f t="shared" si="86"/>
        <v>-462.03044937894225</v>
      </c>
      <c r="AY149" s="64">
        <f t="shared" si="87"/>
        <v>693.04567406841352</v>
      </c>
      <c r="AZ149" s="65">
        <f t="shared" si="88"/>
        <v>477.76577368677181</v>
      </c>
      <c r="BA149" s="51">
        <f t="shared" si="89"/>
        <v>1617.1065728262979</v>
      </c>
      <c r="BB149" s="55">
        <f t="shared" si="90"/>
        <v>0.16526855713423741</v>
      </c>
      <c r="BC149" s="55">
        <f t="shared" si="91"/>
        <v>3.2192771960587265</v>
      </c>
      <c r="BE149" s="52">
        <f>IF(((AS149-T149)/T149)&gt;=BE$4,AD149,"")</f>
        <v>5.8999999999999808</v>
      </c>
      <c r="BF149" s="52">
        <f t="shared" si="92"/>
        <v>5.8999999999999808</v>
      </c>
      <c r="BG149" s="52">
        <f>IF(BB149&lt;=BG$4,AD149,"")</f>
        <v>5.8999999999999808</v>
      </c>
      <c r="BH149" s="52">
        <f>IF(BC149&gt;=BH$4,AD149,"")</f>
        <v>5.8999999999999808</v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9784.7200996183583</v>
      </c>
      <c r="AC150" s="71">
        <f t="shared" si="79"/>
        <v>215.27990038164171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4.9000000000000004</v>
      </c>
      <c r="AG150" s="74">
        <f t="shared" si="95"/>
        <v>200</v>
      </c>
      <c r="AH150" s="60">
        <f t="shared" si="95"/>
        <v>50</v>
      </c>
      <c r="AI150" s="60">
        <f t="shared" si="95"/>
        <v>245.00000000000003</v>
      </c>
      <c r="AJ150" s="60">
        <f t="shared" si="95"/>
        <v>10245</v>
      </c>
      <c r="AK150" s="60">
        <f t="shared" si="95"/>
        <v>1032.9898256678762</v>
      </c>
      <c r="AL150" s="60">
        <f t="shared" si="95"/>
        <v>20.659796513357524</v>
      </c>
      <c r="AM150" s="60">
        <f t="shared" si="95"/>
        <v>-757.7913518176947</v>
      </c>
      <c r="AN150" s="60">
        <f t="shared" si="95"/>
        <v>-757.7913518176947</v>
      </c>
      <c r="AO150" s="60">
        <f t="shared" si="95"/>
        <v>757.7913518176947</v>
      </c>
      <c r="AP150" s="61" t="str">
        <f t="shared" si="80"/>
        <v>VINTO</v>
      </c>
      <c r="AQ150" s="62">
        <f t="shared" si="76"/>
        <v>35</v>
      </c>
      <c r="AR150" s="63">
        <f t="shared" si="81"/>
        <v>4.682723536785792</v>
      </c>
      <c r="AS150" s="63">
        <f t="shared" si="82"/>
        <v>234.13617683928959</v>
      </c>
      <c r="AT150" s="63">
        <f t="shared" si="83"/>
        <v>468.27235367857918</v>
      </c>
      <c r="AU150" s="63">
        <f t="shared" si="77"/>
        <v>-234.13617683928959</v>
      </c>
      <c r="AV150" s="68">
        <f t="shared" si="84"/>
        <v>0.1</v>
      </c>
      <c r="AW150" s="63">
        <f t="shared" si="85"/>
        <v>1170.680884196448</v>
      </c>
      <c r="AX150" s="63">
        <f t="shared" si="86"/>
        <v>-468.27235367857918</v>
      </c>
      <c r="AY150" s="64">
        <f t="shared" si="87"/>
        <v>702.40853051786883</v>
      </c>
      <c r="AZ150" s="65">
        <f t="shared" si="88"/>
        <v>487.12863013622712</v>
      </c>
      <c r="BA150" s="51">
        <f t="shared" si="89"/>
        <v>1638.9532378750271</v>
      </c>
      <c r="BB150" s="55">
        <f t="shared" si="90"/>
        <v>0.16750128988758223</v>
      </c>
      <c r="BC150" s="55">
        <f t="shared" si="91"/>
        <v>3.2627687455849812</v>
      </c>
      <c r="BE150" s="52">
        <f>IF(((AS150-T150)/T150)&gt;=BE$4,AD150,"")</f>
        <v>5.7999999999999812</v>
      </c>
      <c r="BF150" s="52">
        <f t="shared" si="92"/>
        <v>5.7999999999999812</v>
      </c>
      <c r="BG150" s="52">
        <f>IF(BB150&lt;=BG$4,AD150,"")</f>
        <v>5.7999999999999812</v>
      </c>
      <c r="BH150" s="52">
        <f>IF(BC150&gt;=BH$4,AD150,"")</f>
        <v>5.7999999999999812</v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9784.7200996183583</v>
      </c>
      <c r="AC151" s="71">
        <f t="shared" si="79"/>
        <v>215.27990038164171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4.9000000000000004</v>
      </c>
      <c r="AG151" s="74">
        <f t="shared" si="95"/>
        <v>200</v>
      </c>
      <c r="AH151" s="60">
        <f t="shared" si="95"/>
        <v>50</v>
      </c>
      <c r="AI151" s="60">
        <f t="shared" si="95"/>
        <v>245.00000000000003</v>
      </c>
      <c r="AJ151" s="60">
        <f t="shared" si="95"/>
        <v>10245</v>
      </c>
      <c r="AK151" s="60">
        <f t="shared" si="95"/>
        <v>1032.9898256678762</v>
      </c>
      <c r="AL151" s="60">
        <f t="shared" si="95"/>
        <v>20.659796513357524</v>
      </c>
      <c r="AM151" s="60">
        <f t="shared" si="95"/>
        <v>-757.7913518176947</v>
      </c>
      <c r="AN151" s="60">
        <f t="shared" si="95"/>
        <v>-757.7913518176947</v>
      </c>
      <c r="AO151" s="60">
        <f t="shared" si="95"/>
        <v>757.7913518176947</v>
      </c>
      <c r="AP151" s="61" t="str">
        <f t="shared" si="80"/>
        <v>VINTO</v>
      </c>
      <c r="AQ151" s="62">
        <f t="shared" si="76"/>
        <v>35</v>
      </c>
      <c r="AR151" s="63">
        <f t="shared" si="81"/>
        <v>4.7473327216416834</v>
      </c>
      <c r="AS151" s="63">
        <f t="shared" si="82"/>
        <v>237.36663608208417</v>
      </c>
      <c r="AT151" s="63">
        <f t="shared" si="83"/>
        <v>474.73327216416834</v>
      </c>
      <c r="AU151" s="63">
        <f t="shared" si="77"/>
        <v>-237.36663608208417</v>
      </c>
      <c r="AV151" s="68">
        <f t="shared" si="84"/>
        <v>0.1</v>
      </c>
      <c r="AW151" s="63">
        <f t="shared" si="85"/>
        <v>1186.8331804104209</v>
      </c>
      <c r="AX151" s="63">
        <f t="shared" si="86"/>
        <v>-474.73327216416834</v>
      </c>
      <c r="AY151" s="64">
        <f t="shared" si="87"/>
        <v>712.09990824625265</v>
      </c>
      <c r="AZ151" s="65">
        <f t="shared" si="88"/>
        <v>496.82000786461094</v>
      </c>
      <c r="BA151" s="51">
        <f t="shared" si="89"/>
        <v>1661.5664525745892</v>
      </c>
      <c r="BB151" s="55">
        <f t="shared" si="90"/>
        <v>0.16981236414104442</v>
      </c>
      <c r="BC151" s="55">
        <f t="shared" si="91"/>
        <v>3.3077863143928599</v>
      </c>
      <c r="BE151" s="52">
        <f>IF(((AS151-T151)/T151)&gt;=BE$4,AD151,"")</f>
        <v>5.6999999999999815</v>
      </c>
      <c r="BF151" s="52">
        <f t="shared" si="92"/>
        <v>5.6999999999999815</v>
      </c>
      <c r="BG151" s="52">
        <f>IF(BB151&lt;=BG$4,AD151,"")</f>
        <v>5.6999999999999815</v>
      </c>
      <c r="BH151" s="52">
        <f>IF(BC151&gt;=BH$4,AD151,"")</f>
        <v>5.6999999999999815</v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9784.7200996183583</v>
      </c>
      <c r="AC152" s="71">
        <f t="shared" si="79"/>
        <v>215.27990038164171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4.9000000000000004</v>
      </c>
      <c r="AG152" s="74">
        <f t="shared" si="95"/>
        <v>200</v>
      </c>
      <c r="AH152" s="60">
        <f t="shared" si="95"/>
        <v>50</v>
      </c>
      <c r="AI152" s="60">
        <f t="shared" si="95"/>
        <v>245.00000000000003</v>
      </c>
      <c r="AJ152" s="60">
        <f t="shared" si="95"/>
        <v>10245</v>
      </c>
      <c r="AK152" s="60">
        <f t="shared" si="95"/>
        <v>1032.9898256678762</v>
      </c>
      <c r="AL152" s="60">
        <f t="shared" si="95"/>
        <v>20.659796513357524</v>
      </c>
      <c r="AM152" s="60">
        <f t="shared" si="95"/>
        <v>-757.7913518176947</v>
      </c>
      <c r="AN152" s="60">
        <f t="shared" si="95"/>
        <v>-757.7913518176947</v>
      </c>
      <c r="AO152" s="60">
        <f t="shared" si="95"/>
        <v>757.7913518176947</v>
      </c>
      <c r="AP152" s="61" t="str">
        <f t="shared" si="80"/>
        <v>VINTO</v>
      </c>
      <c r="AQ152" s="62">
        <f t="shared" si="76"/>
        <v>35</v>
      </c>
      <c r="AR152" s="63">
        <f t="shared" si="81"/>
        <v>4.8142493773852841</v>
      </c>
      <c r="AS152" s="63">
        <f t="shared" si="82"/>
        <v>240.7124688692642</v>
      </c>
      <c r="AT152" s="63">
        <f t="shared" si="83"/>
        <v>481.4249377385284</v>
      </c>
      <c r="AU152" s="63">
        <f t="shared" si="77"/>
        <v>-240.7124688692642</v>
      </c>
      <c r="AV152" s="68">
        <f t="shared" si="84"/>
        <v>0.1</v>
      </c>
      <c r="AW152" s="63">
        <f t="shared" si="85"/>
        <v>1203.562344346321</v>
      </c>
      <c r="AX152" s="63">
        <f t="shared" si="86"/>
        <v>-481.4249377385284</v>
      </c>
      <c r="AY152" s="64">
        <f t="shared" si="87"/>
        <v>722.13740660779263</v>
      </c>
      <c r="AZ152" s="65">
        <f t="shared" si="88"/>
        <v>506.85750622615092</v>
      </c>
      <c r="BA152" s="51">
        <f t="shared" si="89"/>
        <v>1684.9872820848493</v>
      </c>
      <c r="BB152" s="55">
        <f t="shared" si="90"/>
        <v>0.17220597676070165</v>
      </c>
      <c r="BC152" s="55">
        <f t="shared" si="91"/>
        <v>3.3544116535153039</v>
      </c>
      <c r="BE152" s="52">
        <f>IF(((AS152-T152)/T152)&gt;=BE$4,AD152,"")</f>
        <v>5.5999999999999819</v>
      </c>
      <c r="BF152" s="52">
        <f t="shared" si="92"/>
        <v>5.5999999999999819</v>
      </c>
      <c r="BG152" s="52">
        <f>IF(BB152&lt;=BG$4,AD152,"")</f>
        <v>5.5999999999999819</v>
      </c>
      <c r="BH152" s="52">
        <f>IF(BC152&gt;=BH$4,AD152,"")</f>
        <v>5.5999999999999819</v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9784.7200996183583</v>
      </c>
      <c r="AC153" s="71">
        <f t="shared" si="79"/>
        <v>215.27990038164171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4.9000000000000004</v>
      </c>
      <c r="AG153" s="74">
        <f t="shared" si="95"/>
        <v>200</v>
      </c>
      <c r="AH153" s="60">
        <f t="shared" si="95"/>
        <v>50</v>
      </c>
      <c r="AI153" s="60">
        <f t="shared" si="95"/>
        <v>245.00000000000003</v>
      </c>
      <c r="AJ153" s="60">
        <f t="shared" si="95"/>
        <v>10245</v>
      </c>
      <c r="AK153" s="60">
        <f t="shared" si="95"/>
        <v>1032.9898256678762</v>
      </c>
      <c r="AL153" s="60">
        <f t="shared" si="95"/>
        <v>20.659796513357524</v>
      </c>
      <c r="AM153" s="60">
        <f t="shared" si="95"/>
        <v>-757.7913518176947</v>
      </c>
      <c r="AN153" s="60">
        <f t="shared" si="95"/>
        <v>-757.7913518176947</v>
      </c>
      <c r="AO153" s="60">
        <f t="shared" si="95"/>
        <v>757.7913518176947</v>
      </c>
      <c r="AP153" s="61" t="str">
        <f t="shared" si="80"/>
        <v>VINTO</v>
      </c>
      <c r="AQ153" s="62">
        <f t="shared" si="76"/>
        <v>35</v>
      </c>
      <c r="AR153" s="63">
        <f t="shared" si="81"/>
        <v>4.8835993660650168</v>
      </c>
      <c r="AS153" s="63">
        <f t="shared" si="82"/>
        <v>244.17996830325083</v>
      </c>
      <c r="AT153" s="63">
        <f t="shared" si="83"/>
        <v>488.35993660650166</v>
      </c>
      <c r="AU153" s="63">
        <f t="shared" si="77"/>
        <v>-244.17996830325083</v>
      </c>
      <c r="AV153" s="68">
        <f t="shared" si="84"/>
        <v>0.1</v>
      </c>
      <c r="AW153" s="63">
        <f t="shared" si="85"/>
        <v>1220.8998415162541</v>
      </c>
      <c r="AX153" s="63">
        <f t="shared" si="86"/>
        <v>-488.35993660650166</v>
      </c>
      <c r="AY153" s="64">
        <f t="shared" si="87"/>
        <v>732.53990490975252</v>
      </c>
      <c r="AZ153" s="65">
        <f t="shared" si="88"/>
        <v>517.26000452811081</v>
      </c>
      <c r="BA153" s="51">
        <f t="shared" si="89"/>
        <v>1709.2597781227557</v>
      </c>
      <c r="BB153" s="55">
        <f t="shared" si="90"/>
        <v>0.17468662983925554</v>
      </c>
      <c r="BC153" s="55">
        <f t="shared" si="91"/>
        <v>3.4027324595149286</v>
      </c>
      <c r="BE153" s="52">
        <f>IF(((AS153-T153)/T153)&gt;=BE$4,AD153,"")</f>
        <v>5.4999999999999822</v>
      </c>
      <c r="BF153" s="52">
        <f t="shared" si="92"/>
        <v>5.4999999999999822</v>
      </c>
      <c r="BG153" s="52">
        <f>IF(BB153&lt;=BG$4,AD153,"")</f>
        <v>5.4999999999999822</v>
      </c>
      <c r="BH153" s="52">
        <f>IF(BC153&gt;=BH$4,AD153,"")</f>
        <v>5.4999999999999822</v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9784.7200996183583</v>
      </c>
      <c r="AC154" s="71">
        <f t="shared" si="79"/>
        <v>215.27990038164171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4.9000000000000004</v>
      </c>
      <c r="AG154" s="74">
        <f t="shared" si="98"/>
        <v>200</v>
      </c>
      <c r="AH154" s="60">
        <f t="shared" si="98"/>
        <v>50</v>
      </c>
      <c r="AI154" s="60">
        <f t="shared" si="98"/>
        <v>245.00000000000003</v>
      </c>
      <c r="AJ154" s="60">
        <f t="shared" si="98"/>
        <v>10245</v>
      </c>
      <c r="AK154" s="60">
        <f t="shared" si="98"/>
        <v>1032.9898256678762</v>
      </c>
      <c r="AL154" s="60">
        <f t="shared" si="98"/>
        <v>20.659796513357524</v>
      </c>
      <c r="AM154" s="60">
        <f t="shared" si="98"/>
        <v>-757.7913518176947</v>
      </c>
      <c r="AN154" s="60">
        <f t="shared" si="98"/>
        <v>-757.7913518176947</v>
      </c>
      <c r="AO154" s="60">
        <f t="shared" si="98"/>
        <v>757.7913518176947</v>
      </c>
      <c r="AP154" s="61" t="str">
        <f t="shared" si="80"/>
        <v>VINTO</v>
      </c>
      <c r="AQ154" s="62">
        <f t="shared" si="76"/>
        <v>35</v>
      </c>
      <c r="AR154" s="63">
        <f t="shared" si="81"/>
        <v>4.9555178728439984</v>
      </c>
      <c r="AS154" s="63">
        <f t="shared" si="82"/>
        <v>247.77589364219992</v>
      </c>
      <c r="AT154" s="63">
        <f t="shared" si="83"/>
        <v>495.55178728439984</v>
      </c>
      <c r="AU154" s="63">
        <f t="shared" si="77"/>
        <v>-247.77589364219992</v>
      </c>
      <c r="AV154" s="68">
        <f t="shared" si="84"/>
        <v>0.1</v>
      </c>
      <c r="AW154" s="63">
        <f t="shared" si="85"/>
        <v>1238.8794682109997</v>
      </c>
      <c r="AX154" s="63">
        <f t="shared" si="86"/>
        <v>-495.55178728439984</v>
      </c>
      <c r="AY154" s="64">
        <f t="shared" si="87"/>
        <v>743.3276809265999</v>
      </c>
      <c r="AZ154" s="65">
        <f t="shared" si="88"/>
        <v>528.04778054495819</v>
      </c>
      <c r="BA154" s="51">
        <f t="shared" si="89"/>
        <v>1734.4312554953995</v>
      </c>
      <c r="BB154" s="55">
        <f t="shared" si="90"/>
        <v>0.17725915895775587</v>
      </c>
      <c r="BC154" s="55">
        <f t="shared" si="91"/>
        <v>3.4528429249960215</v>
      </c>
      <c r="BE154" s="52">
        <f>IF(((AS154-T154)/T154)&gt;=BE$4,AD154,"")</f>
        <v>5.3999999999999826</v>
      </c>
      <c r="BF154" s="52">
        <f t="shared" si="92"/>
        <v>5.3999999999999826</v>
      </c>
      <c r="BG154" s="52">
        <f>IF(BB154&lt;=BG$4,AD154,"")</f>
        <v>5.3999999999999826</v>
      </c>
      <c r="BH154" s="52">
        <f>IF(BC154&gt;=BH$4,AD154,"")</f>
        <v>5.3999999999999826</v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9784.7200996183583</v>
      </c>
      <c r="AC155" s="71">
        <f t="shared" si="79"/>
        <v>215.27990038164171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4.9000000000000004</v>
      </c>
      <c r="AG155" s="74">
        <f t="shared" si="98"/>
        <v>200</v>
      </c>
      <c r="AH155" s="60">
        <f t="shared" si="98"/>
        <v>50</v>
      </c>
      <c r="AI155" s="60">
        <f t="shared" si="98"/>
        <v>245.00000000000003</v>
      </c>
      <c r="AJ155" s="60">
        <f t="shared" si="98"/>
        <v>10245</v>
      </c>
      <c r="AK155" s="60">
        <f t="shared" si="98"/>
        <v>1032.9898256678762</v>
      </c>
      <c r="AL155" s="60">
        <f t="shared" si="98"/>
        <v>20.659796513357524</v>
      </c>
      <c r="AM155" s="60">
        <f t="shared" si="98"/>
        <v>-757.7913518176947</v>
      </c>
      <c r="AN155" s="60">
        <f t="shared" si="98"/>
        <v>-757.7913518176947</v>
      </c>
      <c r="AO155" s="60">
        <f t="shared" si="98"/>
        <v>757.7913518176947</v>
      </c>
      <c r="AP155" s="61" t="str">
        <f t="shared" si="80"/>
        <v>VINTO</v>
      </c>
      <c r="AQ155" s="62">
        <f t="shared" si="76"/>
        <v>35</v>
      </c>
      <c r="AR155" s="63">
        <f t="shared" si="81"/>
        <v>5.0301502855391682</v>
      </c>
      <c r="AS155" s="63">
        <f t="shared" si="82"/>
        <v>251.5075142769584</v>
      </c>
      <c r="AT155" s="63">
        <f t="shared" si="83"/>
        <v>503.01502855391681</v>
      </c>
      <c r="AU155" s="63">
        <f t="shared" si="77"/>
        <v>-251.5075142769584</v>
      </c>
      <c r="AV155" s="68">
        <f t="shared" si="84"/>
        <v>0.1</v>
      </c>
      <c r="AW155" s="63">
        <f t="shared" si="85"/>
        <v>1257.537571384792</v>
      </c>
      <c r="AX155" s="63">
        <f t="shared" si="86"/>
        <v>-503.01502855391681</v>
      </c>
      <c r="AY155" s="64">
        <f t="shared" si="87"/>
        <v>754.52254283087518</v>
      </c>
      <c r="AZ155" s="65">
        <f t="shared" si="88"/>
        <v>539.24264244923347</v>
      </c>
      <c r="BA155" s="51">
        <f t="shared" si="89"/>
        <v>1760.5525999387089</v>
      </c>
      <c r="BB155" s="55">
        <f t="shared" si="90"/>
        <v>0.17992876464676566</v>
      </c>
      <c r="BC155" s="55">
        <f t="shared" si="91"/>
        <v>3.5048443514386638</v>
      </c>
      <c r="BE155" s="52">
        <f>IF(((AS155-T155)/T155)&gt;=BE$4,AD155,"")</f>
        <v>5.2999999999999829</v>
      </c>
      <c r="BF155" s="52">
        <f t="shared" si="92"/>
        <v>5.2999999999999829</v>
      </c>
      <c r="BG155" s="52">
        <f>IF(BB155&lt;=BG$4,AD155,"")</f>
        <v>5.2999999999999829</v>
      </c>
      <c r="BH155" s="52">
        <f>IF(BC155&gt;=BH$4,AD155,"")</f>
        <v>5.2999999999999829</v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9784.7200996183583</v>
      </c>
      <c r="AC156" s="71">
        <f t="shared" si="79"/>
        <v>215.27990038164171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4.9000000000000004</v>
      </c>
      <c r="AG156" s="74">
        <f t="shared" si="98"/>
        <v>200</v>
      </c>
      <c r="AH156" s="60">
        <f t="shared" si="98"/>
        <v>50</v>
      </c>
      <c r="AI156" s="60">
        <f t="shared" si="98"/>
        <v>245.00000000000003</v>
      </c>
      <c r="AJ156" s="60">
        <f t="shared" si="98"/>
        <v>10245</v>
      </c>
      <c r="AK156" s="60">
        <f t="shared" si="98"/>
        <v>1032.9898256678762</v>
      </c>
      <c r="AL156" s="60">
        <f t="shared" si="98"/>
        <v>20.659796513357524</v>
      </c>
      <c r="AM156" s="60">
        <f t="shared" si="98"/>
        <v>-757.7913518176947</v>
      </c>
      <c r="AN156" s="60">
        <f t="shared" si="98"/>
        <v>-757.7913518176947</v>
      </c>
      <c r="AO156" s="60">
        <f t="shared" si="98"/>
        <v>757.7913518176947</v>
      </c>
      <c r="AP156" s="61" t="str">
        <f t="shared" si="80"/>
        <v>VINTO</v>
      </c>
      <c r="AQ156" s="62">
        <f t="shared" si="76"/>
        <v>35</v>
      </c>
      <c r="AR156" s="63">
        <f t="shared" si="81"/>
        <v>5.1076531756456909</v>
      </c>
      <c r="AS156" s="63">
        <f t="shared" si="82"/>
        <v>255.38265878228455</v>
      </c>
      <c r="AT156" s="63">
        <f t="shared" si="83"/>
        <v>510.7653175645691</v>
      </c>
      <c r="AU156" s="63">
        <f t="shared" si="77"/>
        <v>-255.38265878228455</v>
      </c>
      <c r="AV156" s="68">
        <f t="shared" si="84"/>
        <v>0.1</v>
      </c>
      <c r="AW156" s="63">
        <f t="shared" si="85"/>
        <v>1276.9132939114227</v>
      </c>
      <c r="AX156" s="63">
        <f t="shared" si="86"/>
        <v>-510.7653175645691</v>
      </c>
      <c r="AY156" s="64">
        <f t="shared" si="87"/>
        <v>766.14797634685351</v>
      </c>
      <c r="AZ156" s="65">
        <f t="shared" si="88"/>
        <v>550.8680759652118</v>
      </c>
      <c r="BA156" s="51">
        <f t="shared" si="89"/>
        <v>1787.6786114759918</v>
      </c>
      <c r="BB156" s="55">
        <f t="shared" si="90"/>
        <v>0.18270104747766042</v>
      </c>
      <c r="BC156" s="55">
        <f t="shared" si="91"/>
        <v>3.5588458327444852</v>
      </c>
      <c r="BE156" s="52">
        <f>IF(((AS156-T156)/T156)&gt;=BE$4,AD156,"")</f>
        <v>5.1999999999999833</v>
      </c>
      <c r="BF156" s="52">
        <f t="shared" si="92"/>
        <v>5.1999999999999833</v>
      </c>
      <c r="BG156" s="52">
        <f>IF(BB156&lt;=BG$4,AD156,"")</f>
        <v>5.1999999999999833</v>
      </c>
      <c r="BH156" s="52">
        <f>IF(BC156&gt;=BH$4,AD156,"")</f>
        <v>5.1999999999999833</v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9784.7200996183583</v>
      </c>
      <c r="AC157" s="71">
        <f t="shared" si="79"/>
        <v>215.27990038164171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4.9000000000000004</v>
      </c>
      <c r="AG157" s="74">
        <f t="shared" si="98"/>
        <v>200</v>
      </c>
      <c r="AH157" s="60">
        <f t="shared" si="98"/>
        <v>50</v>
      </c>
      <c r="AI157" s="60">
        <f t="shared" si="98"/>
        <v>245.00000000000003</v>
      </c>
      <c r="AJ157" s="60">
        <f t="shared" si="98"/>
        <v>10245</v>
      </c>
      <c r="AK157" s="60">
        <f t="shared" si="98"/>
        <v>1032.9898256678762</v>
      </c>
      <c r="AL157" s="60">
        <f t="shared" si="98"/>
        <v>20.659796513357524</v>
      </c>
      <c r="AM157" s="60">
        <f t="shared" si="98"/>
        <v>-757.7913518176947</v>
      </c>
      <c r="AN157" s="60">
        <f t="shared" si="98"/>
        <v>-757.7913518176947</v>
      </c>
      <c r="AO157" s="60">
        <f t="shared" si="98"/>
        <v>757.7913518176947</v>
      </c>
      <c r="AP157" s="61" t="str">
        <f t="shared" si="80"/>
        <v>VINTO</v>
      </c>
      <c r="AQ157" s="62">
        <f t="shared" si="76"/>
        <v>35</v>
      </c>
      <c r="AR157" s="63">
        <f t="shared" si="81"/>
        <v>5.188195394775998</v>
      </c>
      <c r="AS157" s="63">
        <f t="shared" si="82"/>
        <v>259.40976973879992</v>
      </c>
      <c r="AT157" s="63">
        <f t="shared" si="83"/>
        <v>518.81953947759985</v>
      </c>
      <c r="AU157" s="63">
        <f t="shared" si="77"/>
        <v>-259.40976973879992</v>
      </c>
      <c r="AV157" s="68">
        <f t="shared" si="84"/>
        <v>0.1</v>
      </c>
      <c r="AW157" s="63">
        <f t="shared" si="85"/>
        <v>1297.0488486939996</v>
      </c>
      <c r="AX157" s="63">
        <f t="shared" si="86"/>
        <v>-518.81953947759985</v>
      </c>
      <c r="AY157" s="64">
        <f t="shared" si="87"/>
        <v>778.22930921639977</v>
      </c>
      <c r="AZ157" s="65">
        <f t="shared" si="88"/>
        <v>562.94940883475806</v>
      </c>
      <c r="BA157" s="51">
        <f t="shared" si="89"/>
        <v>1815.8683881715995</v>
      </c>
      <c r="BB157" s="55">
        <f t="shared" si="90"/>
        <v>0.18558204728231575</v>
      </c>
      <c r="BC157" s="55">
        <f t="shared" si="91"/>
        <v>3.6149650191995555</v>
      </c>
      <c r="BE157" s="52">
        <f>IF(((AS157-T157)/T157)&gt;=BE$4,AD157,"")</f>
        <v>5.0999999999999837</v>
      </c>
      <c r="BF157" s="52">
        <f t="shared" si="92"/>
        <v>5.0999999999999837</v>
      </c>
      <c r="BG157" s="52">
        <f>IF(BB157&lt;=BG$4,AD157,"")</f>
        <v>5.0999999999999837</v>
      </c>
      <c r="BH157" s="52">
        <f>IF(BC157&gt;=BH$4,AD157,"")</f>
        <v>5.0999999999999837</v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9784.7200996183583</v>
      </c>
      <c r="AC158" s="71">
        <f t="shared" si="79"/>
        <v>215.27990038164171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4.9000000000000004</v>
      </c>
      <c r="AG158" s="74">
        <f t="shared" si="98"/>
        <v>200</v>
      </c>
      <c r="AH158" s="60">
        <f t="shared" si="98"/>
        <v>50</v>
      </c>
      <c r="AI158" s="60">
        <f t="shared" si="98"/>
        <v>245.00000000000003</v>
      </c>
      <c r="AJ158" s="60">
        <f t="shared" si="98"/>
        <v>10245</v>
      </c>
      <c r="AK158" s="60">
        <f t="shared" si="98"/>
        <v>1032.9898256678762</v>
      </c>
      <c r="AL158" s="60">
        <f t="shared" si="98"/>
        <v>20.659796513357524</v>
      </c>
      <c r="AM158" s="60">
        <f t="shared" si="98"/>
        <v>-757.7913518176947</v>
      </c>
      <c r="AN158" s="60">
        <f t="shared" si="98"/>
        <v>-757.7913518176947</v>
      </c>
      <c r="AO158" s="60">
        <f t="shared" si="98"/>
        <v>757.7913518176947</v>
      </c>
      <c r="AP158" s="61" t="str">
        <f t="shared" si="80"/>
        <v>VINTO</v>
      </c>
      <c r="AQ158" s="62">
        <f t="shared" si="76"/>
        <v>35</v>
      </c>
      <c r="AR158" s="63">
        <f t="shared" si="81"/>
        <v>5.2719593026715179</v>
      </c>
      <c r="AS158" s="63">
        <f t="shared" si="82"/>
        <v>263.59796513357588</v>
      </c>
      <c r="AT158" s="63">
        <f t="shared" si="83"/>
        <v>527.19593026715177</v>
      </c>
      <c r="AU158" s="63">
        <f t="shared" si="77"/>
        <v>-263.59796513357588</v>
      </c>
      <c r="AV158" s="68">
        <f t="shared" si="84"/>
        <v>0.1</v>
      </c>
      <c r="AW158" s="63">
        <f t="shared" si="85"/>
        <v>1317.9898256678794</v>
      </c>
      <c r="AX158" s="63">
        <f t="shared" si="86"/>
        <v>-527.19593026715177</v>
      </c>
      <c r="AY158" s="64">
        <f t="shared" si="87"/>
        <v>790.79389540072759</v>
      </c>
      <c r="AZ158" s="65">
        <f t="shared" si="88"/>
        <v>575.51399501908588</v>
      </c>
      <c r="BA158" s="51">
        <f t="shared" si="89"/>
        <v>1845.1857559350312</v>
      </c>
      <c r="BB158" s="55">
        <f t="shared" si="90"/>
        <v>0.18857828707915728</v>
      </c>
      <c r="BC158" s="55">
        <f t="shared" si="91"/>
        <v>3.6733289731128269</v>
      </c>
      <c r="BE158" s="52">
        <f>IF(((AS158-T158)/T158)&gt;=BE$4,AD158,"")</f>
        <v>4.999999999999984</v>
      </c>
      <c r="BF158" s="52">
        <f t="shared" si="92"/>
        <v>4.999999999999984</v>
      </c>
      <c r="BG158" s="52">
        <f>IF(BB158&lt;=BG$4,AD158,"")</f>
        <v>4.999999999999984</v>
      </c>
      <c r="BH158" s="52">
        <f>IF(BC158&gt;=BH$4,AD158,"")</f>
        <v>4.999999999999984</v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9784.7200996183583</v>
      </c>
      <c r="AC159" s="71">
        <f t="shared" si="79"/>
        <v>215.27990038164171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4.9000000000000004</v>
      </c>
      <c r="AG159" s="74">
        <f t="shared" si="98"/>
        <v>200</v>
      </c>
      <c r="AH159" s="60">
        <f t="shared" si="98"/>
        <v>50</v>
      </c>
      <c r="AI159" s="60">
        <f t="shared" si="98"/>
        <v>245.00000000000003</v>
      </c>
      <c r="AJ159" s="60">
        <f t="shared" si="98"/>
        <v>10245</v>
      </c>
      <c r="AK159" s="60">
        <f t="shared" si="98"/>
        <v>1032.9898256678762</v>
      </c>
      <c r="AL159" s="60">
        <f t="shared" si="98"/>
        <v>20.659796513357524</v>
      </c>
      <c r="AM159" s="60">
        <f t="shared" si="98"/>
        <v>-757.7913518176947</v>
      </c>
      <c r="AN159" s="60">
        <f t="shared" si="98"/>
        <v>-757.7913518176947</v>
      </c>
      <c r="AO159" s="60">
        <f t="shared" si="98"/>
        <v>757.7913518176947</v>
      </c>
      <c r="AP159" s="61" t="str">
        <f t="shared" si="80"/>
        <v>VINTO</v>
      </c>
      <c r="AQ159" s="62">
        <f t="shared" si="76"/>
        <v>35</v>
      </c>
      <c r="AR159" s="63">
        <f t="shared" si="81"/>
        <v>5.3591421455831822</v>
      </c>
      <c r="AS159" s="63">
        <f t="shared" si="82"/>
        <v>267.95710727915912</v>
      </c>
      <c r="AT159" s="63">
        <f t="shared" si="83"/>
        <v>535.91421455831824</v>
      </c>
      <c r="AU159" s="63">
        <f t="shared" si="77"/>
        <v>-267.95710727915912</v>
      </c>
      <c r="AV159" s="68">
        <f t="shared" si="84"/>
        <v>0.1</v>
      </c>
      <c r="AW159" s="63">
        <f t="shared" si="85"/>
        <v>1339.7855363957956</v>
      </c>
      <c r="AX159" s="63">
        <f t="shared" si="86"/>
        <v>-535.91421455831824</v>
      </c>
      <c r="AY159" s="64">
        <f t="shared" si="87"/>
        <v>803.87132183747735</v>
      </c>
      <c r="AZ159" s="65">
        <f t="shared" si="88"/>
        <v>588.59142145583564</v>
      </c>
      <c r="BA159" s="51">
        <f t="shared" si="89"/>
        <v>1875.6997509541138</v>
      </c>
      <c r="BB159" s="55">
        <f t="shared" si="90"/>
        <v>0.19169682237791077</v>
      </c>
      <c r="BC159" s="55">
        <f t="shared" si="91"/>
        <v>3.7340751292266416</v>
      </c>
      <c r="BE159" s="52">
        <f>IF(((AS159-T159)/T159)&gt;=BE$4,AD159,"")</f>
        <v>4.8999999999999844</v>
      </c>
      <c r="BF159" s="52">
        <f t="shared" si="92"/>
        <v>4.8999999999999844</v>
      </c>
      <c r="BG159" s="52">
        <f>IF(BB159&lt;=BG$4,AD159,"")</f>
        <v>4.8999999999999844</v>
      </c>
      <c r="BH159" s="52">
        <f>IF(BC159&gt;=BH$4,AD159,"")</f>
        <v>4.8999999999999844</v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9784.7200996183583</v>
      </c>
      <c r="AC160" s="71">
        <f t="shared" si="79"/>
        <v>215.27990038164171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4.9000000000000004</v>
      </c>
      <c r="AG160" s="74">
        <f t="shared" si="98"/>
        <v>200</v>
      </c>
      <c r="AH160" s="60">
        <f t="shared" si="98"/>
        <v>50</v>
      </c>
      <c r="AI160" s="60">
        <f t="shared" si="98"/>
        <v>245.00000000000003</v>
      </c>
      <c r="AJ160" s="60">
        <f t="shared" si="98"/>
        <v>10245</v>
      </c>
      <c r="AK160" s="60">
        <f t="shared" si="98"/>
        <v>1032.9898256678762</v>
      </c>
      <c r="AL160" s="60">
        <f t="shared" si="98"/>
        <v>20.659796513357524</v>
      </c>
      <c r="AM160" s="60">
        <f t="shared" si="98"/>
        <v>-757.7913518176947</v>
      </c>
      <c r="AN160" s="60">
        <f t="shared" si="98"/>
        <v>-757.7913518176947</v>
      </c>
      <c r="AO160" s="60">
        <f t="shared" si="98"/>
        <v>757.7913518176947</v>
      </c>
      <c r="AP160" s="61" t="str">
        <f t="shared" si="80"/>
        <v>VINTO</v>
      </c>
      <c r="AQ160" s="62">
        <f t="shared" si="76"/>
        <v>35</v>
      </c>
      <c r="AR160" s="63">
        <f t="shared" si="81"/>
        <v>5.4499576069494982</v>
      </c>
      <c r="AS160" s="63">
        <f t="shared" si="82"/>
        <v>272.4978803474749</v>
      </c>
      <c r="AT160" s="63">
        <f t="shared" si="83"/>
        <v>544.99576069494981</v>
      </c>
      <c r="AU160" s="63">
        <f t="shared" si="77"/>
        <v>-272.4978803474749</v>
      </c>
      <c r="AV160" s="68">
        <f t="shared" si="84"/>
        <v>0.1</v>
      </c>
      <c r="AW160" s="63">
        <f t="shared" si="85"/>
        <v>1362.4894017373745</v>
      </c>
      <c r="AX160" s="63">
        <f t="shared" si="86"/>
        <v>-544.99576069494981</v>
      </c>
      <c r="AY160" s="64">
        <f t="shared" si="87"/>
        <v>817.49364104242466</v>
      </c>
      <c r="AZ160" s="65">
        <f t="shared" si="88"/>
        <v>602.21374066078295</v>
      </c>
      <c r="BA160" s="51">
        <f t="shared" si="89"/>
        <v>1907.4851624323244</v>
      </c>
      <c r="BB160" s="55">
        <f t="shared" si="90"/>
        <v>0.19494529664744562</v>
      </c>
      <c r="BC160" s="55">
        <f t="shared" si="91"/>
        <v>3.797352375178531</v>
      </c>
      <c r="BE160" s="52">
        <f>IF(((AS160-T160)/T160)&gt;=BE$4,AD160,"")</f>
        <v>4.7999999999999847</v>
      </c>
      <c r="BF160" s="52">
        <f t="shared" si="92"/>
        <v>4.7999999999999847</v>
      </c>
      <c r="BG160" s="52">
        <f>IF(BB160&lt;=BG$4,AD160,"")</f>
        <v>4.7999999999999847</v>
      </c>
      <c r="BH160" s="52">
        <f>IF(BC160&gt;=BH$4,AD160,"")</f>
        <v>4.7999999999999847</v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9784.7200996183583</v>
      </c>
      <c r="AC161" s="71">
        <f t="shared" si="79"/>
        <v>215.27990038164171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4.9000000000000004</v>
      </c>
      <c r="AG161" s="74">
        <f t="shared" si="98"/>
        <v>200</v>
      </c>
      <c r="AH161" s="60">
        <f t="shared" si="98"/>
        <v>50</v>
      </c>
      <c r="AI161" s="60">
        <f t="shared" si="98"/>
        <v>245.00000000000003</v>
      </c>
      <c r="AJ161" s="60">
        <f t="shared" si="98"/>
        <v>10245</v>
      </c>
      <c r="AK161" s="60">
        <f t="shared" si="98"/>
        <v>1032.9898256678762</v>
      </c>
      <c r="AL161" s="60">
        <f t="shared" si="98"/>
        <v>20.659796513357524</v>
      </c>
      <c r="AM161" s="60">
        <f t="shared" si="98"/>
        <v>-757.7913518176947</v>
      </c>
      <c r="AN161" s="60">
        <f t="shared" si="98"/>
        <v>-757.7913518176947</v>
      </c>
      <c r="AO161" s="60">
        <f t="shared" si="98"/>
        <v>757.7913518176947</v>
      </c>
      <c r="AP161" s="61" t="str">
        <f t="shared" si="80"/>
        <v>VINTO</v>
      </c>
      <c r="AQ161" s="62">
        <f t="shared" si="76"/>
        <v>35</v>
      </c>
      <c r="AR161" s="63">
        <f t="shared" si="81"/>
        <v>5.5446375560335301</v>
      </c>
      <c r="AS161" s="63">
        <f t="shared" si="82"/>
        <v>277.23187780167649</v>
      </c>
      <c r="AT161" s="63">
        <f t="shared" si="83"/>
        <v>554.46375560335298</v>
      </c>
      <c r="AU161" s="63">
        <f t="shared" si="77"/>
        <v>-277.23187780167649</v>
      </c>
      <c r="AV161" s="68">
        <f t="shared" si="84"/>
        <v>0.1</v>
      </c>
      <c r="AW161" s="63">
        <f t="shared" si="85"/>
        <v>1386.1593890083825</v>
      </c>
      <c r="AX161" s="63">
        <f t="shared" si="86"/>
        <v>-554.46375560335298</v>
      </c>
      <c r="AY161" s="64">
        <f t="shared" si="87"/>
        <v>831.69563340502953</v>
      </c>
      <c r="AZ161" s="65">
        <f t="shared" si="88"/>
        <v>616.41573302338782</v>
      </c>
      <c r="BA161" s="51">
        <f t="shared" si="89"/>
        <v>1940.6231446117354</v>
      </c>
      <c r="BB161" s="55">
        <f t="shared" si="90"/>
        <v>0.19833200386462022</v>
      </c>
      <c r="BC161" s="55">
        <f t="shared" si="91"/>
        <v>3.863322269894331</v>
      </c>
      <c r="BE161" s="52">
        <f>IF(((AS161-T161)/T161)&gt;=BE$4,AD161,"")</f>
        <v>4.6999999999999851</v>
      </c>
      <c r="BF161" s="52">
        <f t="shared" si="92"/>
        <v>4.6999999999999851</v>
      </c>
      <c r="BG161" s="52">
        <f>IF(BB161&lt;=BG$4,AD161,"")</f>
        <v>4.6999999999999851</v>
      </c>
      <c r="BH161" s="52">
        <f>IF(BC161&gt;=BH$4,AD161,"")</f>
        <v>4.6999999999999851</v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9784.7200996183583</v>
      </c>
      <c r="AC162" s="71">
        <f t="shared" si="79"/>
        <v>215.27990038164171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4.9000000000000004</v>
      </c>
      <c r="AG162" s="74">
        <f t="shared" si="98"/>
        <v>200</v>
      </c>
      <c r="AH162" s="60">
        <f t="shared" si="98"/>
        <v>50</v>
      </c>
      <c r="AI162" s="60">
        <f t="shared" si="98"/>
        <v>245.00000000000003</v>
      </c>
      <c r="AJ162" s="60">
        <f t="shared" si="98"/>
        <v>10245</v>
      </c>
      <c r="AK162" s="60">
        <f t="shared" si="98"/>
        <v>1032.9898256678762</v>
      </c>
      <c r="AL162" s="60">
        <f t="shared" si="98"/>
        <v>20.659796513357524</v>
      </c>
      <c r="AM162" s="60">
        <f t="shared" si="98"/>
        <v>-757.7913518176947</v>
      </c>
      <c r="AN162" s="60">
        <f t="shared" si="98"/>
        <v>-757.7913518176947</v>
      </c>
      <c r="AO162" s="60">
        <f t="shared" si="98"/>
        <v>757.7913518176947</v>
      </c>
      <c r="AP162" s="61" t="str">
        <f t="shared" si="80"/>
        <v>VINTO</v>
      </c>
      <c r="AQ162" s="62">
        <f t="shared" si="76"/>
        <v>35</v>
      </c>
      <c r="AR162" s="63">
        <f t="shared" si="81"/>
        <v>5.6434340246429544</v>
      </c>
      <c r="AS162" s="63">
        <f t="shared" si="82"/>
        <v>282.17170123214771</v>
      </c>
      <c r="AT162" s="63">
        <f t="shared" si="83"/>
        <v>564.34340246429542</v>
      </c>
      <c r="AU162" s="63">
        <f t="shared" si="77"/>
        <v>-282.17170123214771</v>
      </c>
      <c r="AV162" s="68">
        <f t="shared" si="84"/>
        <v>0.1</v>
      </c>
      <c r="AW162" s="63">
        <f t="shared" si="85"/>
        <v>1410.8585061607387</v>
      </c>
      <c r="AX162" s="63">
        <f t="shared" si="86"/>
        <v>-564.34340246429542</v>
      </c>
      <c r="AY162" s="64">
        <f t="shared" si="87"/>
        <v>846.51510369644325</v>
      </c>
      <c r="AZ162" s="65">
        <f t="shared" si="88"/>
        <v>631.23520331480154</v>
      </c>
      <c r="BA162" s="51">
        <f t="shared" si="89"/>
        <v>1975.2019086250339</v>
      </c>
      <c r="BB162" s="55">
        <f t="shared" si="90"/>
        <v>0.201865959221672</v>
      </c>
      <c r="BC162" s="55">
        <f t="shared" si="91"/>
        <v>3.9321604209021226</v>
      </c>
      <c r="BE162" s="52">
        <f>IF(((AS162-T162)/T162)&gt;=BE$4,AD162,"")</f>
        <v>4.5999999999999854</v>
      </c>
      <c r="BF162" s="52">
        <f t="shared" si="92"/>
        <v>4.5999999999999854</v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9784.7200996183583</v>
      </c>
      <c r="AC163" s="71">
        <f t="shared" si="79"/>
        <v>215.27990038164171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4.9000000000000004</v>
      </c>
      <c r="AG163" s="74">
        <f t="shared" si="98"/>
        <v>200</v>
      </c>
      <c r="AH163" s="60">
        <f t="shared" si="98"/>
        <v>50</v>
      </c>
      <c r="AI163" s="60">
        <f t="shared" si="98"/>
        <v>245.00000000000003</v>
      </c>
      <c r="AJ163" s="60">
        <f t="shared" si="98"/>
        <v>10245</v>
      </c>
      <c r="AK163" s="60">
        <f t="shared" si="98"/>
        <v>1032.9898256678762</v>
      </c>
      <c r="AL163" s="60">
        <f t="shared" si="98"/>
        <v>20.659796513357524</v>
      </c>
      <c r="AM163" s="60">
        <f t="shared" si="98"/>
        <v>-757.7913518176947</v>
      </c>
      <c r="AN163" s="60">
        <f t="shared" si="98"/>
        <v>-757.7913518176947</v>
      </c>
      <c r="AO163" s="60">
        <f t="shared" si="98"/>
        <v>757.7913518176947</v>
      </c>
      <c r="AP163" s="61" t="str">
        <f t="shared" si="80"/>
        <v>VINTO</v>
      </c>
      <c r="AQ163" s="62">
        <f t="shared" si="76"/>
        <v>35</v>
      </c>
      <c r="AR163" s="63">
        <f t="shared" si="81"/>
        <v>5.7466214474127977</v>
      </c>
      <c r="AS163" s="63">
        <f t="shared" si="82"/>
        <v>287.3310723706399</v>
      </c>
      <c r="AT163" s="63">
        <f t="shared" si="83"/>
        <v>574.6621447412798</v>
      </c>
      <c r="AU163" s="63">
        <f t="shared" si="77"/>
        <v>-287.3310723706399</v>
      </c>
      <c r="AV163" s="68">
        <f t="shared" si="84"/>
        <v>0.1</v>
      </c>
      <c r="AW163" s="63">
        <f t="shared" si="85"/>
        <v>1436.6553618531996</v>
      </c>
      <c r="AX163" s="63">
        <f t="shared" si="86"/>
        <v>-574.6621447412798</v>
      </c>
      <c r="AY163" s="64">
        <f t="shared" si="87"/>
        <v>861.99321711191976</v>
      </c>
      <c r="AZ163" s="65">
        <f t="shared" si="88"/>
        <v>646.71331673027805</v>
      </c>
      <c r="BA163" s="51">
        <f t="shared" si="89"/>
        <v>2011.3175065944793</v>
      </c>
      <c r="BB163" s="55">
        <f t="shared" si="90"/>
        <v>0.20555697926125943</v>
      </c>
      <c r="BC163" s="55">
        <f t="shared" si="91"/>
        <v>4.0040580452880379</v>
      </c>
      <c r="BE163" s="52">
        <f>IF(((AS163-T163)/T163)&gt;=BE$4,AD163,"")</f>
        <v>4.4999999999999858</v>
      </c>
      <c r="BF163" s="52">
        <f t="shared" si="92"/>
        <v>4.4999999999999858</v>
      </c>
      <c r="BG163" s="52">
        <f>IF(BB163&lt;=BG$4,AD163,"")</f>
        <v>4.4999999999999858</v>
      </c>
      <c r="BH163" s="52">
        <f>IF(BC163&gt;=BH$4,AD163,"")</f>
        <v>4.4999999999999858</v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9784.7200996183583</v>
      </c>
      <c r="AC164" s="71">
        <f t="shared" si="79"/>
        <v>215.27990038164171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4.9000000000000004</v>
      </c>
      <c r="AG164" s="74">
        <f t="shared" si="98"/>
        <v>200</v>
      </c>
      <c r="AH164" s="60">
        <f t="shared" si="98"/>
        <v>50</v>
      </c>
      <c r="AI164" s="60">
        <f t="shared" si="98"/>
        <v>245.00000000000003</v>
      </c>
      <c r="AJ164" s="60">
        <f t="shared" si="98"/>
        <v>10245</v>
      </c>
      <c r="AK164" s="60">
        <f t="shared" si="98"/>
        <v>1032.9898256678762</v>
      </c>
      <c r="AL164" s="60">
        <f t="shared" si="98"/>
        <v>20.659796513357524</v>
      </c>
      <c r="AM164" s="60">
        <f t="shared" si="98"/>
        <v>-757.7913518176947</v>
      </c>
      <c r="AN164" s="60">
        <f t="shared" si="98"/>
        <v>-757.7913518176947</v>
      </c>
      <c r="AO164" s="60">
        <f t="shared" si="98"/>
        <v>757.7913518176947</v>
      </c>
      <c r="AP164" s="61" t="str">
        <f t="shared" si="80"/>
        <v>VINTO</v>
      </c>
      <c r="AQ164" s="62">
        <f t="shared" si="76"/>
        <v>35</v>
      </c>
      <c r="AR164" s="63">
        <f t="shared" si="81"/>
        <v>5.8544992075812701</v>
      </c>
      <c r="AS164" s="63">
        <f t="shared" si="82"/>
        <v>292.72496037906353</v>
      </c>
      <c r="AT164" s="63">
        <f t="shared" si="83"/>
        <v>585.44992075812706</v>
      </c>
      <c r="AU164" s="63">
        <f t="shared" si="77"/>
        <v>-292.72496037906353</v>
      </c>
      <c r="AV164" s="68">
        <f t="shared" si="84"/>
        <v>0.1</v>
      </c>
      <c r="AW164" s="63">
        <f t="shared" si="85"/>
        <v>1463.6248018953177</v>
      </c>
      <c r="AX164" s="63">
        <f t="shared" si="86"/>
        <v>-585.44992075812706</v>
      </c>
      <c r="AY164" s="64">
        <f t="shared" si="87"/>
        <v>878.1748811371906</v>
      </c>
      <c r="AZ164" s="65">
        <f t="shared" si="88"/>
        <v>662.89498075554889</v>
      </c>
      <c r="BA164" s="51">
        <f t="shared" si="89"/>
        <v>2049.074722653445</v>
      </c>
      <c r="BB164" s="55">
        <f t="shared" si="90"/>
        <v>0.20941577293900995</v>
      </c>
      <c r="BC164" s="55">
        <f t="shared" si="91"/>
        <v>4.0792237435096759</v>
      </c>
      <c r="BE164" s="52">
        <f>IF(((AS164-T164)/T164)&gt;=BE$4,AD164,"")</f>
        <v>4.3999999999999861</v>
      </c>
      <c r="BF164" s="52">
        <f t="shared" si="92"/>
        <v>4.3999999999999861</v>
      </c>
      <c r="BG164" s="52">
        <f>IF(BB164&lt;=BG$4,AD164,"")</f>
        <v>4.3999999999999861</v>
      </c>
      <c r="BH164" s="52">
        <f>IF(BC164&gt;=BH$4,AD164,"")</f>
        <v>4.3999999999999861</v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9784.7200996183583</v>
      </c>
      <c r="AC165" s="71">
        <f t="shared" si="79"/>
        <v>215.27990038164171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4.9000000000000004</v>
      </c>
      <c r="AG165" s="74">
        <f t="shared" si="98"/>
        <v>200</v>
      </c>
      <c r="AH165" s="60">
        <f t="shared" si="98"/>
        <v>50</v>
      </c>
      <c r="AI165" s="60">
        <f t="shared" si="98"/>
        <v>245.00000000000003</v>
      </c>
      <c r="AJ165" s="60">
        <f t="shared" si="98"/>
        <v>10245</v>
      </c>
      <c r="AK165" s="60">
        <f t="shared" si="98"/>
        <v>1032.9898256678762</v>
      </c>
      <c r="AL165" s="60">
        <f t="shared" si="98"/>
        <v>20.659796513357524</v>
      </c>
      <c r="AM165" s="60">
        <f t="shared" si="98"/>
        <v>-757.7913518176947</v>
      </c>
      <c r="AN165" s="60">
        <f t="shared" si="98"/>
        <v>-757.7913518176947</v>
      </c>
      <c r="AO165" s="60">
        <f t="shared" si="98"/>
        <v>757.7913518176947</v>
      </c>
      <c r="AP165" s="61" t="str">
        <f t="shared" si="80"/>
        <v>VINTO</v>
      </c>
      <c r="AQ165" s="62">
        <f t="shared" si="76"/>
        <v>35</v>
      </c>
      <c r="AR165" s="63">
        <f t="shared" si="81"/>
        <v>5.9673945379901374</v>
      </c>
      <c r="AS165" s="63">
        <f t="shared" si="82"/>
        <v>298.36972689950687</v>
      </c>
      <c r="AT165" s="63">
        <f t="shared" si="83"/>
        <v>596.73945379901375</v>
      </c>
      <c r="AU165" s="63">
        <f t="shared" si="77"/>
        <v>-298.36972689950687</v>
      </c>
      <c r="AV165" s="68">
        <f t="shared" si="84"/>
        <v>0.1</v>
      </c>
      <c r="AW165" s="63">
        <f t="shared" si="85"/>
        <v>1491.8486344975345</v>
      </c>
      <c r="AX165" s="63">
        <f t="shared" si="86"/>
        <v>-596.73945379901375</v>
      </c>
      <c r="AY165" s="64">
        <f t="shared" si="87"/>
        <v>895.10918069852073</v>
      </c>
      <c r="AZ165" s="65">
        <f t="shared" si="88"/>
        <v>679.82928031687902</v>
      </c>
      <c r="BA165" s="51">
        <f t="shared" si="89"/>
        <v>2088.588088296548</v>
      </c>
      <c r="BB165" s="55">
        <f t="shared" si="90"/>
        <v>0.21345404539246973</v>
      </c>
      <c r="BC165" s="55">
        <f t="shared" si="91"/>
        <v>4.1578855207183683</v>
      </c>
      <c r="BE165" s="52">
        <f>IF(((AS165-T165)/T165)&gt;=BE$4,AD165,"")</f>
        <v>4.2999999999999865</v>
      </c>
      <c r="BF165" s="52">
        <f t="shared" si="92"/>
        <v>4.2999999999999865</v>
      </c>
      <c r="BG165" s="52">
        <f>IF(BB165&lt;=BG$4,AD165,"")</f>
        <v>4.2999999999999865</v>
      </c>
      <c r="BH165" s="52">
        <f>IF(BC165&gt;=BH$4,AD165,"")</f>
        <v>4.2999999999999865</v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9784.7200996183583</v>
      </c>
      <c r="AC166" s="71">
        <f t="shared" si="79"/>
        <v>215.27990038164171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4.9000000000000004</v>
      </c>
      <c r="AG166" s="74">
        <f t="shared" si="98"/>
        <v>200</v>
      </c>
      <c r="AH166" s="60">
        <f t="shared" si="98"/>
        <v>50</v>
      </c>
      <c r="AI166" s="60">
        <f t="shared" si="98"/>
        <v>245.00000000000003</v>
      </c>
      <c r="AJ166" s="60">
        <f t="shared" si="98"/>
        <v>10245</v>
      </c>
      <c r="AK166" s="60">
        <f t="shared" si="98"/>
        <v>1032.9898256678762</v>
      </c>
      <c r="AL166" s="60">
        <f t="shared" si="98"/>
        <v>20.659796513357524</v>
      </c>
      <c r="AM166" s="60">
        <f t="shared" si="98"/>
        <v>-757.7913518176947</v>
      </c>
      <c r="AN166" s="60">
        <f t="shared" si="98"/>
        <v>-757.7913518176947</v>
      </c>
      <c r="AO166" s="60">
        <f t="shared" si="98"/>
        <v>757.7913518176947</v>
      </c>
      <c r="AP166" s="61" t="str">
        <f t="shared" si="80"/>
        <v>VINTO</v>
      </c>
      <c r="AQ166" s="62">
        <f t="shared" si="76"/>
        <v>35</v>
      </c>
      <c r="AR166" s="63">
        <f t="shared" si="81"/>
        <v>6.0856658365137122</v>
      </c>
      <c r="AS166" s="63">
        <f t="shared" si="82"/>
        <v>304.28329182568564</v>
      </c>
      <c r="AT166" s="63">
        <f t="shared" si="83"/>
        <v>608.56658365137127</v>
      </c>
      <c r="AU166" s="63">
        <f t="shared" si="77"/>
        <v>-304.28329182568564</v>
      </c>
      <c r="AV166" s="68">
        <f t="shared" si="84"/>
        <v>0.1</v>
      </c>
      <c r="AW166" s="63">
        <f t="shared" si="85"/>
        <v>1521.4164591284282</v>
      </c>
      <c r="AX166" s="63">
        <f t="shared" si="86"/>
        <v>-608.56658365137127</v>
      </c>
      <c r="AY166" s="64">
        <f t="shared" si="87"/>
        <v>912.84987547705691</v>
      </c>
      <c r="AZ166" s="65">
        <f t="shared" si="88"/>
        <v>697.5699750954152</v>
      </c>
      <c r="BA166" s="51">
        <f t="shared" si="89"/>
        <v>2129.9830427797997</v>
      </c>
      <c r="BB166" s="55">
        <f t="shared" si="90"/>
        <v>0.21768461653418958</v>
      </c>
      <c r="BC166" s="55">
        <f t="shared" si="91"/>
        <v>4.2402930968417589</v>
      </c>
      <c r="BE166" s="52">
        <f>IF(((AS166-T166)/T166)&gt;=BE$4,AD166,"")</f>
        <v>4.1999999999999869</v>
      </c>
      <c r="BF166" s="52">
        <f t="shared" si="92"/>
        <v>4.1999999999999869</v>
      </c>
      <c r="BG166" s="52">
        <f>IF(BB166&lt;=BG$4,AD166,"")</f>
        <v>4.1999999999999869</v>
      </c>
      <c r="BH166" s="52">
        <f>IF(BC166&gt;=BH$4,AD166,"")</f>
        <v>4.1999999999999869</v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9784.7200996183583</v>
      </c>
      <c r="AC167" s="71">
        <f t="shared" si="79"/>
        <v>215.27990038164171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4.9000000000000004</v>
      </c>
      <c r="AG167" s="74">
        <f t="shared" si="98"/>
        <v>200</v>
      </c>
      <c r="AH167" s="60">
        <f t="shared" si="98"/>
        <v>50</v>
      </c>
      <c r="AI167" s="60">
        <f t="shared" si="98"/>
        <v>245.00000000000003</v>
      </c>
      <c r="AJ167" s="60">
        <f t="shared" si="98"/>
        <v>10245</v>
      </c>
      <c r="AK167" s="60">
        <f t="shared" si="98"/>
        <v>1032.9898256678762</v>
      </c>
      <c r="AL167" s="60">
        <f t="shared" si="98"/>
        <v>20.659796513357524</v>
      </c>
      <c r="AM167" s="60">
        <f t="shared" si="98"/>
        <v>-757.7913518176947</v>
      </c>
      <c r="AN167" s="60">
        <f t="shared" si="98"/>
        <v>-757.7913518176947</v>
      </c>
      <c r="AO167" s="60">
        <f t="shared" si="98"/>
        <v>757.7913518176947</v>
      </c>
      <c r="AP167" s="61" t="str">
        <f t="shared" si="80"/>
        <v>VINTO</v>
      </c>
      <c r="AQ167" s="62">
        <f t="shared" si="76"/>
        <v>35</v>
      </c>
      <c r="AR167" s="63">
        <f t="shared" si="81"/>
        <v>6.209706466672583</v>
      </c>
      <c r="AS167" s="63">
        <f t="shared" si="82"/>
        <v>310.48532333362914</v>
      </c>
      <c r="AT167" s="63">
        <f t="shared" si="83"/>
        <v>620.97064666725828</v>
      </c>
      <c r="AU167" s="63">
        <f t="shared" si="77"/>
        <v>-310.48532333362914</v>
      </c>
      <c r="AV167" s="68">
        <f t="shared" si="84"/>
        <v>0.1</v>
      </c>
      <c r="AW167" s="63">
        <f t="shared" si="85"/>
        <v>1552.4266166681457</v>
      </c>
      <c r="AX167" s="63">
        <f t="shared" si="86"/>
        <v>-620.97064666725828</v>
      </c>
      <c r="AY167" s="64">
        <f t="shared" si="87"/>
        <v>931.45597000088742</v>
      </c>
      <c r="AZ167" s="65">
        <f t="shared" si="88"/>
        <v>716.17606961924571</v>
      </c>
      <c r="BA167" s="51">
        <f t="shared" si="89"/>
        <v>2173.3972633354042</v>
      </c>
      <c r="BB167" s="55">
        <f t="shared" si="90"/>
        <v>0.22212155699989569</v>
      </c>
      <c r="BC167" s="55">
        <f t="shared" si="91"/>
        <v>4.3267205547272658</v>
      </c>
      <c r="BE167" s="52">
        <f>IF(((AS167-T167)/T167)&gt;=BE$4,AD167,"")</f>
        <v>4.0999999999999872</v>
      </c>
      <c r="BF167" s="52">
        <f t="shared" si="92"/>
        <v>4.0999999999999872</v>
      </c>
      <c r="BG167" s="52">
        <f>IF(BB167&lt;=BG$4,AD167,"")</f>
        <v>4.0999999999999872</v>
      </c>
      <c r="BH167" s="52">
        <f>IF(BC167&gt;=BH$4,AD167,"")</f>
        <v>4.0999999999999872</v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9784.7200996183583</v>
      </c>
      <c r="AC168" s="71">
        <f t="shared" si="79"/>
        <v>215.27990038164171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4.9000000000000004</v>
      </c>
      <c r="AG168" s="74">
        <f t="shared" si="98"/>
        <v>200</v>
      </c>
      <c r="AH168" s="60">
        <f t="shared" si="98"/>
        <v>50</v>
      </c>
      <c r="AI168" s="60">
        <f t="shared" si="98"/>
        <v>245.00000000000003</v>
      </c>
      <c r="AJ168" s="60">
        <f t="shared" si="98"/>
        <v>10245</v>
      </c>
      <c r="AK168" s="60">
        <f t="shared" si="98"/>
        <v>1032.9898256678762</v>
      </c>
      <c r="AL168" s="60">
        <f t="shared" si="98"/>
        <v>20.659796513357524</v>
      </c>
      <c r="AM168" s="60">
        <f t="shared" si="98"/>
        <v>-757.7913518176947</v>
      </c>
      <c r="AN168" s="60">
        <f t="shared" si="98"/>
        <v>-757.7913518176947</v>
      </c>
      <c r="AO168" s="60">
        <f t="shared" si="98"/>
        <v>757.7913518176947</v>
      </c>
      <c r="AP168" s="61" t="str">
        <f t="shared" si="80"/>
        <v>VINTO</v>
      </c>
      <c r="AQ168" s="62">
        <f t="shared" si="76"/>
        <v>35</v>
      </c>
      <c r="AR168" s="63">
        <f t="shared" si="81"/>
        <v>6.3399491283393976</v>
      </c>
      <c r="AS168" s="63">
        <f t="shared" si="82"/>
        <v>316.9974564169699</v>
      </c>
      <c r="AT168" s="63">
        <f t="shared" si="83"/>
        <v>633.99491283393979</v>
      </c>
      <c r="AU168" s="63">
        <f t="shared" si="77"/>
        <v>-316.9974564169699</v>
      </c>
      <c r="AV168" s="68">
        <f t="shared" si="84"/>
        <v>0.1</v>
      </c>
      <c r="AW168" s="63">
        <f t="shared" si="85"/>
        <v>1584.9872820848495</v>
      </c>
      <c r="AX168" s="63">
        <f t="shared" si="86"/>
        <v>-633.99491283393979</v>
      </c>
      <c r="AY168" s="64">
        <f t="shared" si="87"/>
        <v>950.99236925090975</v>
      </c>
      <c r="AZ168" s="65">
        <f t="shared" si="88"/>
        <v>735.71246886926804</v>
      </c>
      <c r="BA168" s="51">
        <f t="shared" si="89"/>
        <v>2218.9821949187894</v>
      </c>
      <c r="BB168" s="55">
        <f t="shared" si="90"/>
        <v>0.22678034448888715</v>
      </c>
      <c r="BC168" s="55">
        <f t="shared" si="91"/>
        <v>4.4174693855070499</v>
      </c>
      <c r="BE168" s="52">
        <f>IF(((AS168-T168)/T168)&gt;=BE$4,AD168,"")</f>
        <v>3.9999999999999871</v>
      </c>
      <c r="BF168" s="52">
        <f t="shared" si="92"/>
        <v>3.9999999999999871</v>
      </c>
      <c r="BG168" s="52">
        <f>IF(BB168&lt;=BG$4,AD168,"")</f>
        <v>3.9999999999999871</v>
      </c>
      <c r="BH168" s="52">
        <f>IF(BC168&gt;=BH$4,AD168,"")</f>
        <v>3.9999999999999871</v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9784.7200996183583</v>
      </c>
      <c r="AC169" s="71">
        <f t="shared" si="79"/>
        <v>215.27990038164171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4.9000000000000004</v>
      </c>
      <c r="AG169" s="74">
        <f t="shared" si="98"/>
        <v>200</v>
      </c>
      <c r="AH169" s="60">
        <f t="shared" si="98"/>
        <v>50</v>
      </c>
      <c r="AI169" s="60">
        <f t="shared" si="98"/>
        <v>245.00000000000003</v>
      </c>
      <c r="AJ169" s="60">
        <f t="shared" si="98"/>
        <v>10245</v>
      </c>
      <c r="AK169" s="60">
        <f t="shared" si="98"/>
        <v>1032.9898256678762</v>
      </c>
      <c r="AL169" s="60">
        <f t="shared" si="98"/>
        <v>20.659796513357524</v>
      </c>
      <c r="AM169" s="60">
        <f t="shared" si="98"/>
        <v>-757.7913518176947</v>
      </c>
      <c r="AN169" s="60">
        <f t="shared" si="98"/>
        <v>-757.7913518176947</v>
      </c>
      <c r="AO169" s="60">
        <f t="shared" si="98"/>
        <v>757.7913518176947</v>
      </c>
      <c r="AP169" s="61" t="str">
        <f t="shared" si="80"/>
        <v>VINTO</v>
      </c>
      <c r="AQ169" s="62">
        <f t="shared" si="76"/>
        <v>35</v>
      </c>
      <c r="AR169" s="63">
        <f t="shared" si="81"/>
        <v>6.4768709008609218</v>
      </c>
      <c r="AS169" s="63">
        <f t="shared" si="82"/>
        <v>323.84354504304611</v>
      </c>
      <c r="AT169" s="63">
        <f t="shared" si="83"/>
        <v>647.68709008609221</v>
      </c>
      <c r="AU169" s="63">
        <f t="shared" si="77"/>
        <v>-323.84354504304611</v>
      </c>
      <c r="AV169" s="68">
        <f t="shared" si="84"/>
        <v>0.1</v>
      </c>
      <c r="AW169" s="63">
        <f t="shared" si="85"/>
        <v>1619.2177252152305</v>
      </c>
      <c r="AX169" s="63">
        <f t="shared" si="86"/>
        <v>-647.68709008609221</v>
      </c>
      <c r="AY169" s="64">
        <f t="shared" si="87"/>
        <v>971.53063512913832</v>
      </c>
      <c r="AZ169" s="65">
        <f t="shared" si="88"/>
        <v>756.25073474749661</v>
      </c>
      <c r="BA169" s="51">
        <f t="shared" si="89"/>
        <v>2266.9048153013227</v>
      </c>
      <c r="BB169" s="55">
        <f t="shared" si="90"/>
        <v>0.23167804415680124</v>
      </c>
      <c r="BC169" s="55">
        <f t="shared" si="91"/>
        <v>4.5128720024806688</v>
      </c>
      <c r="BE169" s="52">
        <f>IF(((AS169-T169)/T169)&gt;=BE$4,AD169,"")</f>
        <v>3.899999999999987</v>
      </c>
      <c r="BF169" s="52">
        <f t="shared" si="92"/>
        <v>3.899999999999987</v>
      </c>
      <c r="BG169" s="52">
        <f>IF(BB169&lt;=BG$4,AD169,"")</f>
        <v>3.899999999999987</v>
      </c>
      <c r="BH169" s="52">
        <f>IF(BC169&gt;=BH$4,AD169,"")</f>
        <v>3.899999999999987</v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9784.7200996183583</v>
      </c>
      <c r="AC170" s="71">
        <f t="shared" si="79"/>
        <v>215.27990038164171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4.9000000000000004</v>
      </c>
      <c r="AG170" s="74">
        <f t="shared" si="101"/>
        <v>200</v>
      </c>
      <c r="AH170" s="60">
        <f t="shared" si="101"/>
        <v>50</v>
      </c>
      <c r="AI170" s="60">
        <f t="shared" si="101"/>
        <v>245.00000000000003</v>
      </c>
      <c r="AJ170" s="60">
        <f t="shared" si="101"/>
        <v>10245</v>
      </c>
      <c r="AK170" s="60">
        <f t="shared" si="101"/>
        <v>1032.9898256678762</v>
      </c>
      <c r="AL170" s="60">
        <f t="shared" si="101"/>
        <v>20.659796513357524</v>
      </c>
      <c r="AM170" s="60">
        <f t="shared" si="101"/>
        <v>-757.7913518176947</v>
      </c>
      <c r="AN170" s="60">
        <f t="shared" si="101"/>
        <v>-757.7913518176947</v>
      </c>
      <c r="AO170" s="60">
        <f t="shared" si="101"/>
        <v>757.7913518176947</v>
      </c>
      <c r="AP170" s="61" t="str">
        <f t="shared" si="80"/>
        <v>VINTO</v>
      </c>
      <c r="AQ170" s="62">
        <f t="shared" si="76"/>
        <v>35</v>
      </c>
      <c r="AR170" s="63">
        <f t="shared" si="81"/>
        <v>6.6209990824625251</v>
      </c>
      <c r="AS170" s="63">
        <f t="shared" si="82"/>
        <v>331.04995412312627</v>
      </c>
      <c r="AT170" s="63">
        <f t="shared" si="83"/>
        <v>662.09990824625254</v>
      </c>
      <c r="AU170" s="63">
        <f t="shared" si="77"/>
        <v>-331.04995412312627</v>
      </c>
      <c r="AV170" s="68">
        <f t="shared" si="84"/>
        <v>0.1</v>
      </c>
      <c r="AW170" s="63">
        <f t="shared" si="85"/>
        <v>1655.2497706156314</v>
      </c>
      <c r="AX170" s="63">
        <f t="shared" si="86"/>
        <v>-662.09990824625254</v>
      </c>
      <c r="AY170" s="64">
        <f t="shared" si="87"/>
        <v>993.14986236937887</v>
      </c>
      <c r="AZ170" s="65">
        <f t="shared" si="88"/>
        <v>777.86996198773716</v>
      </c>
      <c r="BA170" s="51">
        <f t="shared" si="89"/>
        <v>2317.3496788618841</v>
      </c>
      <c r="BB170" s="55">
        <f t="shared" si="90"/>
        <v>0.23683351749144768</v>
      </c>
      <c r="BC170" s="55">
        <f t="shared" si="91"/>
        <v>4.6132958098213201</v>
      </c>
      <c r="BE170" s="52">
        <f>IF(((AS170-T170)/T170)&gt;=BE$4,AD170,"")</f>
        <v>3.7999999999999869</v>
      </c>
      <c r="BF170" s="52">
        <f t="shared" si="92"/>
        <v>3.7999999999999869</v>
      </c>
      <c r="BG170" s="52">
        <f>IF(BB170&lt;=BG$4,AD170,"")</f>
        <v>3.7999999999999869</v>
      </c>
      <c r="BH170" s="52">
        <f>IF(BC170&gt;=BH$4,AD170,"")</f>
        <v>3.7999999999999869</v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9784.7200996183583</v>
      </c>
      <c r="AC171" s="71">
        <f t="shared" si="79"/>
        <v>215.27990038164171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4.9000000000000004</v>
      </c>
      <c r="AG171" s="74">
        <f t="shared" si="101"/>
        <v>200</v>
      </c>
      <c r="AH171" s="60">
        <f t="shared" si="101"/>
        <v>50</v>
      </c>
      <c r="AI171" s="60">
        <f t="shared" si="101"/>
        <v>245.00000000000003</v>
      </c>
      <c r="AJ171" s="60">
        <f t="shared" si="101"/>
        <v>10245</v>
      </c>
      <c r="AK171" s="60">
        <f t="shared" si="101"/>
        <v>1032.9898256678762</v>
      </c>
      <c r="AL171" s="60">
        <f t="shared" si="101"/>
        <v>20.659796513357524</v>
      </c>
      <c r="AM171" s="60">
        <f t="shared" si="101"/>
        <v>-757.7913518176947</v>
      </c>
      <c r="AN171" s="60">
        <f t="shared" si="101"/>
        <v>-757.7913518176947</v>
      </c>
      <c r="AO171" s="60">
        <f t="shared" si="101"/>
        <v>757.7913518176947</v>
      </c>
      <c r="AP171" s="61" t="str">
        <f t="shared" si="80"/>
        <v>VINTO</v>
      </c>
      <c r="AQ171" s="62">
        <f t="shared" si="76"/>
        <v>35</v>
      </c>
      <c r="AR171" s="63">
        <f t="shared" si="81"/>
        <v>6.7729179765831349</v>
      </c>
      <c r="AS171" s="63">
        <f t="shared" si="82"/>
        <v>338.64589882915675</v>
      </c>
      <c r="AT171" s="63">
        <f t="shared" si="83"/>
        <v>677.2917976583135</v>
      </c>
      <c r="AU171" s="63">
        <f t="shared" si="77"/>
        <v>-338.64589882915675</v>
      </c>
      <c r="AV171" s="68">
        <f t="shared" si="84"/>
        <v>0.1</v>
      </c>
      <c r="AW171" s="63">
        <f t="shared" si="85"/>
        <v>1693.2294941457837</v>
      </c>
      <c r="AX171" s="63">
        <f t="shared" si="86"/>
        <v>-677.2917976583135</v>
      </c>
      <c r="AY171" s="64">
        <f t="shared" si="87"/>
        <v>1015.9376964874702</v>
      </c>
      <c r="AZ171" s="65">
        <f t="shared" si="88"/>
        <v>800.65779610582854</v>
      </c>
      <c r="BA171" s="51">
        <f t="shared" si="89"/>
        <v>2370.521291804097</v>
      </c>
      <c r="BB171" s="55">
        <f t="shared" si="90"/>
        <v>0.24226766506039926</v>
      </c>
      <c r="BC171" s="55">
        <f t="shared" si="91"/>
        <v>4.7191479310722766</v>
      </c>
      <c r="BE171" s="52">
        <f>IF(((AS171-T171)/T171)&gt;=BE$4,AD171,"")</f>
        <v>3.6999999999999869</v>
      </c>
      <c r="BF171" s="52">
        <f t="shared" si="92"/>
        <v>3.6999999999999869</v>
      </c>
      <c r="BG171" s="52">
        <f>IF(BB171&lt;=BG$4,AD171,"")</f>
        <v>3.6999999999999869</v>
      </c>
      <c r="BH171" s="52">
        <f>IF(BC171&gt;=BH$4,AD171,"")</f>
        <v>3.6999999999999869</v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9784.7200996183583</v>
      </c>
      <c r="AC172" s="71">
        <f t="shared" si="79"/>
        <v>215.27990038164171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4.9000000000000004</v>
      </c>
      <c r="AG172" s="74">
        <f t="shared" si="101"/>
        <v>200</v>
      </c>
      <c r="AH172" s="60">
        <f t="shared" si="101"/>
        <v>50</v>
      </c>
      <c r="AI172" s="60">
        <f t="shared" si="101"/>
        <v>245.00000000000003</v>
      </c>
      <c r="AJ172" s="60">
        <f t="shared" si="101"/>
        <v>10245</v>
      </c>
      <c r="AK172" s="60">
        <f t="shared" si="101"/>
        <v>1032.9898256678762</v>
      </c>
      <c r="AL172" s="60">
        <f t="shared" si="101"/>
        <v>20.659796513357524</v>
      </c>
      <c r="AM172" s="60">
        <f t="shared" si="101"/>
        <v>-757.7913518176947</v>
      </c>
      <c r="AN172" s="60">
        <f t="shared" si="101"/>
        <v>-757.7913518176947</v>
      </c>
      <c r="AO172" s="60">
        <f t="shared" si="101"/>
        <v>757.7913518176947</v>
      </c>
      <c r="AP172" s="61" t="str">
        <f t="shared" si="80"/>
        <v>VINTO</v>
      </c>
      <c r="AQ172" s="62">
        <f t="shared" si="76"/>
        <v>35</v>
      </c>
      <c r="AR172" s="63">
        <f t="shared" si="81"/>
        <v>6.9332768092660002</v>
      </c>
      <c r="AS172" s="63">
        <f t="shared" si="82"/>
        <v>346.66384046330001</v>
      </c>
      <c r="AT172" s="63">
        <f t="shared" si="83"/>
        <v>693.32768092660001</v>
      </c>
      <c r="AU172" s="63">
        <f t="shared" si="77"/>
        <v>-346.66384046330001</v>
      </c>
      <c r="AV172" s="68">
        <f t="shared" si="84"/>
        <v>0.1</v>
      </c>
      <c r="AW172" s="63">
        <f t="shared" si="85"/>
        <v>1733.3192023165</v>
      </c>
      <c r="AX172" s="63">
        <f t="shared" si="86"/>
        <v>-693.32768092660001</v>
      </c>
      <c r="AY172" s="64">
        <f t="shared" si="87"/>
        <v>1039.9915213898998</v>
      </c>
      <c r="AZ172" s="65">
        <f t="shared" si="88"/>
        <v>824.71162100825813</v>
      </c>
      <c r="BA172" s="51">
        <f t="shared" si="89"/>
        <v>2426.6468832431001</v>
      </c>
      <c r="BB172" s="55">
        <f t="shared" si="90"/>
        <v>0.24800370971651489</v>
      </c>
      <c r="BC172" s="55">
        <f t="shared" si="91"/>
        <v>4.8308807257260629</v>
      </c>
      <c r="BE172" s="52">
        <f>IF(((AS172-T172)/T172)&gt;=BE$4,AD172,"")</f>
        <v>3.5999999999999868</v>
      </c>
      <c r="BF172" s="52">
        <f t="shared" si="92"/>
        <v>3.5999999999999868</v>
      </c>
      <c r="BG172" s="52">
        <f>IF(BB172&lt;=BG$4,AD172,"")</f>
        <v>3.5999999999999868</v>
      </c>
      <c r="BH172" s="52">
        <f>IF(BC172&gt;=BH$4,AD172,"")</f>
        <v>3.5999999999999868</v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9784.7200996183583</v>
      </c>
      <c r="AC173" s="71">
        <f t="shared" si="79"/>
        <v>215.27990038164171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4.9000000000000004</v>
      </c>
      <c r="AG173" s="74">
        <f t="shared" si="101"/>
        <v>200</v>
      </c>
      <c r="AH173" s="60">
        <f t="shared" si="101"/>
        <v>50</v>
      </c>
      <c r="AI173" s="60">
        <f t="shared" si="101"/>
        <v>245.00000000000003</v>
      </c>
      <c r="AJ173" s="60">
        <f t="shared" si="101"/>
        <v>10245</v>
      </c>
      <c r="AK173" s="60">
        <f t="shared" si="101"/>
        <v>1032.9898256678762</v>
      </c>
      <c r="AL173" s="60">
        <f t="shared" si="101"/>
        <v>20.659796513357524</v>
      </c>
      <c r="AM173" s="60">
        <f t="shared" si="101"/>
        <v>-757.7913518176947</v>
      </c>
      <c r="AN173" s="60">
        <f t="shared" si="101"/>
        <v>-757.7913518176947</v>
      </c>
      <c r="AO173" s="60">
        <f t="shared" si="101"/>
        <v>757.7913518176947</v>
      </c>
      <c r="AP173" s="61" t="str">
        <f t="shared" si="80"/>
        <v>VINTO</v>
      </c>
      <c r="AQ173" s="62">
        <f t="shared" si="76"/>
        <v>35</v>
      </c>
      <c r="AR173" s="63">
        <f t="shared" si="81"/>
        <v>7.1027990038164583</v>
      </c>
      <c r="AS173" s="63">
        <f t="shared" si="82"/>
        <v>355.1399501908229</v>
      </c>
      <c r="AT173" s="63">
        <f t="shared" si="83"/>
        <v>710.2799003816458</v>
      </c>
      <c r="AU173" s="63">
        <f t="shared" si="77"/>
        <v>-355.1399501908229</v>
      </c>
      <c r="AV173" s="68">
        <f t="shared" si="84"/>
        <v>0.1</v>
      </c>
      <c r="AW173" s="63">
        <f t="shared" si="85"/>
        <v>1775.6997509541145</v>
      </c>
      <c r="AX173" s="63">
        <f t="shared" si="86"/>
        <v>-710.2799003816458</v>
      </c>
      <c r="AY173" s="64">
        <f t="shared" si="87"/>
        <v>1065.4198505724687</v>
      </c>
      <c r="AZ173" s="65">
        <f t="shared" si="88"/>
        <v>850.13995019082699</v>
      </c>
      <c r="BA173" s="51">
        <f t="shared" si="89"/>
        <v>2485.9796513357605</v>
      </c>
      <c r="BB173" s="55">
        <f t="shared" si="90"/>
        <v>0.25406752835298002</v>
      </c>
      <c r="BC173" s="55">
        <f t="shared" si="91"/>
        <v>4.9489982515029247</v>
      </c>
      <c r="BE173" s="52">
        <f>IF(((AS173-T173)/T173)&gt;=BE$4,AD173,"")</f>
        <v>3.4999999999999867</v>
      </c>
      <c r="BF173" s="52">
        <f t="shared" si="92"/>
        <v>3.4999999999999867</v>
      </c>
      <c r="BG173" s="52" t="str">
        <f>IF(BB173&lt;=BG$4,AD173,"")</f>
        <v/>
      </c>
      <c r="BH173" s="52">
        <f>IF(BC173&gt;=BH$4,AD173,"")</f>
        <v>3.4999999999999867</v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9784.7200996183583</v>
      </c>
      <c r="AC174" s="71">
        <f t="shared" si="79"/>
        <v>215.27990038164171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4.9000000000000004</v>
      </c>
      <c r="AG174" s="74">
        <f t="shared" si="101"/>
        <v>200</v>
      </c>
      <c r="AH174" s="60">
        <f t="shared" si="101"/>
        <v>50</v>
      </c>
      <c r="AI174" s="60">
        <f t="shared" si="101"/>
        <v>245.00000000000003</v>
      </c>
      <c r="AJ174" s="60">
        <f t="shared" si="101"/>
        <v>10245</v>
      </c>
      <c r="AK174" s="60">
        <f t="shared" si="101"/>
        <v>1032.9898256678762</v>
      </c>
      <c r="AL174" s="60">
        <f t="shared" si="101"/>
        <v>20.659796513357524</v>
      </c>
      <c r="AM174" s="60">
        <f t="shared" si="101"/>
        <v>-757.7913518176947</v>
      </c>
      <c r="AN174" s="60">
        <f t="shared" si="101"/>
        <v>-757.7913518176947</v>
      </c>
      <c r="AO174" s="60">
        <f t="shared" si="101"/>
        <v>757.7913518176947</v>
      </c>
      <c r="AP174" s="61" t="str">
        <f t="shared" si="80"/>
        <v>VINTO</v>
      </c>
      <c r="AQ174" s="62">
        <f t="shared" si="76"/>
        <v>35</v>
      </c>
      <c r="AR174" s="63">
        <f t="shared" si="81"/>
        <v>7.2822930921640019</v>
      </c>
      <c r="AS174" s="63">
        <f t="shared" si="82"/>
        <v>364.11465460820011</v>
      </c>
      <c r="AT174" s="63">
        <f t="shared" si="83"/>
        <v>728.22930921640022</v>
      </c>
      <c r="AU174" s="63">
        <f t="shared" si="77"/>
        <v>-364.11465460820011</v>
      </c>
      <c r="AV174" s="68">
        <f t="shared" si="84"/>
        <v>0.1</v>
      </c>
      <c r="AW174" s="63">
        <f t="shared" si="85"/>
        <v>1820.5732730410004</v>
      </c>
      <c r="AX174" s="63">
        <f t="shared" si="86"/>
        <v>-728.22930921640022</v>
      </c>
      <c r="AY174" s="64">
        <f t="shared" si="87"/>
        <v>1092.3439638246002</v>
      </c>
      <c r="AZ174" s="65">
        <f t="shared" si="88"/>
        <v>877.06406344295851</v>
      </c>
      <c r="BA174" s="51">
        <f t="shared" si="89"/>
        <v>2548.8025822574009</v>
      </c>
      <c r="BB174" s="55">
        <f t="shared" si="90"/>
        <v>0.26048804220335481</v>
      </c>
      <c r="BC174" s="55">
        <f t="shared" si="91"/>
        <v>5.0740638670313665</v>
      </c>
      <c r="BE174" s="52">
        <f>IF(((AS174-T174)/T174)&gt;=BE$4,AD174,"")</f>
        <v>3.3999999999999866</v>
      </c>
      <c r="BF174" s="52">
        <f t="shared" si="92"/>
        <v>3.3999999999999866</v>
      </c>
      <c r="BG174" s="52" t="str">
        <f>IF(BB174&lt;=BG$4,AD174,"")</f>
        <v/>
      </c>
      <c r="BH174" s="52">
        <f>IF(BC174&gt;=BH$4,AD174,"")</f>
        <v>3.3999999999999866</v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9784.7200996183583</v>
      </c>
      <c r="AC175" s="71">
        <f t="shared" si="79"/>
        <v>215.27990038164171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4.9000000000000004</v>
      </c>
      <c r="AG175" s="74">
        <f t="shared" si="101"/>
        <v>200</v>
      </c>
      <c r="AH175" s="60">
        <f t="shared" si="101"/>
        <v>50</v>
      </c>
      <c r="AI175" s="60">
        <f t="shared" si="101"/>
        <v>245.00000000000003</v>
      </c>
      <c r="AJ175" s="60">
        <f t="shared" si="101"/>
        <v>10245</v>
      </c>
      <c r="AK175" s="60">
        <f t="shared" si="101"/>
        <v>1032.9898256678762</v>
      </c>
      <c r="AL175" s="60">
        <f t="shared" si="101"/>
        <v>20.659796513357524</v>
      </c>
      <c r="AM175" s="60">
        <f t="shared" si="101"/>
        <v>-757.7913518176947</v>
      </c>
      <c r="AN175" s="60">
        <f t="shared" si="101"/>
        <v>-757.7913518176947</v>
      </c>
      <c r="AO175" s="60">
        <f t="shared" si="101"/>
        <v>757.7913518176947</v>
      </c>
      <c r="AP175" s="61" t="str">
        <f t="shared" si="80"/>
        <v>VINTO</v>
      </c>
      <c r="AQ175" s="62">
        <f t="shared" si="76"/>
        <v>35</v>
      </c>
      <c r="AR175" s="63">
        <f t="shared" si="81"/>
        <v>7.4726656101083666</v>
      </c>
      <c r="AS175" s="63">
        <f t="shared" si="82"/>
        <v>373.63328050541833</v>
      </c>
      <c r="AT175" s="63">
        <f t="shared" si="83"/>
        <v>747.26656101083665</v>
      </c>
      <c r="AU175" s="63">
        <f t="shared" si="77"/>
        <v>-373.63328050541833</v>
      </c>
      <c r="AV175" s="68">
        <f t="shared" si="84"/>
        <v>0.1</v>
      </c>
      <c r="AW175" s="63">
        <f t="shared" si="85"/>
        <v>1868.1664025270916</v>
      </c>
      <c r="AX175" s="63">
        <f t="shared" si="86"/>
        <v>-747.26656101083665</v>
      </c>
      <c r="AY175" s="64">
        <f t="shared" si="87"/>
        <v>1120.899841516255</v>
      </c>
      <c r="AZ175" s="65">
        <f t="shared" si="88"/>
        <v>905.61994113461333</v>
      </c>
      <c r="BA175" s="51">
        <f t="shared" si="89"/>
        <v>2615.4329635379281</v>
      </c>
      <c r="BB175" s="55">
        <f t="shared" si="90"/>
        <v>0.26729767810526744</v>
      </c>
      <c r="BC175" s="55">
        <f t="shared" si="91"/>
        <v>5.206709216834259</v>
      </c>
      <c r="BE175" s="52">
        <f>IF(((AS175-T175)/T175)&gt;=BE$4,AD175,"")</f>
        <v>3.2999999999999865</v>
      </c>
      <c r="BF175" s="52">
        <f t="shared" si="92"/>
        <v>3.2999999999999865</v>
      </c>
      <c r="BG175" s="52" t="str">
        <f>IF(BB175&lt;=BG$4,AD175,"")</f>
        <v/>
      </c>
      <c r="BH175" s="52">
        <f>IF(BC175&gt;=BH$4,AD175,"")</f>
        <v>3.2999999999999865</v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9784.7200996183583</v>
      </c>
      <c r="AC176" s="71">
        <f t="shared" si="79"/>
        <v>215.27990038164171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4.9000000000000004</v>
      </c>
      <c r="AG176" s="74">
        <f t="shared" si="101"/>
        <v>200</v>
      </c>
      <c r="AH176" s="60">
        <f t="shared" si="101"/>
        <v>50</v>
      </c>
      <c r="AI176" s="60">
        <f t="shared" si="101"/>
        <v>245.00000000000003</v>
      </c>
      <c r="AJ176" s="60">
        <f t="shared" si="101"/>
        <v>10245</v>
      </c>
      <c r="AK176" s="60">
        <f t="shared" si="101"/>
        <v>1032.9898256678762</v>
      </c>
      <c r="AL176" s="60">
        <f t="shared" si="101"/>
        <v>20.659796513357524</v>
      </c>
      <c r="AM176" s="60">
        <f t="shared" si="101"/>
        <v>-757.7913518176947</v>
      </c>
      <c r="AN176" s="60">
        <f t="shared" si="101"/>
        <v>-757.7913518176947</v>
      </c>
      <c r="AO176" s="60">
        <f t="shared" si="101"/>
        <v>757.7913518176947</v>
      </c>
      <c r="AP176" s="61" t="str">
        <f t="shared" si="80"/>
        <v>VINTO</v>
      </c>
      <c r="AQ176" s="62">
        <f t="shared" si="76"/>
        <v>35</v>
      </c>
      <c r="AR176" s="63">
        <f t="shared" si="81"/>
        <v>7.6749364104242543</v>
      </c>
      <c r="AS176" s="63">
        <f t="shared" si="82"/>
        <v>383.74682052121273</v>
      </c>
      <c r="AT176" s="63">
        <f t="shared" si="83"/>
        <v>767.49364104242545</v>
      </c>
      <c r="AU176" s="63">
        <f t="shared" si="77"/>
        <v>-383.74682052121273</v>
      </c>
      <c r="AV176" s="68">
        <f t="shared" si="84"/>
        <v>0.1</v>
      </c>
      <c r="AW176" s="63">
        <f t="shared" si="85"/>
        <v>1918.7341026060635</v>
      </c>
      <c r="AX176" s="63">
        <f t="shared" si="86"/>
        <v>-767.49364104242545</v>
      </c>
      <c r="AY176" s="64">
        <f t="shared" si="87"/>
        <v>1151.2404615636381</v>
      </c>
      <c r="AZ176" s="65">
        <f t="shared" si="88"/>
        <v>935.96056118199635</v>
      </c>
      <c r="BA176" s="51">
        <f t="shared" si="89"/>
        <v>2686.2277436484892</v>
      </c>
      <c r="BB176" s="55">
        <f t="shared" si="90"/>
        <v>0.2745329162510497</v>
      </c>
      <c r="BC176" s="55">
        <f t="shared" si="91"/>
        <v>5.3476449009998319</v>
      </c>
      <c r="BE176" s="52">
        <f>IF(((AS176-T176)/T176)&gt;=BE$4,AD176,"")</f>
        <v>3.1999999999999864</v>
      </c>
      <c r="BF176" s="52">
        <f t="shared" si="92"/>
        <v>3.1999999999999864</v>
      </c>
      <c r="BG176" s="52" t="str">
        <f>IF(BB176&lt;=BG$4,AD176,"")</f>
        <v/>
      </c>
      <c r="BH176" s="52">
        <f>IF(BC176&gt;=BH$4,AD176,"")</f>
        <v>3.1999999999999864</v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9784.7200996183583</v>
      </c>
      <c r="AC177" s="71">
        <f t="shared" si="79"/>
        <v>215.27990038164171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4.9000000000000004</v>
      </c>
      <c r="AG177" s="74">
        <f t="shared" si="101"/>
        <v>200</v>
      </c>
      <c r="AH177" s="60">
        <f t="shared" si="101"/>
        <v>50</v>
      </c>
      <c r="AI177" s="60">
        <f t="shared" si="101"/>
        <v>245.00000000000003</v>
      </c>
      <c r="AJ177" s="60">
        <f t="shared" si="101"/>
        <v>10245</v>
      </c>
      <c r="AK177" s="60">
        <f t="shared" si="101"/>
        <v>1032.9898256678762</v>
      </c>
      <c r="AL177" s="60">
        <f t="shared" si="101"/>
        <v>20.659796513357524</v>
      </c>
      <c r="AM177" s="60">
        <f t="shared" si="101"/>
        <v>-757.7913518176947</v>
      </c>
      <c r="AN177" s="60">
        <f t="shared" si="101"/>
        <v>-757.7913518176947</v>
      </c>
      <c r="AO177" s="60">
        <f t="shared" si="101"/>
        <v>757.7913518176947</v>
      </c>
      <c r="AP177" s="61" t="str">
        <f t="shared" si="80"/>
        <v>VINTO</v>
      </c>
      <c r="AQ177" s="62">
        <f t="shared" si="76"/>
        <v>35</v>
      </c>
      <c r="AR177" s="63">
        <f t="shared" si="81"/>
        <v>7.8902569397927795</v>
      </c>
      <c r="AS177" s="63">
        <f t="shared" si="82"/>
        <v>394.512846989639</v>
      </c>
      <c r="AT177" s="63">
        <f t="shared" si="83"/>
        <v>789.025693979278</v>
      </c>
      <c r="AU177" s="63">
        <f t="shared" si="77"/>
        <v>-394.512846989639</v>
      </c>
      <c r="AV177" s="68">
        <f t="shared" si="84"/>
        <v>0.1</v>
      </c>
      <c r="AW177" s="63">
        <f t="shared" si="85"/>
        <v>1972.564234948195</v>
      </c>
      <c r="AX177" s="63">
        <f t="shared" si="86"/>
        <v>-789.025693979278</v>
      </c>
      <c r="AY177" s="64">
        <f t="shared" si="87"/>
        <v>1183.538540968917</v>
      </c>
      <c r="AZ177" s="65">
        <f t="shared" si="88"/>
        <v>968.25864058727529</v>
      </c>
      <c r="BA177" s="51">
        <f t="shared" si="89"/>
        <v>2761.589928927473</v>
      </c>
      <c r="BB177" s="55">
        <f t="shared" si="90"/>
        <v>0.28223494395462428</v>
      </c>
      <c r="BC177" s="55">
        <f t="shared" si="91"/>
        <v>5.4976732099502819</v>
      </c>
      <c r="BE177" s="52">
        <f>IF(((AS177-T177)/T177)&gt;=BE$4,AD177,"")</f>
        <v>3.0999999999999863</v>
      </c>
      <c r="BF177" s="52">
        <f t="shared" si="92"/>
        <v>3.0999999999999863</v>
      </c>
      <c r="BG177" s="52" t="str">
        <f>IF(BB177&lt;=BG$4,AD177,"")</f>
        <v/>
      </c>
      <c r="BH177" s="52">
        <f>IF(BC177&gt;=BH$4,AD177,"")</f>
        <v>3.0999999999999863</v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9784.7200996183583</v>
      </c>
      <c r="AC178" s="71">
        <f t="shared" si="79"/>
        <v>215.27990038164171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4.9000000000000004</v>
      </c>
      <c r="AG178" s="74">
        <f t="shared" si="101"/>
        <v>200</v>
      </c>
      <c r="AH178" s="60">
        <f t="shared" si="101"/>
        <v>50</v>
      </c>
      <c r="AI178" s="60">
        <f t="shared" si="101"/>
        <v>245.00000000000003</v>
      </c>
      <c r="AJ178" s="60">
        <f t="shared" si="101"/>
        <v>10245</v>
      </c>
      <c r="AK178" s="60">
        <f t="shared" si="101"/>
        <v>1032.9898256678762</v>
      </c>
      <c r="AL178" s="60">
        <f t="shared" si="101"/>
        <v>20.659796513357524</v>
      </c>
      <c r="AM178" s="60">
        <f t="shared" si="101"/>
        <v>-757.7913518176947</v>
      </c>
      <c r="AN178" s="60">
        <f t="shared" si="101"/>
        <v>-757.7913518176947</v>
      </c>
      <c r="AO178" s="60">
        <f t="shared" si="101"/>
        <v>757.7913518176947</v>
      </c>
      <c r="AP178" s="61" t="str">
        <f t="shared" si="80"/>
        <v>VINTO</v>
      </c>
      <c r="AQ178" s="62">
        <f t="shared" si="76"/>
        <v>35</v>
      </c>
      <c r="AR178" s="63">
        <f t="shared" si="81"/>
        <v>8.1199321711192063</v>
      </c>
      <c r="AS178" s="63">
        <f t="shared" si="82"/>
        <v>405.99660855596034</v>
      </c>
      <c r="AT178" s="63">
        <f t="shared" si="83"/>
        <v>811.99321711192067</v>
      </c>
      <c r="AU178" s="63">
        <f t="shared" si="77"/>
        <v>-405.99660855596034</v>
      </c>
      <c r="AV178" s="68">
        <f t="shared" si="84"/>
        <v>0.1</v>
      </c>
      <c r="AW178" s="63">
        <f t="shared" si="85"/>
        <v>2029.9830427798017</v>
      </c>
      <c r="AX178" s="63">
        <f t="shared" si="86"/>
        <v>-811.99321711192067</v>
      </c>
      <c r="AY178" s="64">
        <f t="shared" si="87"/>
        <v>1217.9898256678812</v>
      </c>
      <c r="AZ178" s="65">
        <f t="shared" si="88"/>
        <v>1002.7099252862395</v>
      </c>
      <c r="BA178" s="51">
        <f t="shared" si="89"/>
        <v>2841.9762598917223</v>
      </c>
      <c r="BB178" s="55">
        <f t="shared" si="90"/>
        <v>0.29045044017177052</v>
      </c>
      <c r="BC178" s="55">
        <f t="shared" si="91"/>
        <v>5.6577034061640941</v>
      </c>
      <c r="BE178" s="52">
        <f>IF(((AS178-T178)/T178)&gt;=BE$4,AD178,"")</f>
        <v>2.9999999999999862</v>
      </c>
      <c r="BF178" s="52">
        <f t="shared" si="92"/>
        <v>2.9999999999999862</v>
      </c>
      <c r="BG178" s="52" t="str">
        <f>IF(BB178&lt;=BG$4,AD178,"")</f>
        <v/>
      </c>
      <c r="BH178" s="52">
        <f>IF(BC178&gt;=BH$4,AD178,"")</f>
        <v>2.9999999999999862</v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9784.7200996183583</v>
      </c>
      <c r="AC179" s="71">
        <f t="shared" si="79"/>
        <v>215.27990038164171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4.9000000000000004</v>
      </c>
      <c r="AG179" s="74">
        <f t="shared" si="101"/>
        <v>200</v>
      </c>
      <c r="AH179" s="60">
        <f t="shared" si="101"/>
        <v>50</v>
      </c>
      <c r="AI179" s="60">
        <f t="shared" si="101"/>
        <v>245.00000000000003</v>
      </c>
      <c r="AJ179" s="60">
        <f t="shared" si="101"/>
        <v>10245</v>
      </c>
      <c r="AK179" s="60">
        <f t="shared" si="101"/>
        <v>1032.9898256678762</v>
      </c>
      <c r="AL179" s="60">
        <f t="shared" si="101"/>
        <v>20.659796513357524</v>
      </c>
      <c r="AM179" s="60">
        <f t="shared" si="101"/>
        <v>-757.7913518176947</v>
      </c>
      <c r="AN179" s="60">
        <f t="shared" si="101"/>
        <v>-757.7913518176947</v>
      </c>
      <c r="AO179" s="60">
        <f t="shared" si="101"/>
        <v>757.7913518176947</v>
      </c>
      <c r="AP179" s="61" t="str">
        <f t="shared" si="80"/>
        <v>VINTO</v>
      </c>
      <c r="AQ179" s="62">
        <f t="shared" si="76"/>
        <v>35</v>
      </c>
      <c r="AR179" s="63">
        <f t="shared" si="81"/>
        <v>8.3654470735715947</v>
      </c>
      <c r="AS179" s="63">
        <f t="shared" si="82"/>
        <v>418.27235367857975</v>
      </c>
      <c r="AT179" s="63">
        <f t="shared" si="83"/>
        <v>836.5447073571595</v>
      </c>
      <c r="AU179" s="63">
        <f t="shared" si="77"/>
        <v>-418.27235367857975</v>
      </c>
      <c r="AV179" s="68">
        <f t="shared" si="84"/>
        <v>0.1</v>
      </c>
      <c r="AW179" s="63">
        <f t="shared" si="85"/>
        <v>2091.3617683928987</v>
      </c>
      <c r="AX179" s="63">
        <f t="shared" si="86"/>
        <v>-836.5447073571595</v>
      </c>
      <c r="AY179" s="64">
        <f t="shared" si="87"/>
        <v>1254.8170610357392</v>
      </c>
      <c r="AZ179" s="65">
        <f t="shared" si="88"/>
        <v>1039.5371606540975</v>
      </c>
      <c r="BA179" s="51">
        <f t="shared" si="89"/>
        <v>2927.9064757500582</v>
      </c>
      <c r="BB179" s="55">
        <f t="shared" si="90"/>
        <v>0.29923252233492686</v>
      </c>
      <c r="BC179" s="55">
        <f t="shared" si="91"/>
        <v>5.8287701676340307</v>
      </c>
      <c r="BE179" s="52">
        <f>IF(((AS179-T179)/T179)&gt;=BE$4,AD179,"")</f>
        <v>2.8999999999999861</v>
      </c>
      <c r="BF179" s="52">
        <f t="shared" si="92"/>
        <v>2.8999999999999861</v>
      </c>
      <c r="BG179" s="52" t="str">
        <f>IF(BB179&lt;=BG$4,AD179,"")</f>
        <v/>
      </c>
      <c r="BH179" s="52">
        <f>IF(BC179&gt;=BH$4,AD179,"")</f>
        <v>2.8999999999999861</v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9784.7200996183583</v>
      </c>
      <c r="AC180" s="71">
        <f t="shared" si="79"/>
        <v>215.27990038164171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4.9000000000000004</v>
      </c>
      <c r="AG180" s="74">
        <f t="shared" si="101"/>
        <v>200</v>
      </c>
      <c r="AH180" s="60">
        <f t="shared" si="101"/>
        <v>50</v>
      </c>
      <c r="AI180" s="60">
        <f t="shared" si="101"/>
        <v>245.00000000000003</v>
      </c>
      <c r="AJ180" s="60">
        <f t="shared" si="101"/>
        <v>10245</v>
      </c>
      <c r="AK180" s="60">
        <f t="shared" si="101"/>
        <v>1032.9898256678762</v>
      </c>
      <c r="AL180" s="60">
        <f t="shared" si="101"/>
        <v>20.659796513357524</v>
      </c>
      <c r="AM180" s="60">
        <f t="shared" si="101"/>
        <v>-757.7913518176947</v>
      </c>
      <c r="AN180" s="60">
        <f t="shared" si="101"/>
        <v>-757.7913518176947</v>
      </c>
      <c r="AO180" s="60">
        <f t="shared" si="101"/>
        <v>757.7913518176947</v>
      </c>
      <c r="AP180" s="61" t="str">
        <f t="shared" si="80"/>
        <v>VINTO</v>
      </c>
      <c r="AQ180" s="62">
        <f t="shared" si="76"/>
        <v>35</v>
      </c>
      <c r="AR180" s="63">
        <f t="shared" si="81"/>
        <v>8.6284987547705825</v>
      </c>
      <c r="AS180" s="63">
        <f t="shared" si="82"/>
        <v>431.42493773852914</v>
      </c>
      <c r="AT180" s="63">
        <f t="shared" si="83"/>
        <v>862.84987547705828</v>
      </c>
      <c r="AU180" s="63">
        <f t="shared" si="77"/>
        <v>-431.42493773852914</v>
      </c>
      <c r="AV180" s="68">
        <f t="shared" si="84"/>
        <v>0.1</v>
      </c>
      <c r="AW180" s="63">
        <f t="shared" si="85"/>
        <v>2157.1246886926456</v>
      </c>
      <c r="AX180" s="63">
        <f t="shared" si="86"/>
        <v>-862.84987547705828</v>
      </c>
      <c r="AY180" s="64">
        <f t="shared" si="87"/>
        <v>1294.2748132155873</v>
      </c>
      <c r="AZ180" s="65">
        <f t="shared" si="88"/>
        <v>1078.9949128339456</v>
      </c>
      <c r="BA180" s="51">
        <f t="shared" si="89"/>
        <v>3019.9745641697041</v>
      </c>
      <c r="BB180" s="55">
        <f t="shared" si="90"/>
        <v>0.30864189608116582</v>
      </c>
      <c r="BC180" s="55">
        <f t="shared" si="91"/>
        <v>6.0120559834946778</v>
      </c>
      <c r="BE180" s="52">
        <f>IF(((AS180-T180)/T180)&gt;=BE$4,AD180,"")</f>
        <v>2.7999999999999861</v>
      </c>
      <c r="BF180" s="52">
        <f t="shared" si="92"/>
        <v>2.7999999999999861</v>
      </c>
      <c r="BG180" s="52" t="str">
        <f>IF(BB180&lt;=BG$4,AD180,"")</f>
        <v/>
      </c>
      <c r="BH180" s="52">
        <f>IF(BC180&gt;=BH$4,AD180,"")</f>
        <v>2.7999999999999861</v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9784.7200996183583</v>
      </c>
      <c r="AC181" s="71">
        <f t="shared" si="79"/>
        <v>215.27990038164171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4.9000000000000004</v>
      </c>
      <c r="AG181" s="74">
        <f t="shared" si="101"/>
        <v>200</v>
      </c>
      <c r="AH181" s="60">
        <f t="shared" si="101"/>
        <v>50</v>
      </c>
      <c r="AI181" s="60">
        <f t="shared" si="101"/>
        <v>245.00000000000003</v>
      </c>
      <c r="AJ181" s="60">
        <f t="shared" si="101"/>
        <v>10245</v>
      </c>
      <c r="AK181" s="60">
        <f t="shared" si="101"/>
        <v>1032.9898256678762</v>
      </c>
      <c r="AL181" s="60">
        <f t="shared" si="101"/>
        <v>20.659796513357524</v>
      </c>
      <c r="AM181" s="60">
        <f t="shared" si="101"/>
        <v>-757.7913518176947</v>
      </c>
      <c r="AN181" s="60">
        <f t="shared" si="101"/>
        <v>-757.7913518176947</v>
      </c>
      <c r="AO181" s="60">
        <f t="shared" si="101"/>
        <v>757.7913518176947</v>
      </c>
      <c r="AP181" s="61" t="str">
        <f t="shared" si="80"/>
        <v>VINTO</v>
      </c>
      <c r="AQ181" s="62">
        <f t="shared" si="76"/>
        <v>35</v>
      </c>
      <c r="AR181" s="63">
        <f t="shared" si="81"/>
        <v>8.9110357456880127</v>
      </c>
      <c r="AS181" s="63">
        <f t="shared" si="82"/>
        <v>445.55178728440063</v>
      </c>
      <c r="AT181" s="63">
        <f t="shared" si="83"/>
        <v>891.10357456880126</v>
      </c>
      <c r="AU181" s="63">
        <f t="shared" si="77"/>
        <v>-445.55178728440063</v>
      </c>
      <c r="AV181" s="68">
        <f t="shared" si="84"/>
        <v>0.1</v>
      </c>
      <c r="AW181" s="63">
        <f t="shared" si="85"/>
        <v>2227.758936422003</v>
      </c>
      <c r="AX181" s="63">
        <f t="shared" si="86"/>
        <v>-891.10357456880126</v>
      </c>
      <c r="AY181" s="64">
        <f t="shared" si="87"/>
        <v>1336.6553618532016</v>
      </c>
      <c r="AZ181" s="65">
        <f t="shared" si="88"/>
        <v>1121.3754614715599</v>
      </c>
      <c r="BA181" s="51">
        <f t="shared" si="89"/>
        <v>3118.8625109908044</v>
      </c>
      <c r="BB181" s="55">
        <f t="shared" si="90"/>
        <v>0.31874826047527433</v>
      </c>
      <c r="BC181" s="55">
        <f t="shared" si="91"/>
        <v>6.2089185264561131</v>
      </c>
      <c r="BE181" s="52">
        <f>IF(((AS181-T181)/T181)&gt;=BE$4,AD181,"")</f>
        <v>2.699999999999986</v>
      </c>
      <c r="BF181" s="52">
        <f t="shared" si="92"/>
        <v>2.699999999999986</v>
      </c>
      <c r="BG181" s="52" t="str">
        <f>IF(BB181&lt;=BG$4,AD181,"")</f>
        <v/>
      </c>
      <c r="BH181" s="52">
        <f>IF(BC181&gt;=BH$4,AD181,"")</f>
        <v>2.699999999999986</v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9784.7200996183583</v>
      </c>
      <c r="AC182" s="71">
        <f t="shared" si="79"/>
        <v>215.27990038164171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4.9000000000000004</v>
      </c>
      <c r="AG182" s="74">
        <f t="shared" si="101"/>
        <v>200</v>
      </c>
      <c r="AH182" s="60">
        <f t="shared" si="101"/>
        <v>50</v>
      </c>
      <c r="AI182" s="60">
        <f t="shared" si="101"/>
        <v>245.00000000000003</v>
      </c>
      <c r="AJ182" s="60">
        <f t="shared" si="101"/>
        <v>10245</v>
      </c>
      <c r="AK182" s="60">
        <f t="shared" si="101"/>
        <v>1032.9898256678762</v>
      </c>
      <c r="AL182" s="60">
        <f t="shared" si="101"/>
        <v>20.659796513357524</v>
      </c>
      <c r="AM182" s="60">
        <f t="shared" si="101"/>
        <v>-757.7913518176947</v>
      </c>
      <c r="AN182" s="60">
        <f t="shared" si="101"/>
        <v>-757.7913518176947</v>
      </c>
      <c r="AO182" s="60">
        <f t="shared" si="101"/>
        <v>757.7913518176947</v>
      </c>
      <c r="AP182" s="61" t="str">
        <f t="shared" si="80"/>
        <v>VINTO</v>
      </c>
      <c r="AQ182" s="62">
        <f t="shared" si="76"/>
        <v>35</v>
      </c>
      <c r="AR182" s="63">
        <f t="shared" si="81"/>
        <v>9.2153063512913995</v>
      </c>
      <c r="AS182" s="63">
        <f t="shared" si="82"/>
        <v>460.76531756456995</v>
      </c>
      <c r="AT182" s="63">
        <f t="shared" si="83"/>
        <v>921.53063512913991</v>
      </c>
      <c r="AU182" s="63">
        <f t="shared" si="77"/>
        <v>-460.76531756456995</v>
      </c>
      <c r="AV182" s="68">
        <f t="shared" si="84"/>
        <v>0.1</v>
      </c>
      <c r="AW182" s="63">
        <f t="shared" si="85"/>
        <v>2303.8265878228499</v>
      </c>
      <c r="AX182" s="63">
        <f t="shared" si="86"/>
        <v>-921.53063512913991</v>
      </c>
      <c r="AY182" s="64">
        <f t="shared" si="87"/>
        <v>1382.29595269371</v>
      </c>
      <c r="AZ182" s="65">
        <f t="shared" si="88"/>
        <v>1167.0160523120683</v>
      </c>
      <c r="BA182" s="51">
        <f t="shared" si="89"/>
        <v>3225.3572229519896</v>
      </c>
      <c r="BB182" s="55">
        <f t="shared" si="90"/>
        <v>0.32963203751508341</v>
      </c>
      <c r="BC182" s="55">
        <f t="shared" si="91"/>
        <v>6.4209243419530457</v>
      </c>
      <c r="BE182" s="52">
        <f>IF(((AS182-T182)/T182)&gt;=BE$4,AD182,"")</f>
        <v>2.5999999999999859</v>
      </c>
      <c r="BF182" s="52">
        <f t="shared" si="92"/>
        <v>2.5999999999999859</v>
      </c>
      <c r="BG182" s="52" t="str">
        <f>IF(BB182&lt;=BG$4,AD182,"")</f>
        <v/>
      </c>
      <c r="BH182" s="52">
        <f>IF(BC182&gt;=BH$4,AD182,"")</f>
        <v>2.5999999999999859</v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9784.7200996183583</v>
      </c>
      <c r="AC183" s="71">
        <f t="shared" si="79"/>
        <v>215.27990038164171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4.9000000000000004</v>
      </c>
      <c r="AG183" s="74">
        <f t="shared" si="101"/>
        <v>200</v>
      </c>
      <c r="AH183" s="60">
        <f t="shared" si="101"/>
        <v>50</v>
      </c>
      <c r="AI183" s="60">
        <f t="shared" si="101"/>
        <v>245.00000000000003</v>
      </c>
      <c r="AJ183" s="60">
        <f t="shared" si="101"/>
        <v>10245</v>
      </c>
      <c r="AK183" s="60">
        <f t="shared" si="101"/>
        <v>1032.9898256678762</v>
      </c>
      <c r="AL183" s="60">
        <f t="shared" si="101"/>
        <v>20.659796513357524</v>
      </c>
      <c r="AM183" s="60">
        <f t="shared" si="101"/>
        <v>-757.7913518176947</v>
      </c>
      <c r="AN183" s="60">
        <f t="shared" si="101"/>
        <v>-757.7913518176947</v>
      </c>
      <c r="AO183" s="60">
        <f t="shared" si="101"/>
        <v>757.7913518176947</v>
      </c>
      <c r="AP183" s="61" t="str">
        <f t="shared" si="80"/>
        <v>VINTO</v>
      </c>
      <c r="AQ183" s="62">
        <f t="shared" si="76"/>
        <v>35</v>
      </c>
      <c r="AR183" s="63">
        <f t="shared" si="81"/>
        <v>9.5439186053430571</v>
      </c>
      <c r="AS183" s="63">
        <f t="shared" si="82"/>
        <v>477.19593026715285</v>
      </c>
      <c r="AT183" s="63">
        <f t="shared" si="83"/>
        <v>954.39186053430569</v>
      </c>
      <c r="AU183" s="63">
        <f t="shared" si="77"/>
        <v>-477.19593026715285</v>
      </c>
      <c r="AV183" s="68">
        <f t="shared" si="84"/>
        <v>0.1</v>
      </c>
      <c r="AW183" s="63">
        <f t="shared" si="85"/>
        <v>2385.9796513357642</v>
      </c>
      <c r="AX183" s="63">
        <f t="shared" si="86"/>
        <v>-954.39186053430569</v>
      </c>
      <c r="AY183" s="64">
        <f t="shared" si="87"/>
        <v>1431.5877908014586</v>
      </c>
      <c r="AZ183" s="65">
        <f t="shared" si="88"/>
        <v>1216.3078904198169</v>
      </c>
      <c r="BA183" s="51">
        <f t="shared" si="89"/>
        <v>3340.3715118700698</v>
      </c>
      <c r="BB183" s="55">
        <f t="shared" si="90"/>
        <v>0.34138651671807729</v>
      </c>
      <c r="BC183" s="55">
        <f t="shared" si="91"/>
        <v>6.649890622689731</v>
      </c>
      <c r="BE183" s="52">
        <f>IF(((AS183-T183)/T183)&gt;=BE$4,AD183,"")</f>
        <v>2.4999999999999858</v>
      </c>
      <c r="BF183" s="52">
        <f t="shared" si="92"/>
        <v>2.4999999999999858</v>
      </c>
      <c r="BG183" s="52" t="str">
        <f>IF(BB183&lt;=BG$4,AD183,"")</f>
        <v/>
      </c>
      <c r="BH183" s="52">
        <f>IF(BC183&gt;=BH$4,AD183,"")</f>
        <v>2.4999999999999858</v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9784.7200996183583</v>
      </c>
      <c r="AC184" s="71">
        <f t="shared" si="79"/>
        <v>215.27990038164171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4.9000000000000004</v>
      </c>
      <c r="AG184" s="74">
        <f t="shared" si="101"/>
        <v>200</v>
      </c>
      <c r="AH184" s="60">
        <f t="shared" si="101"/>
        <v>50</v>
      </c>
      <c r="AI184" s="60">
        <f t="shared" si="101"/>
        <v>245.00000000000003</v>
      </c>
      <c r="AJ184" s="60">
        <f t="shared" si="101"/>
        <v>10245</v>
      </c>
      <c r="AK184" s="60">
        <f t="shared" si="101"/>
        <v>1032.9898256678762</v>
      </c>
      <c r="AL184" s="60">
        <f t="shared" si="101"/>
        <v>20.659796513357524</v>
      </c>
      <c r="AM184" s="60">
        <f t="shared" si="101"/>
        <v>-757.7913518176947</v>
      </c>
      <c r="AN184" s="60">
        <f t="shared" si="101"/>
        <v>-757.7913518176947</v>
      </c>
      <c r="AO184" s="60">
        <f t="shared" si="101"/>
        <v>757.7913518176947</v>
      </c>
      <c r="AP184" s="61" t="str">
        <f t="shared" si="80"/>
        <v>VINTO</v>
      </c>
      <c r="AQ184" s="62">
        <f t="shared" si="76"/>
        <v>35</v>
      </c>
      <c r="AR184" s="63">
        <f t="shared" si="81"/>
        <v>9.8999152138990212</v>
      </c>
      <c r="AS184" s="63">
        <f t="shared" si="82"/>
        <v>494.99576069495106</v>
      </c>
      <c r="AT184" s="63">
        <f t="shared" si="83"/>
        <v>989.99152138990212</v>
      </c>
      <c r="AU184" s="63">
        <f t="shared" si="77"/>
        <v>-494.99576069495106</v>
      </c>
      <c r="AV184" s="68">
        <f t="shared" si="84"/>
        <v>0.1</v>
      </c>
      <c r="AW184" s="63">
        <f t="shared" si="85"/>
        <v>2474.9788034747553</v>
      </c>
      <c r="AX184" s="63">
        <f t="shared" si="86"/>
        <v>-989.99152138990212</v>
      </c>
      <c r="AY184" s="64">
        <f t="shared" si="87"/>
        <v>1484.9872820848532</v>
      </c>
      <c r="AZ184" s="65">
        <f t="shared" si="88"/>
        <v>1269.7073817032115</v>
      </c>
      <c r="BA184" s="51">
        <f t="shared" si="89"/>
        <v>3464.9703248646574</v>
      </c>
      <c r="BB184" s="55">
        <f t="shared" si="90"/>
        <v>0.35412053585465408</v>
      </c>
      <c r="BC184" s="55">
        <f t="shared" si="91"/>
        <v>6.8979374268211409</v>
      </c>
      <c r="BE184" s="52">
        <f>IF(((AS184-T184)/T184)&gt;=BE$4,AD184,"")</f>
        <v>2.3999999999999857</v>
      </c>
      <c r="BF184" s="52">
        <f t="shared" si="92"/>
        <v>2.3999999999999857</v>
      </c>
      <c r="BG184" s="52" t="str">
        <f>IF(BB184&lt;=BG$4,AD184,"")</f>
        <v/>
      </c>
      <c r="BH184" s="52">
        <f>IF(BC184&gt;=BH$4,AD184,"")</f>
        <v>2.3999999999999857</v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9784.7200996183583</v>
      </c>
      <c r="AC185" s="71">
        <f t="shared" si="79"/>
        <v>215.27990038164171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4.9000000000000004</v>
      </c>
      <c r="AG185" s="74">
        <f t="shared" si="101"/>
        <v>200</v>
      </c>
      <c r="AH185" s="60">
        <f t="shared" si="101"/>
        <v>50</v>
      </c>
      <c r="AI185" s="60">
        <f t="shared" si="101"/>
        <v>245.00000000000003</v>
      </c>
      <c r="AJ185" s="60">
        <f t="shared" si="101"/>
        <v>10245</v>
      </c>
      <c r="AK185" s="60">
        <f t="shared" si="101"/>
        <v>1032.9898256678762</v>
      </c>
      <c r="AL185" s="60">
        <f t="shared" si="101"/>
        <v>20.659796513357524</v>
      </c>
      <c r="AM185" s="60">
        <f t="shared" si="101"/>
        <v>-757.7913518176947</v>
      </c>
      <c r="AN185" s="60">
        <f t="shared" si="101"/>
        <v>-757.7913518176947</v>
      </c>
      <c r="AO185" s="60">
        <f t="shared" si="101"/>
        <v>757.7913518176947</v>
      </c>
      <c r="AP185" s="61" t="str">
        <f t="shared" si="80"/>
        <v>VINTO</v>
      </c>
      <c r="AQ185" s="62">
        <f t="shared" si="76"/>
        <v>35</v>
      </c>
      <c r="AR185" s="63">
        <f t="shared" si="81"/>
        <v>10.286868049285937</v>
      </c>
      <c r="AS185" s="63">
        <f t="shared" si="82"/>
        <v>514.3434024642969</v>
      </c>
      <c r="AT185" s="63">
        <f t="shared" si="83"/>
        <v>1028.6868049285938</v>
      </c>
      <c r="AU185" s="63">
        <f t="shared" si="77"/>
        <v>-514.3434024642969</v>
      </c>
      <c r="AV185" s="68">
        <f t="shared" si="84"/>
        <v>0.1</v>
      </c>
      <c r="AW185" s="63">
        <f t="shared" si="85"/>
        <v>2571.7170123214846</v>
      </c>
      <c r="AX185" s="63">
        <f t="shared" si="86"/>
        <v>-1028.6868049285938</v>
      </c>
      <c r="AY185" s="64">
        <f t="shared" si="87"/>
        <v>1543.0302073928908</v>
      </c>
      <c r="AZ185" s="65">
        <f t="shared" si="88"/>
        <v>1327.7503070112491</v>
      </c>
      <c r="BA185" s="51">
        <f t="shared" si="89"/>
        <v>3600.4038172500782</v>
      </c>
      <c r="BB185" s="55">
        <f t="shared" si="90"/>
        <v>0.36796186100310707</v>
      </c>
      <c r="BC185" s="55">
        <f t="shared" si="91"/>
        <v>7.1675535182683259</v>
      </c>
      <c r="BE185" s="52">
        <f>IF(((AS185-T185)/T185)&gt;=BE$4,AD185,"")</f>
        <v>2.2999999999999856</v>
      </c>
      <c r="BF185" s="52">
        <f t="shared" si="92"/>
        <v>2.2999999999999856</v>
      </c>
      <c r="BG185" s="52" t="str">
        <f>IF(BB185&lt;=BG$4,AD185,"")</f>
        <v/>
      </c>
      <c r="BH185" s="52">
        <f>IF(BC185&gt;=BH$4,AD185,"")</f>
        <v>2.2999999999999856</v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9784.7200996183583</v>
      </c>
      <c r="AC186" s="71">
        <f t="shared" si="79"/>
        <v>215.27990038164171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4.9000000000000004</v>
      </c>
      <c r="AG186" s="74">
        <f t="shared" si="104"/>
        <v>200</v>
      </c>
      <c r="AH186" s="60">
        <f t="shared" si="104"/>
        <v>50</v>
      </c>
      <c r="AI186" s="60">
        <f t="shared" si="104"/>
        <v>245.00000000000003</v>
      </c>
      <c r="AJ186" s="60">
        <f t="shared" si="104"/>
        <v>10245</v>
      </c>
      <c r="AK186" s="60">
        <f t="shared" si="104"/>
        <v>1032.9898256678762</v>
      </c>
      <c r="AL186" s="60">
        <f t="shared" si="104"/>
        <v>20.659796513357524</v>
      </c>
      <c r="AM186" s="60">
        <f t="shared" si="104"/>
        <v>-757.7913518176947</v>
      </c>
      <c r="AN186" s="60">
        <f t="shared" si="104"/>
        <v>-757.7913518176947</v>
      </c>
      <c r="AO186" s="60">
        <f t="shared" si="104"/>
        <v>757.7913518176947</v>
      </c>
      <c r="AP186" s="61" t="str">
        <f t="shared" si="80"/>
        <v>VINTO</v>
      </c>
      <c r="AQ186" s="62">
        <f t="shared" si="76"/>
        <v>35</v>
      </c>
      <c r="AR186" s="63">
        <f t="shared" si="81"/>
        <v>10.708998415162574</v>
      </c>
      <c r="AS186" s="63">
        <f t="shared" si="82"/>
        <v>535.44992075812866</v>
      </c>
      <c r="AT186" s="63">
        <f t="shared" si="83"/>
        <v>1070.8998415162573</v>
      </c>
      <c r="AU186" s="63">
        <f t="shared" si="77"/>
        <v>-535.44992075812866</v>
      </c>
      <c r="AV186" s="68">
        <f t="shared" si="84"/>
        <v>0.1</v>
      </c>
      <c r="AW186" s="63">
        <f t="shared" si="85"/>
        <v>2677.2496037906431</v>
      </c>
      <c r="AX186" s="63">
        <f t="shared" si="86"/>
        <v>-1070.8998415162573</v>
      </c>
      <c r="AY186" s="64">
        <f t="shared" si="87"/>
        <v>1606.3497622743857</v>
      </c>
      <c r="AZ186" s="65">
        <f t="shared" si="88"/>
        <v>1391.069861892744</v>
      </c>
      <c r="BA186" s="51">
        <f t="shared" si="89"/>
        <v>3748.1494453069008</v>
      </c>
      <c r="BB186" s="55">
        <f t="shared" si="90"/>
        <v>0.38306148843778304</v>
      </c>
      <c r="BC186" s="55">
        <f t="shared" si="91"/>
        <v>7.4616801634834342</v>
      </c>
      <c r="BE186" s="52">
        <f>IF(((AS186-T186)/T186)&gt;=BE$4,AD186,"")</f>
        <v>2.1999999999999855</v>
      </c>
      <c r="BF186" s="52">
        <f t="shared" si="92"/>
        <v>2.1999999999999855</v>
      </c>
      <c r="BG186" s="52" t="str">
        <f>IF(BB186&lt;=BG$4,AD186,"")</f>
        <v/>
      </c>
      <c r="BH186" s="52">
        <f>IF(BC186&gt;=BH$4,AD186,"")</f>
        <v>2.1999999999999855</v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9784.7200996183583</v>
      </c>
      <c r="AC187" s="71">
        <f t="shared" si="79"/>
        <v>215.27990038164171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4.9000000000000004</v>
      </c>
      <c r="AG187" s="74">
        <f t="shared" si="104"/>
        <v>200</v>
      </c>
      <c r="AH187" s="60">
        <f t="shared" si="104"/>
        <v>50</v>
      </c>
      <c r="AI187" s="60">
        <f t="shared" si="104"/>
        <v>245.00000000000003</v>
      </c>
      <c r="AJ187" s="60">
        <f t="shared" si="104"/>
        <v>10245</v>
      </c>
      <c r="AK187" s="60">
        <f t="shared" si="104"/>
        <v>1032.9898256678762</v>
      </c>
      <c r="AL187" s="60">
        <f t="shared" si="104"/>
        <v>20.659796513357524</v>
      </c>
      <c r="AM187" s="60">
        <f t="shared" si="104"/>
        <v>-757.7913518176947</v>
      </c>
      <c r="AN187" s="60">
        <f t="shared" si="104"/>
        <v>-757.7913518176947</v>
      </c>
      <c r="AO187" s="60">
        <f t="shared" si="104"/>
        <v>757.7913518176947</v>
      </c>
      <c r="AP187" s="61" t="str">
        <f t="shared" si="80"/>
        <v>VINTO</v>
      </c>
      <c r="AQ187" s="62">
        <f t="shared" si="76"/>
        <v>35</v>
      </c>
      <c r="AR187" s="63">
        <f t="shared" si="81"/>
        <v>11.171331673027462</v>
      </c>
      <c r="AS187" s="63">
        <f t="shared" si="82"/>
        <v>558.56658365137309</v>
      </c>
      <c r="AT187" s="63">
        <f t="shared" si="83"/>
        <v>1117.1331673027462</v>
      </c>
      <c r="AU187" s="63">
        <f t="shared" si="77"/>
        <v>-558.56658365137309</v>
      </c>
      <c r="AV187" s="68">
        <f t="shared" si="84"/>
        <v>0.1</v>
      </c>
      <c r="AW187" s="63">
        <f t="shared" si="85"/>
        <v>2792.8329182568655</v>
      </c>
      <c r="AX187" s="63">
        <f t="shared" si="86"/>
        <v>-1117.1331673027462</v>
      </c>
      <c r="AY187" s="64">
        <f t="shared" si="87"/>
        <v>1675.6997509541193</v>
      </c>
      <c r="AZ187" s="65">
        <f t="shared" si="88"/>
        <v>1460.4198505724776</v>
      </c>
      <c r="BA187" s="51">
        <f t="shared" si="89"/>
        <v>3909.9660855596117</v>
      </c>
      <c r="BB187" s="55">
        <f t="shared" si="90"/>
        <v>0.39959917562814246</v>
      </c>
      <c r="BC187" s="55">
        <f t="shared" si="91"/>
        <v>7.7838188701476048</v>
      </c>
      <c r="BE187" s="52">
        <f>IF(((AS187-T187)/T187)&gt;=BE$4,AD187,"")</f>
        <v>2.0999999999999854</v>
      </c>
      <c r="BF187" s="52">
        <f t="shared" si="92"/>
        <v>2.0999999999999854</v>
      </c>
      <c r="BG187" s="52" t="str">
        <f>IF(BB187&lt;=BG$4,AD187,"")</f>
        <v/>
      </c>
      <c r="BH187" s="52">
        <f>IF(BC187&gt;=BH$4,AD187,"")</f>
        <v>2.0999999999999854</v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9784.7200996183583</v>
      </c>
      <c r="AC188" s="71">
        <f t="shared" si="79"/>
        <v>215.27990038164171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4.9000000000000004</v>
      </c>
      <c r="AG188" s="74">
        <f t="shared" si="104"/>
        <v>200</v>
      </c>
      <c r="AH188" s="60">
        <f t="shared" si="104"/>
        <v>50</v>
      </c>
      <c r="AI188" s="60">
        <f t="shared" si="104"/>
        <v>245.00000000000003</v>
      </c>
      <c r="AJ188" s="60">
        <f t="shared" si="104"/>
        <v>10245</v>
      </c>
      <c r="AK188" s="60">
        <f t="shared" si="104"/>
        <v>1032.9898256678762</v>
      </c>
      <c r="AL188" s="60">
        <f t="shared" si="104"/>
        <v>20.659796513357524</v>
      </c>
      <c r="AM188" s="60">
        <f t="shared" si="104"/>
        <v>-757.7913518176947</v>
      </c>
      <c r="AN188" s="60">
        <f t="shared" si="104"/>
        <v>-757.7913518176947</v>
      </c>
      <c r="AO188" s="60">
        <f t="shared" si="104"/>
        <v>757.7913518176947</v>
      </c>
      <c r="AP188" s="61" t="str">
        <f t="shared" si="80"/>
        <v>VINTO</v>
      </c>
      <c r="AQ188" s="62">
        <f t="shared" si="76"/>
        <v>35</v>
      </c>
      <c r="AR188" s="63">
        <f t="shared" si="81"/>
        <v>11.67989825667884</v>
      </c>
      <c r="AS188" s="63">
        <f t="shared" si="82"/>
        <v>583.99491283394195</v>
      </c>
      <c r="AT188" s="63">
        <f t="shared" si="83"/>
        <v>1167.9898256678839</v>
      </c>
      <c r="AU188" s="63">
        <f t="shared" si="77"/>
        <v>-583.99491283394195</v>
      </c>
      <c r="AV188" s="68">
        <f t="shared" si="84"/>
        <v>0.1</v>
      </c>
      <c r="AW188" s="63">
        <f t="shared" si="85"/>
        <v>2919.97456416971</v>
      </c>
      <c r="AX188" s="63">
        <f t="shared" si="86"/>
        <v>-1167.9898256678839</v>
      </c>
      <c r="AY188" s="64">
        <f t="shared" si="87"/>
        <v>1751.9847385018261</v>
      </c>
      <c r="AZ188" s="65">
        <f t="shared" si="88"/>
        <v>1536.7048381201844</v>
      </c>
      <c r="BA188" s="51">
        <f t="shared" si="89"/>
        <v>4087.9643898375934</v>
      </c>
      <c r="BB188" s="55">
        <f t="shared" si="90"/>
        <v>0.41779063153753776</v>
      </c>
      <c r="BC188" s="55">
        <f t="shared" si="91"/>
        <v>8.1381714474781912</v>
      </c>
      <c r="BE188" s="52">
        <f>IF(((AS188-T188)/T188)&gt;=BE$4,AD188,"")</f>
        <v>1.9999999999999853</v>
      </c>
      <c r="BF188" s="52">
        <f t="shared" si="92"/>
        <v>1.9999999999999853</v>
      </c>
      <c r="BG188" s="52" t="str">
        <f>IF(BB188&lt;=BG$4,AD188,"")</f>
        <v/>
      </c>
      <c r="BH188" s="52">
        <f>IF(BC188&gt;=BH$4,AD188,"")</f>
        <v>1.9999999999999853</v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9784.7200996183583</v>
      </c>
      <c r="AC189" s="71">
        <f t="shared" si="79"/>
        <v>215.27990038164171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4.9000000000000004</v>
      </c>
      <c r="AG189" s="74">
        <f t="shared" si="104"/>
        <v>200</v>
      </c>
      <c r="AH189" s="60">
        <f t="shared" si="104"/>
        <v>50</v>
      </c>
      <c r="AI189" s="60">
        <f t="shared" si="104"/>
        <v>245.00000000000003</v>
      </c>
      <c r="AJ189" s="60">
        <f t="shared" si="104"/>
        <v>10245</v>
      </c>
      <c r="AK189" s="60">
        <f t="shared" si="104"/>
        <v>1032.9898256678762</v>
      </c>
      <c r="AL189" s="60">
        <f t="shared" si="104"/>
        <v>20.659796513357524</v>
      </c>
      <c r="AM189" s="60">
        <f t="shared" si="104"/>
        <v>-757.7913518176947</v>
      </c>
      <c r="AN189" s="60">
        <f t="shared" si="104"/>
        <v>-757.7913518176947</v>
      </c>
      <c r="AO189" s="60">
        <f t="shared" si="104"/>
        <v>757.7913518176947</v>
      </c>
      <c r="AP189" s="61" t="str">
        <f t="shared" si="80"/>
        <v>VINTO</v>
      </c>
      <c r="AQ189" s="62">
        <f t="shared" si="76"/>
        <v>35</v>
      </c>
      <c r="AR189" s="63">
        <f t="shared" si="81"/>
        <v>12.2419981649251</v>
      </c>
      <c r="AS189" s="63">
        <f t="shared" si="82"/>
        <v>612.09990824625504</v>
      </c>
      <c r="AT189" s="63">
        <f t="shared" si="83"/>
        <v>1224.1998164925101</v>
      </c>
      <c r="AU189" s="63">
        <f t="shared" si="77"/>
        <v>-612.09990824625504</v>
      </c>
      <c r="AV189" s="68">
        <f t="shared" si="84"/>
        <v>0.1</v>
      </c>
      <c r="AW189" s="63">
        <f t="shared" si="85"/>
        <v>3060.4995412312751</v>
      </c>
      <c r="AX189" s="63">
        <f t="shared" si="86"/>
        <v>-1224.1998164925101</v>
      </c>
      <c r="AY189" s="64">
        <f t="shared" si="87"/>
        <v>1836.299724738765</v>
      </c>
      <c r="AZ189" s="65">
        <f t="shared" si="88"/>
        <v>1621.0198243571233</v>
      </c>
      <c r="BA189" s="51">
        <f t="shared" si="89"/>
        <v>4284.6993577237854</v>
      </c>
      <c r="BB189" s="55">
        <f t="shared" si="90"/>
        <v>0.4378969775426591</v>
      </c>
      <c r="BC189" s="55">
        <f t="shared" si="91"/>
        <v>8.5298242961067352</v>
      </c>
      <c r="BE189" s="52">
        <f>IF(((AS189-T189)/T189)&gt;=BE$4,AD189,"")</f>
        <v>1.8999999999999853</v>
      </c>
      <c r="BF189" s="52">
        <f t="shared" si="92"/>
        <v>1.8999999999999853</v>
      </c>
      <c r="BG189" s="52" t="str">
        <f>IF(BB189&lt;=BG$4,AD189,"")</f>
        <v/>
      </c>
      <c r="BH189" s="52">
        <f>IF(BC189&gt;=BH$4,AD189,"")</f>
        <v>1.8999999999999853</v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9784.7200996183583</v>
      </c>
      <c r="AC190" s="71">
        <f t="shared" si="79"/>
        <v>215.27990038164171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4.9000000000000004</v>
      </c>
      <c r="AG190" s="74">
        <f t="shared" si="104"/>
        <v>200</v>
      </c>
      <c r="AH190" s="60">
        <f t="shared" si="104"/>
        <v>50</v>
      </c>
      <c r="AI190" s="60">
        <f t="shared" si="104"/>
        <v>245.00000000000003</v>
      </c>
      <c r="AJ190" s="60">
        <f t="shared" si="104"/>
        <v>10245</v>
      </c>
      <c r="AK190" s="60">
        <f t="shared" si="104"/>
        <v>1032.9898256678762</v>
      </c>
      <c r="AL190" s="60">
        <f t="shared" si="104"/>
        <v>20.659796513357524</v>
      </c>
      <c r="AM190" s="60">
        <f t="shared" si="104"/>
        <v>-757.7913518176947</v>
      </c>
      <c r="AN190" s="60">
        <f t="shared" si="104"/>
        <v>-757.7913518176947</v>
      </c>
      <c r="AO190" s="60">
        <f t="shared" si="104"/>
        <v>757.7913518176947</v>
      </c>
      <c r="AP190" s="61" t="str">
        <f t="shared" si="80"/>
        <v>VINTO</v>
      </c>
      <c r="AQ190" s="62">
        <f t="shared" si="76"/>
        <v>35</v>
      </c>
      <c r="AR190" s="63">
        <f t="shared" si="81"/>
        <v>12.866553618532055</v>
      </c>
      <c r="AS190" s="63">
        <f t="shared" si="82"/>
        <v>643.32768092660274</v>
      </c>
      <c r="AT190" s="63">
        <f t="shared" si="83"/>
        <v>1286.6553618532055</v>
      </c>
      <c r="AU190" s="63">
        <f t="shared" si="77"/>
        <v>-643.32768092660274</v>
      </c>
      <c r="AV190" s="68">
        <f t="shared" si="84"/>
        <v>0.1</v>
      </c>
      <c r="AW190" s="63">
        <f t="shared" si="85"/>
        <v>3216.6384046330136</v>
      </c>
      <c r="AX190" s="63">
        <f t="shared" si="86"/>
        <v>-1286.6553618532055</v>
      </c>
      <c r="AY190" s="64">
        <f t="shared" si="87"/>
        <v>1929.9830427798081</v>
      </c>
      <c r="AZ190" s="65">
        <f t="shared" si="88"/>
        <v>1714.7031423981664</v>
      </c>
      <c r="BA190" s="51">
        <f t="shared" si="89"/>
        <v>4503.2937664862193</v>
      </c>
      <c r="BB190" s="55">
        <f t="shared" si="90"/>
        <v>0.46023736199279375</v>
      </c>
      <c r="BC190" s="55">
        <f t="shared" si="91"/>
        <v>8.964994127916226</v>
      </c>
      <c r="BE190" s="52">
        <f>IF(((AS190-T190)/T190)&gt;=BE$4,AD190,"")</f>
        <v>1.7999999999999852</v>
      </c>
      <c r="BF190" s="52">
        <f t="shared" si="92"/>
        <v>1.7999999999999852</v>
      </c>
      <c r="BG190" s="52" t="str">
        <f>IF(BB190&lt;=BG$4,AD190,"")</f>
        <v/>
      </c>
      <c r="BH190" s="52">
        <f>IF(BC190&gt;=BH$4,AD190,"")</f>
        <v>1.7999999999999852</v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9784.7200996183583</v>
      </c>
      <c r="AC191" s="71">
        <f t="shared" si="79"/>
        <v>215.27990038164171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4.9000000000000004</v>
      </c>
      <c r="AG191" s="74">
        <f t="shared" si="104"/>
        <v>200</v>
      </c>
      <c r="AH191" s="60">
        <f t="shared" si="104"/>
        <v>50</v>
      </c>
      <c r="AI191" s="60">
        <f t="shared" si="104"/>
        <v>245.00000000000003</v>
      </c>
      <c r="AJ191" s="60">
        <f t="shared" si="104"/>
        <v>10245</v>
      </c>
      <c r="AK191" s="60">
        <f t="shared" si="104"/>
        <v>1032.9898256678762</v>
      </c>
      <c r="AL191" s="60">
        <f t="shared" si="104"/>
        <v>20.659796513357524</v>
      </c>
      <c r="AM191" s="60">
        <f t="shared" si="104"/>
        <v>-757.7913518176947</v>
      </c>
      <c r="AN191" s="60">
        <f t="shared" si="104"/>
        <v>-757.7913518176947</v>
      </c>
      <c r="AO191" s="60">
        <f t="shared" si="104"/>
        <v>757.7913518176947</v>
      </c>
      <c r="AP191" s="61" t="str">
        <f t="shared" si="80"/>
        <v>VINTO</v>
      </c>
      <c r="AQ191" s="62">
        <f t="shared" si="76"/>
        <v>35</v>
      </c>
      <c r="AR191" s="63">
        <f t="shared" si="81"/>
        <v>13.564586184328064</v>
      </c>
      <c r="AS191" s="63">
        <f t="shared" si="82"/>
        <v>678.22930921640318</v>
      </c>
      <c r="AT191" s="63">
        <f t="shared" si="83"/>
        <v>1356.4586184328064</v>
      </c>
      <c r="AU191" s="63">
        <f t="shared" si="77"/>
        <v>-678.22930921640318</v>
      </c>
      <c r="AV191" s="68">
        <f t="shared" si="84"/>
        <v>0.1</v>
      </c>
      <c r="AW191" s="63">
        <f t="shared" si="85"/>
        <v>3391.1465460820159</v>
      </c>
      <c r="AX191" s="63">
        <f t="shared" si="86"/>
        <v>-1356.4586184328064</v>
      </c>
      <c r="AY191" s="64">
        <f t="shared" si="87"/>
        <v>2034.6879276492095</v>
      </c>
      <c r="AZ191" s="65">
        <f t="shared" si="88"/>
        <v>1819.4080272675678</v>
      </c>
      <c r="BA191" s="51">
        <f t="shared" si="89"/>
        <v>4747.6051645148218</v>
      </c>
      <c r="BB191" s="55">
        <f t="shared" si="90"/>
        <v>0.48520602696647364</v>
      </c>
      <c r="BC191" s="55">
        <f t="shared" si="91"/>
        <v>9.4513604105268367</v>
      </c>
      <c r="BE191" s="52">
        <f>IF(((AS191-T191)/T191)&gt;=BE$4,AD191,"")</f>
        <v>1.6999999999999851</v>
      </c>
      <c r="BF191" s="52">
        <f t="shared" si="92"/>
        <v>1.6999999999999851</v>
      </c>
      <c r="BG191" s="52" t="str">
        <f>IF(BB191&lt;=BG$4,AD191,"")</f>
        <v/>
      </c>
      <c r="BH191" s="52">
        <f>IF(BC191&gt;=BH$4,AD191,"")</f>
        <v>1.6999999999999851</v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9784.7200996183583</v>
      </c>
      <c r="AC192" s="71">
        <f t="shared" si="79"/>
        <v>215.27990038164171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4.9000000000000004</v>
      </c>
      <c r="AG192" s="74">
        <f t="shared" si="104"/>
        <v>200</v>
      </c>
      <c r="AH192" s="60">
        <f t="shared" si="104"/>
        <v>50</v>
      </c>
      <c r="AI192" s="60">
        <f t="shared" si="104"/>
        <v>245.00000000000003</v>
      </c>
      <c r="AJ192" s="60">
        <f t="shared" si="104"/>
        <v>10245</v>
      </c>
      <c r="AK192" s="60">
        <f t="shared" si="104"/>
        <v>1032.9898256678762</v>
      </c>
      <c r="AL192" s="60">
        <f t="shared" si="104"/>
        <v>20.659796513357524</v>
      </c>
      <c r="AM192" s="60">
        <f t="shared" si="104"/>
        <v>-757.7913518176947</v>
      </c>
      <c r="AN192" s="60">
        <f t="shared" si="104"/>
        <v>-757.7913518176947</v>
      </c>
      <c r="AO192" s="60">
        <f t="shared" si="104"/>
        <v>757.7913518176947</v>
      </c>
      <c r="AP192" s="61" t="str">
        <f t="shared" si="80"/>
        <v>VINTO</v>
      </c>
      <c r="AQ192" s="62">
        <f t="shared" si="76"/>
        <v>35</v>
      </c>
      <c r="AR192" s="63">
        <f t="shared" si="81"/>
        <v>14.349872820848578</v>
      </c>
      <c r="AS192" s="63">
        <f t="shared" si="82"/>
        <v>717.49364104242886</v>
      </c>
      <c r="AT192" s="63">
        <f t="shared" si="83"/>
        <v>1434.9872820848577</v>
      </c>
      <c r="AU192" s="63">
        <f t="shared" si="77"/>
        <v>-717.49364104242886</v>
      </c>
      <c r="AV192" s="68">
        <f t="shared" si="84"/>
        <v>0.1</v>
      </c>
      <c r="AW192" s="63">
        <f t="shared" si="85"/>
        <v>3587.4682052121443</v>
      </c>
      <c r="AX192" s="63">
        <f t="shared" si="86"/>
        <v>-1434.9872820848577</v>
      </c>
      <c r="AY192" s="64">
        <f t="shared" si="87"/>
        <v>2152.4809231272866</v>
      </c>
      <c r="AZ192" s="65">
        <f t="shared" si="88"/>
        <v>1937.2010227456449</v>
      </c>
      <c r="BA192" s="51">
        <f t="shared" si="89"/>
        <v>5022.455487297002</v>
      </c>
      <c r="BB192" s="55">
        <f t="shared" si="90"/>
        <v>0.51329577506186375</v>
      </c>
      <c r="BC192" s="55">
        <f t="shared" si="91"/>
        <v>9.998522478463773</v>
      </c>
      <c r="BE192" s="52">
        <f>IF(((AS192-T192)/T192)&gt;=BE$4,AD192,"")</f>
        <v>1.599999999999985</v>
      </c>
      <c r="BF192" s="52">
        <f t="shared" si="92"/>
        <v>1.599999999999985</v>
      </c>
      <c r="BG192" s="52" t="str">
        <f>IF(BB192&lt;=BG$4,AD192,"")</f>
        <v/>
      </c>
      <c r="BH192" s="52">
        <f>IF(BC192&gt;=BH$4,AD192,"")</f>
        <v>1.599999999999985</v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9784.7200996183583</v>
      </c>
      <c r="AC193" s="71">
        <f t="shared" si="79"/>
        <v>215.27990038164171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4.9000000000000004</v>
      </c>
      <c r="AG193" s="74">
        <f t="shared" si="104"/>
        <v>200</v>
      </c>
      <c r="AH193" s="60">
        <f t="shared" si="104"/>
        <v>50</v>
      </c>
      <c r="AI193" s="60">
        <f t="shared" si="104"/>
        <v>245.00000000000003</v>
      </c>
      <c r="AJ193" s="60">
        <f t="shared" si="104"/>
        <v>10245</v>
      </c>
      <c r="AK193" s="60">
        <f t="shared" si="104"/>
        <v>1032.9898256678762</v>
      </c>
      <c r="AL193" s="60">
        <f t="shared" si="104"/>
        <v>20.659796513357524</v>
      </c>
      <c r="AM193" s="60">
        <f t="shared" si="104"/>
        <v>-757.7913518176947</v>
      </c>
      <c r="AN193" s="60">
        <f t="shared" si="104"/>
        <v>-757.7913518176947</v>
      </c>
      <c r="AO193" s="60">
        <f t="shared" si="104"/>
        <v>757.7913518176947</v>
      </c>
      <c r="AP193" s="61" t="str">
        <f t="shared" si="80"/>
        <v>VINTO</v>
      </c>
      <c r="AQ193" s="62">
        <f t="shared" si="76"/>
        <v>35</v>
      </c>
      <c r="AR193" s="63">
        <f t="shared" si="81"/>
        <v>15.239864342238493</v>
      </c>
      <c r="AS193" s="63">
        <f t="shared" si="82"/>
        <v>761.99321711192465</v>
      </c>
      <c r="AT193" s="63">
        <f t="shared" si="83"/>
        <v>1523.9864342238493</v>
      </c>
      <c r="AU193" s="63">
        <f t="shared" si="77"/>
        <v>-761.99321711192465</v>
      </c>
      <c r="AV193" s="68">
        <f t="shared" si="84"/>
        <v>0.1</v>
      </c>
      <c r="AW193" s="63">
        <f t="shared" si="85"/>
        <v>3809.966085559623</v>
      </c>
      <c r="AX193" s="63">
        <f t="shared" si="86"/>
        <v>-1523.9864342238493</v>
      </c>
      <c r="AY193" s="64">
        <f t="shared" si="87"/>
        <v>2285.9796513357737</v>
      </c>
      <c r="AZ193" s="65">
        <f t="shared" si="88"/>
        <v>2070.699750954132</v>
      </c>
      <c r="BA193" s="51">
        <f t="shared" si="89"/>
        <v>5333.9525197834728</v>
      </c>
      <c r="BB193" s="55">
        <f t="shared" si="90"/>
        <v>0.54513082290330583</v>
      </c>
      <c r="BC193" s="55">
        <f t="shared" si="91"/>
        <v>10.618639488792303</v>
      </c>
      <c r="BE193" s="52">
        <f>IF(((AS193-T193)/T193)&gt;=BE$4,AD193,"")</f>
        <v>1.4999999999999849</v>
      </c>
      <c r="BF193" s="52">
        <f t="shared" si="92"/>
        <v>1.4999999999999849</v>
      </c>
      <c r="BG193" s="52" t="str">
        <f>IF(BB193&lt;=BG$4,AD193,"")</f>
        <v/>
      </c>
      <c r="BH193" s="52">
        <f>IF(BC193&gt;=BH$4,AD193,"")</f>
        <v>1.4999999999999849</v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9784.7200996183583</v>
      </c>
      <c r="AC194" s="71">
        <f t="shared" si="79"/>
        <v>215.27990038164171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4.9000000000000004</v>
      </c>
      <c r="AG194" s="74">
        <f t="shared" si="104"/>
        <v>200</v>
      </c>
      <c r="AH194" s="60">
        <f t="shared" si="104"/>
        <v>50</v>
      </c>
      <c r="AI194" s="60">
        <f t="shared" si="104"/>
        <v>245.00000000000003</v>
      </c>
      <c r="AJ194" s="60">
        <f t="shared" si="104"/>
        <v>10245</v>
      </c>
      <c r="AK194" s="60">
        <f t="shared" si="104"/>
        <v>1032.9898256678762</v>
      </c>
      <c r="AL194" s="60">
        <f t="shared" si="104"/>
        <v>20.659796513357524</v>
      </c>
      <c r="AM194" s="60">
        <f t="shared" si="104"/>
        <v>-757.7913518176947</v>
      </c>
      <c r="AN194" s="60">
        <f t="shared" si="104"/>
        <v>-757.7913518176947</v>
      </c>
      <c r="AO194" s="60">
        <f t="shared" si="104"/>
        <v>757.7913518176947</v>
      </c>
      <c r="AP194" s="61" t="str">
        <f t="shared" si="80"/>
        <v>VINTO</v>
      </c>
      <c r="AQ194" s="62">
        <f t="shared" si="76"/>
        <v>35</v>
      </c>
      <c r="AR194" s="63">
        <f t="shared" si="81"/>
        <v>16.256997509541254</v>
      </c>
      <c r="AS194" s="63">
        <f t="shared" si="82"/>
        <v>812.84987547706271</v>
      </c>
      <c r="AT194" s="63">
        <f t="shared" si="83"/>
        <v>1625.6997509541254</v>
      </c>
      <c r="AU194" s="63">
        <f t="shared" si="77"/>
        <v>-812.84987547706271</v>
      </c>
      <c r="AV194" s="68">
        <f t="shared" si="84"/>
        <v>0.1</v>
      </c>
      <c r="AW194" s="63">
        <f t="shared" si="85"/>
        <v>4064.2493773853134</v>
      </c>
      <c r="AX194" s="63">
        <f t="shared" si="86"/>
        <v>-1625.6997509541254</v>
      </c>
      <c r="AY194" s="64">
        <f t="shared" si="87"/>
        <v>2438.5496264311878</v>
      </c>
      <c r="AZ194" s="65">
        <f t="shared" si="88"/>
        <v>2223.2697260495461</v>
      </c>
      <c r="BA194" s="51">
        <f t="shared" si="89"/>
        <v>5689.9491283394391</v>
      </c>
      <c r="BB194" s="55">
        <f t="shared" si="90"/>
        <v>0.58151373472209689</v>
      </c>
      <c r="BC194" s="55">
        <f t="shared" si="91"/>
        <v>11.327344643453479</v>
      </c>
      <c r="BE194" s="52">
        <f>IF(((AS194-T194)/T194)&gt;=BE$4,AD194,"")</f>
        <v>1.3999999999999848</v>
      </c>
      <c r="BF194" s="52">
        <f t="shared" si="92"/>
        <v>1.3999999999999848</v>
      </c>
      <c r="BG194" s="52" t="str">
        <f>IF(BB194&lt;=BG$4,AD194,"")</f>
        <v/>
      </c>
      <c r="BH194" s="52">
        <f>IF(BC194&gt;=BH$4,AD194,"")</f>
        <v>1.3999999999999848</v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9784.7200996183583</v>
      </c>
      <c r="AC195" s="71">
        <f t="shared" si="79"/>
        <v>215.27990038164171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4.9000000000000004</v>
      </c>
      <c r="AG195" s="74">
        <f t="shared" si="104"/>
        <v>200</v>
      </c>
      <c r="AH195" s="60">
        <f t="shared" si="104"/>
        <v>50</v>
      </c>
      <c r="AI195" s="60">
        <f t="shared" si="104"/>
        <v>245.00000000000003</v>
      </c>
      <c r="AJ195" s="60">
        <f t="shared" si="104"/>
        <v>10245</v>
      </c>
      <c r="AK195" s="60">
        <f t="shared" si="104"/>
        <v>1032.9898256678762</v>
      </c>
      <c r="AL195" s="60">
        <f t="shared" si="104"/>
        <v>20.659796513357524</v>
      </c>
      <c r="AM195" s="60">
        <f t="shared" si="104"/>
        <v>-757.7913518176947</v>
      </c>
      <c r="AN195" s="60">
        <f t="shared" si="104"/>
        <v>-757.7913518176947</v>
      </c>
      <c r="AO195" s="60">
        <f t="shared" si="104"/>
        <v>757.7913518176947</v>
      </c>
      <c r="AP195" s="61" t="str">
        <f t="shared" si="80"/>
        <v>VINTO</v>
      </c>
      <c r="AQ195" s="62">
        <f t="shared" si="76"/>
        <v>35</v>
      </c>
      <c r="AR195" s="63">
        <f t="shared" si="81"/>
        <v>17.430612702582902</v>
      </c>
      <c r="AS195" s="63">
        <f t="shared" si="82"/>
        <v>871.53063512914514</v>
      </c>
      <c r="AT195" s="63">
        <f t="shared" si="83"/>
        <v>1743.0612702582903</v>
      </c>
      <c r="AU195" s="63">
        <f t="shared" si="77"/>
        <v>-871.53063512914514</v>
      </c>
      <c r="AV195" s="68">
        <f t="shared" si="84"/>
        <v>0.1</v>
      </c>
      <c r="AW195" s="63">
        <f t="shared" si="85"/>
        <v>4357.6531756457262</v>
      </c>
      <c r="AX195" s="63">
        <f t="shared" si="86"/>
        <v>-1743.0612702582903</v>
      </c>
      <c r="AY195" s="64">
        <f t="shared" si="87"/>
        <v>2614.5919053874359</v>
      </c>
      <c r="AZ195" s="65">
        <f t="shared" si="88"/>
        <v>2399.3120050057942</v>
      </c>
      <c r="BA195" s="51">
        <f t="shared" si="89"/>
        <v>6100.7144459040155</v>
      </c>
      <c r="BB195" s="55">
        <f t="shared" si="90"/>
        <v>0.62349401758993261</v>
      </c>
      <c r="BC195" s="55">
        <f t="shared" si="91"/>
        <v>12.145081360370225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>
        <f>IF(BC195&gt;=BH$4,AD195,"")</f>
        <v>1.2999999999999847</v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9784.7200996183583</v>
      </c>
      <c r="AC196" s="71">
        <f t="shared" si="79"/>
        <v>215.27990038164171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4.9000000000000004</v>
      </c>
      <c r="AG196" s="74">
        <f t="shared" si="104"/>
        <v>200</v>
      </c>
      <c r="AH196" s="60">
        <f t="shared" si="104"/>
        <v>50</v>
      </c>
      <c r="AI196" s="60">
        <f t="shared" si="104"/>
        <v>245.00000000000003</v>
      </c>
      <c r="AJ196" s="60">
        <f t="shared" si="104"/>
        <v>10245</v>
      </c>
      <c r="AK196" s="60">
        <f t="shared" si="104"/>
        <v>1032.9898256678762</v>
      </c>
      <c r="AL196" s="60">
        <f t="shared" si="104"/>
        <v>20.659796513357524</v>
      </c>
      <c r="AM196" s="60">
        <f t="shared" si="104"/>
        <v>-757.7913518176947</v>
      </c>
      <c r="AN196" s="60">
        <f t="shared" si="104"/>
        <v>-757.7913518176947</v>
      </c>
      <c r="AO196" s="60">
        <f t="shared" si="104"/>
        <v>757.7913518176947</v>
      </c>
      <c r="AP196" s="61" t="str">
        <f t="shared" si="80"/>
        <v>VINTO</v>
      </c>
      <c r="AQ196" s="62">
        <f t="shared" si="76"/>
        <v>35</v>
      </c>
      <c r="AR196" s="63">
        <f t="shared" si="81"/>
        <v>18.799830427798163</v>
      </c>
      <c r="AS196" s="63">
        <f t="shared" si="82"/>
        <v>939.99152138990814</v>
      </c>
      <c r="AT196" s="63">
        <f t="shared" si="83"/>
        <v>1879.9830427798163</v>
      </c>
      <c r="AU196" s="63">
        <f t="shared" si="77"/>
        <v>-939.99152138990814</v>
      </c>
      <c r="AV196" s="68">
        <f t="shared" si="84"/>
        <v>0.1</v>
      </c>
      <c r="AW196" s="63">
        <f t="shared" si="85"/>
        <v>4699.9576069495406</v>
      </c>
      <c r="AX196" s="63">
        <f t="shared" si="86"/>
        <v>-1879.9830427798163</v>
      </c>
      <c r="AY196" s="64">
        <f t="shared" si="87"/>
        <v>2819.9745641697245</v>
      </c>
      <c r="AZ196" s="65">
        <f t="shared" si="88"/>
        <v>2604.6946637880828</v>
      </c>
      <c r="BA196" s="51">
        <f t="shared" si="89"/>
        <v>6579.9406497293567</v>
      </c>
      <c r="BB196" s="55">
        <f t="shared" si="90"/>
        <v>0.67247101426907441</v>
      </c>
      <c r="BC196" s="55">
        <f t="shared" si="91"/>
        <v>13.099107530106428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>
        <f>IF(BC196&gt;=BH$4,AD196,"")</f>
        <v>1.1999999999999846</v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9784.7200996183583</v>
      </c>
      <c r="AC197" s="71">
        <f t="shared" si="79"/>
        <v>215.27990038164171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4.9000000000000004</v>
      </c>
      <c r="AG197" s="74">
        <f t="shared" si="104"/>
        <v>200</v>
      </c>
      <c r="AH197" s="60">
        <f t="shared" si="104"/>
        <v>50</v>
      </c>
      <c r="AI197" s="60">
        <f t="shared" si="104"/>
        <v>245.00000000000003</v>
      </c>
      <c r="AJ197" s="60">
        <f t="shared" si="104"/>
        <v>10245</v>
      </c>
      <c r="AK197" s="60">
        <f t="shared" si="104"/>
        <v>1032.9898256678762</v>
      </c>
      <c r="AL197" s="60">
        <f t="shared" si="104"/>
        <v>20.659796513357524</v>
      </c>
      <c r="AM197" s="60">
        <f t="shared" si="104"/>
        <v>-757.7913518176947</v>
      </c>
      <c r="AN197" s="60">
        <f t="shared" si="104"/>
        <v>-757.7913518176947</v>
      </c>
      <c r="AO197" s="60">
        <f t="shared" si="104"/>
        <v>757.7913518176947</v>
      </c>
      <c r="AP197" s="61" t="str">
        <f t="shared" si="80"/>
        <v>VINTO</v>
      </c>
      <c r="AQ197" s="62">
        <f t="shared" si="76"/>
        <v>35</v>
      </c>
      <c r="AR197" s="63">
        <f t="shared" si="81"/>
        <v>20.417996830325293</v>
      </c>
      <c r="AS197" s="63">
        <f t="shared" si="82"/>
        <v>1020.8998415162647</v>
      </c>
      <c r="AT197" s="63">
        <f t="shared" si="83"/>
        <v>2041.7996830325294</v>
      </c>
      <c r="AU197" s="63">
        <f t="shared" si="77"/>
        <v>-1020.8998415162647</v>
      </c>
      <c r="AV197" s="68">
        <f t="shared" si="84"/>
        <v>0.1</v>
      </c>
      <c r="AW197" s="63">
        <f t="shared" si="85"/>
        <v>5104.4992075813234</v>
      </c>
      <c r="AX197" s="63">
        <f t="shared" si="86"/>
        <v>-2041.7996830325294</v>
      </c>
      <c r="AY197" s="64">
        <f t="shared" si="87"/>
        <v>3062.6995245487942</v>
      </c>
      <c r="AZ197" s="65">
        <f t="shared" si="88"/>
        <v>2847.4196241671525</v>
      </c>
      <c r="BA197" s="51">
        <f t="shared" si="89"/>
        <v>7146.2988906138526</v>
      </c>
      <c r="BB197" s="55">
        <f t="shared" si="90"/>
        <v>0.7303529194353332</v>
      </c>
      <c r="BC197" s="55">
        <f t="shared" si="91"/>
        <v>14.226593003431036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>
        <f>IF(BC197&gt;=BH$4,AD197,"")</f>
        <v>1.0999999999999845</v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9784.7200996183583</v>
      </c>
      <c r="AC198" s="71">
        <f t="shared" si="79"/>
        <v>215.27990038164171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4.9000000000000004</v>
      </c>
      <c r="AG198" s="74">
        <f t="shared" si="104"/>
        <v>200</v>
      </c>
      <c r="AH198" s="60">
        <f t="shared" si="104"/>
        <v>50</v>
      </c>
      <c r="AI198" s="60">
        <f t="shared" si="104"/>
        <v>245.00000000000003</v>
      </c>
      <c r="AJ198" s="60">
        <f t="shared" si="104"/>
        <v>10245</v>
      </c>
      <c r="AK198" s="60">
        <f t="shared" si="104"/>
        <v>1032.9898256678762</v>
      </c>
      <c r="AL198" s="60">
        <f t="shared" si="104"/>
        <v>20.659796513357524</v>
      </c>
      <c r="AM198" s="60">
        <f t="shared" si="104"/>
        <v>-757.7913518176947</v>
      </c>
      <c r="AN198" s="60">
        <f t="shared" si="104"/>
        <v>-757.7913518176947</v>
      </c>
      <c r="AO198" s="60">
        <f t="shared" si="104"/>
        <v>757.7913518176947</v>
      </c>
      <c r="AP198" s="61" t="str">
        <f t="shared" si="80"/>
        <v>VINTO</v>
      </c>
      <c r="AQ198" s="62">
        <f t="shared" si="76"/>
        <v>35</v>
      </c>
      <c r="AR198" s="63">
        <f t="shared" si="81"/>
        <v>22.359796513357853</v>
      </c>
      <c r="AS198" s="63">
        <f t="shared" si="82"/>
        <v>1117.9898256678928</v>
      </c>
      <c r="AT198" s="63">
        <f t="shared" si="83"/>
        <v>2235.9796513357855</v>
      </c>
      <c r="AU198" s="63">
        <f t="shared" si="77"/>
        <v>-1117.9898256678928</v>
      </c>
      <c r="AV198" s="68">
        <f t="shared" si="84"/>
        <v>0.1</v>
      </c>
      <c r="AW198" s="63">
        <f t="shared" si="85"/>
        <v>5589.9491283394636</v>
      </c>
      <c r="AX198" s="63">
        <f t="shared" si="86"/>
        <v>-2235.9796513357855</v>
      </c>
      <c r="AY198" s="64">
        <f t="shared" si="87"/>
        <v>3353.9694770036781</v>
      </c>
      <c r="AZ198" s="65">
        <f t="shared" si="88"/>
        <v>3138.6895766220364</v>
      </c>
      <c r="BA198" s="51">
        <f t="shared" si="89"/>
        <v>7825.9287796752496</v>
      </c>
      <c r="BB198" s="55">
        <f t="shared" si="90"/>
        <v>0.79981120563484398</v>
      </c>
      <c r="BC198" s="55">
        <f t="shared" si="91"/>
        <v>15.579575571420566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>
        <f>IF(BC198&gt;=BH$4,AD198,"")</f>
        <v>0.99999999999998457</v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9784.7200996183583</v>
      </c>
      <c r="AC199" s="71">
        <f t="shared" si="79"/>
        <v>215.27990038164171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4.9000000000000004</v>
      </c>
      <c r="AG199" s="74">
        <f t="shared" si="104"/>
        <v>200</v>
      </c>
      <c r="AH199" s="60">
        <f t="shared" si="104"/>
        <v>50</v>
      </c>
      <c r="AI199" s="60">
        <f t="shared" si="104"/>
        <v>245.00000000000003</v>
      </c>
      <c r="AJ199" s="60">
        <f t="shared" si="104"/>
        <v>10245</v>
      </c>
      <c r="AK199" s="60">
        <f t="shared" si="104"/>
        <v>1032.9898256678762</v>
      </c>
      <c r="AL199" s="60">
        <f t="shared" si="104"/>
        <v>20.659796513357524</v>
      </c>
      <c r="AM199" s="60">
        <f t="shared" si="104"/>
        <v>-757.7913518176947</v>
      </c>
      <c r="AN199" s="60">
        <f t="shared" si="104"/>
        <v>-757.7913518176947</v>
      </c>
      <c r="AO199" s="60">
        <f t="shared" si="104"/>
        <v>757.7913518176947</v>
      </c>
      <c r="AP199" s="61" t="str">
        <f t="shared" si="80"/>
        <v>VINTO</v>
      </c>
      <c r="AQ199" s="62">
        <f t="shared" si="76"/>
        <v>35</v>
      </c>
      <c r="AR199" s="63">
        <f t="shared" si="81"/>
        <v>24.733107237064321</v>
      </c>
      <c r="AS199" s="63">
        <f t="shared" si="82"/>
        <v>1236.6553618532159</v>
      </c>
      <c r="AT199" s="63">
        <f t="shared" si="83"/>
        <v>2473.3107237064319</v>
      </c>
      <c r="AU199" s="63">
        <f t="shared" si="77"/>
        <v>-1236.6553618532159</v>
      </c>
      <c r="AV199" s="68">
        <f t="shared" si="84"/>
        <v>0.1</v>
      </c>
      <c r="AW199" s="63">
        <f t="shared" si="85"/>
        <v>6183.2768092660799</v>
      </c>
      <c r="AX199" s="63">
        <f t="shared" si="86"/>
        <v>-2473.3107237064319</v>
      </c>
      <c r="AY199" s="64">
        <f t="shared" si="87"/>
        <v>3709.966085559648</v>
      </c>
      <c r="AZ199" s="65">
        <f t="shared" si="88"/>
        <v>3494.6861851780063</v>
      </c>
      <c r="BA199" s="51">
        <f t="shared" si="89"/>
        <v>8656.5875329725113</v>
      </c>
      <c r="BB199" s="55">
        <f t="shared" si="90"/>
        <v>0.88470466654535695</v>
      </c>
      <c r="BC199" s="55">
        <f t="shared" si="91"/>
        <v>17.233220932296661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>
        <f>IF(BC199&gt;=BH$4,AD199,"")</f>
        <v>0.89999999999998459</v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9784.7200996183583</v>
      </c>
      <c r="AC200" s="71">
        <f t="shared" si="79"/>
        <v>215.27990038164171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4.9000000000000004</v>
      </c>
      <c r="AG200" s="74">
        <f t="shared" si="104"/>
        <v>200</v>
      </c>
      <c r="AH200" s="60">
        <f t="shared" si="104"/>
        <v>50</v>
      </c>
      <c r="AI200" s="60">
        <f t="shared" si="104"/>
        <v>245.00000000000003</v>
      </c>
      <c r="AJ200" s="60">
        <f t="shared" si="104"/>
        <v>10245</v>
      </c>
      <c r="AK200" s="60">
        <f t="shared" si="104"/>
        <v>1032.9898256678762</v>
      </c>
      <c r="AL200" s="60">
        <f t="shared" si="104"/>
        <v>20.659796513357524</v>
      </c>
      <c r="AM200" s="60">
        <f t="shared" si="104"/>
        <v>-757.7913518176947</v>
      </c>
      <c r="AN200" s="60">
        <f t="shared" si="104"/>
        <v>-757.7913518176947</v>
      </c>
      <c r="AO200" s="60">
        <f t="shared" si="104"/>
        <v>757.7913518176947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27.699745641697419</v>
      </c>
      <c r="AS200" s="63">
        <f t="shared" si="82"/>
        <v>1384.9872820848709</v>
      </c>
      <c r="AT200" s="63">
        <f t="shared" si="83"/>
        <v>2769.9745641697418</v>
      </c>
      <c r="AU200" s="63">
        <f t="shared" ref="AU200:AU207" si="107">-AS200</f>
        <v>-1384.9872820848709</v>
      </c>
      <c r="AV200" s="68">
        <f t="shared" si="84"/>
        <v>0.1</v>
      </c>
      <c r="AW200" s="63">
        <f t="shared" si="85"/>
        <v>6924.9364104243541</v>
      </c>
      <c r="AX200" s="63">
        <f t="shared" si="86"/>
        <v>-2769.9745641697418</v>
      </c>
      <c r="AY200" s="64">
        <f t="shared" si="87"/>
        <v>4154.9618462546123</v>
      </c>
      <c r="AZ200" s="65">
        <f t="shared" si="88"/>
        <v>3939.6819458729706</v>
      </c>
      <c r="BA200" s="51">
        <f t="shared" si="89"/>
        <v>9694.9109745940968</v>
      </c>
      <c r="BB200" s="55">
        <f t="shared" si="90"/>
        <v>0.99082149268349895</v>
      </c>
      <c r="BC200" s="55">
        <f t="shared" si="91"/>
        <v>19.30027763339179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>
        <f>IF(BC200&gt;=BH$4,AD200,"")</f>
        <v>0.79999999999998461</v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9784.7200996183583</v>
      </c>
      <c r="AC201" s="71">
        <f t="shared" ref="AC201:AC207" si="109">AA201-AB201</f>
        <v>215.27990038164171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4.9000000000000004</v>
      </c>
      <c r="AG201" s="74">
        <f t="shared" si="104"/>
        <v>200</v>
      </c>
      <c r="AH201" s="60">
        <f t="shared" si="104"/>
        <v>50</v>
      </c>
      <c r="AI201" s="60">
        <f t="shared" si="104"/>
        <v>245.00000000000003</v>
      </c>
      <c r="AJ201" s="60">
        <f t="shared" si="104"/>
        <v>10245</v>
      </c>
      <c r="AK201" s="60">
        <f t="shared" si="104"/>
        <v>1032.9898256678762</v>
      </c>
      <c r="AL201" s="60">
        <f t="shared" si="104"/>
        <v>20.659796513357524</v>
      </c>
      <c r="AM201" s="60">
        <f t="shared" si="104"/>
        <v>-757.7913518176947</v>
      </c>
      <c r="AN201" s="60">
        <f t="shared" si="104"/>
        <v>-757.7913518176947</v>
      </c>
      <c r="AO201" s="60">
        <f t="shared" si="104"/>
        <v>757.7913518176947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31.513995019082845</v>
      </c>
      <c r="AS201" s="63">
        <f t="shared" ref="AS201:AS207" si="112">IF(AR201&lt;=0,AH201,AR201*AH201)</f>
        <v>1575.6997509541422</v>
      </c>
      <c r="AT201" s="63">
        <f t="shared" ref="AT201:AT207" si="113">(U201*AS201)</f>
        <v>3151.3995019082845</v>
      </c>
      <c r="AU201" s="63">
        <f t="shared" si="107"/>
        <v>-1575.6997509541422</v>
      </c>
      <c r="AV201" s="68">
        <f t="shared" ref="AV201:AV207" si="114">IFERROR(AE201/X201,0)</f>
        <v>0.1</v>
      </c>
      <c r="AW201" s="63">
        <f t="shared" ref="AW201:AW207" si="115">(AT201+AU201)*V201</f>
        <v>7878.4987547707115</v>
      </c>
      <c r="AX201" s="63">
        <f t="shared" ref="AX201:AX207" si="116">AU201*W201</f>
        <v>-3151.3995019082845</v>
      </c>
      <c r="AY201" s="64">
        <f t="shared" ref="AY201:AY207" si="117">SUM(AW201:AX201)</f>
        <v>4727.0992528624265</v>
      </c>
      <c r="AZ201" s="65">
        <f t="shared" ref="AZ201:AZ207" si="118">AB201-AA201+AY201</f>
        <v>4511.8193524807848</v>
      </c>
      <c r="BA201" s="51">
        <f t="shared" ref="BA201:BA207" si="119">AS201*X201</f>
        <v>11029.898256678996</v>
      </c>
      <c r="BB201" s="55">
        <f t="shared" ref="BB201:BB207" si="120">BA201/AB201</f>
        <v>1.1272574120039678</v>
      </c>
      <c r="BC201" s="55">
        <f t="shared" ref="BC201:BC207" si="121">IFERROR(AY201/AC201,0)</f>
        <v>21.957921963371255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9784.7200996183583</v>
      </c>
      <c r="AC202" s="71">
        <f t="shared" si="109"/>
        <v>215.27990038164171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4.9000000000000004</v>
      </c>
      <c r="AG202" s="74">
        <f t="shared" si="125"/>
        <v>200</v>
      </c>
      <c r="AH202" s="60">
        <f t="shared" si="125"/>
        <v>50</v>
      </c>
      <c r="AI202" s="60">
        <f t="shared" si="125"/>
        <v>245.00000000000003</v>
      </c>
      <c r="AJ202" s="60">
        <f t="shared" si="125"/>
        <v>10245</v>
      </c>
      <c r="AK202" s="60">
        <f t="shared" si="125"/>
        <v>1032.9898256678762</v>
      </c>
      <c r="AL202" s="60">
        <f t="shared" si="125"/>
        <v>20.659796513357524</v>
      </c>
      <c r="AM202" s="60">
        <f t="shared" si="125"/>
        <v>-757.7913518176947</v>
      </c>
      <c r="AN202" s="60">
        <f t="shared" si="125"/>
        <v>-757.7913518176947</v>
      </c>
      <c r="AO202" s="60">
        <f t="shared" si="125"/>
        <v>757.7913518176947</v>
      </c>
      <c r="AP202" s="61" t="str">
        <f t="shared" si="110"/>
        <v>VINTO</v>
      </c>
      <c r="AQ202" s="62">
        <f t="shared" si="106"/>
        <v>35</v>
      </c>
      <c r="AR202" s="63">
        <f t="shared" si="111"/>
        <v>36.599660855596781</v>
      </c>
      <c r="AS202" s="63">
        <f t="shared" si="112"/>
        <v>1829.983042779839</v>
      </c>
      <c r="AT202" s="63">
        <f t="shared" si="113"/>
        <v>3659.966085559678</v>
      </c>
      <c r="AU202" s="63">
        <f t="shared" si="107"/>
        <v>-1829.983042779839</v>
      </c>
      <c r="AV202" s="68">
        <f t="shared" si="114"/>
        <v>0.1</v>
      </c>
      <c r="AW202" s="63">
        <f t="shared" si="115"/>
        <v>9149.9152138991958</v>
      </c>
      <c r="AX202" s="63">
        <f t="shared" si="116"/>
        <v>-3659.966085559678</v>
      </c>
      <c r="AY202" s="64">
        <f t="shared" si="117"/>
        <v>5489.9491283395182</v>
      </c>
      <c r="AZ202" s="65">
        <f t="shared" si="118"/>
        <v>5274.6692279578765</v>
      </c>
      <c r="BA202" s="51">
        <f t="shared" si="119"/>
        <v>12809.881299458873</v>
      </c>
      <c r="BB202" s="55">
        <f t="shared" si="120"/>
        <v>1.3091719710979273</v>
      </c>
      <c r="BC202" s="55">
        <f t="shared" si="121"/>
        <v>25.501447736677239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9784.7200996183583</v>
      </c>
      <c r="AC203" s="71">
        <f t="shared" si="109"/>
        <v>215.27990038164171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4.9000000000000004</v>
      </c>
      <c r="AG203" s="74">
        <f t="shared" si="125"/>
        <v>200</v>
      </c>
      <c r="AH203" s="60">
        <f t="shared" si="125"/>
        <v>50</v>
      </c>
      <c r="AI203" s="60">
        <f t="shared" si="125"/>
        <v>245.00000000000003</v>
      </c>
      <c r="AJ203" s="60">
        <f t="shared" si="125"/>
        <v>10245</v>
      </c>
      <c r="AK203" s="60">
        <f t="shared" si="125"/>
        <v>1032.9898256678762</v>
      </c>
      <c r="AL203" s="60">
        <f t="shared" si="125"/>
        <v>20.659796513357524</v>
      </c>
      <c r="AM203" s="60">
        <f t="shared" si="125"/>
        <v>-757.7913518176947</v>
      </c>
      <c r="AN203" s="60">
        <f t="shared" si="125"/>
        <v>-757.7913518176947</v>
      </c>
      <c r="AO203" s="60">
        <f t="shared" si="125"/>
        <v>757.7913518176947</v>
      </c>
      <c r="AP203" s="61" t="str">
        <f t="shared" si="110"/>
        <v>VINTO</v>
      </c>
      <c r="AQ203" s="62">
        <f t="shared" si="106"/>
        <v>35</v>
      </c>
      <c r="AR203" s="63">
        <f t="shared" si="111"/>
        <v>43.719593026716353</v>
      </c>
      <c r="AS203" s="63">
        <f t="shared" si="112"/>
        <v>2185.9796513358178</v>
      </c>
      <c r="AT203" s="63">
        <f t="shared" si="113"/>
        <v>4371.9593026716357</v>
      </c>
      <c r="AU203" s="63">
        <f t="shared" si="107"/>
        <v>-2185.9796513358178</v>
      </c>
      <c r="AV203" s="68">
        <f t="shared" si="114"/>
        <v>0.1</v>
      </c>
      <c r="AW203" s="63">
        <f t="shared" si="115"/>
        <v>10929.898256679089</v>
      </c>
      <c r="AX203" s="63">
        <f t="shared" si="116"/>
        <v>-4371.9593026716357</v>
      </c>
      <c r="AY203" s="64">
        <f t="shared" si="117"/>
        <v>6557.9389540074535</v>
      </c>
      <c r="AZ203" s="65">
        <f t="shared" si="118"/>
        <v>6342.6590536258118</v>
      </c>
      <c r="BA203" s="51">
        <f t="shared" si="119"/>
        <v>15301.857559350725</v>
      </c>
      <c r="BB203" s="55">
        <f t="shared" si="120"/>
        <v>1.5638523538294731</v>
      </c>
      <c r="BC203" s="55">
        <f t="shared" si="121"/>
        <v>30.462383819305646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9784.7200996183583</v>
      </c>
      <c r="AC204" s="71">
        <f t="shared" si="109"/>
        <v>215.27990038164171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4.9000000000000004</v>
      </c>
      <c r="AG204" s="74">
        <f t="shared" si="125"/>
        <v>200</v>
      </c>
      <c r="AH204" s="60">
        <f t="shared" si="125"/>
        <v>50</v>
      </c>
      <c r="AI204" s="60">
        <f t="shared" si="125"/>
        <v>245.00000000000003</v>
      </c>
      <c r="AJ204" s="60">
        <f t="shared" si="125"/>
        <v>10245</v>
      </c>
      <c r="AK204" s="60">
        <f t="shared" si="125"/>
        <v>1032.9898256678762</v>
      </c>
      <c r="AL204" s="60">
        <f t="shared" si="125"/>
        <v>20.659796513357524</v>
      </c>
      <c r="AM204" s="60">
        <f t="shared" si="125"/>
        <v>-757.7913518176947</v>
      </c>
      <c r="AN204" s="60">
        <f t="shared" si="125"/>
        <v>-757.7913518176947</v>
      </c>
      <c r="AO204" s="60">
        <f t="shared" si="125"/>
        <v>757.7913518176947</v>
      </c>
      <c r="AP204" s="61" t="str">
        <f t="shared" si="110"/>
        <v>VINTO</v>
      </c>
      <c r="AQ204" s="62">
        <f t="shared" si="106"/>
        <v>35</v>
      </c>
      <c r="AR204" s="63">
        <f t="shared" si="111"/>
        <v>54.399491283395847</v>
      </c>
      <c r="AS204" s="63">
        <f t="shared" si="112"/>
        <v>2719.9745641697923</v>
      </c>
      <c r="AT204" s="63">
        <f t="shared" si="113"/>
        <v>5439.9491283395846</v>
      </c>
      <c r="AU204" s="63">
        <f t="shared" si="107"/>
        <v>-2719.9745641697923</v>
      </c>
      <c r="AV204" s="68">
        <f t="shared" si="114"/>
        <v>0.1</v>
      </c>
      <c r="AW204" s="63">
        <f t="shared" si="115"/>
        <v>13599.872820848961</v>
      </c>
      <c r="AX204" s="63">
        <f t="shared" si="116"/>
        <v>-5439.9491283395846</v>
      </c>
      <c r="AY204" s="64">
        <f t="shared" si="117"/>
        <v>8159.9236925093765</v>
      </c>
      <c r="AZ204" s="65">
        <f t="shared" si="118"/>
        <v>7944.6437921277347</v>
      </c>
      <c r="BA204" s="51">
        <f t="shared" si="119"/>
        <v>19039.821949188547</v>
      </c>
      <c r="BB204" s="55">
        <f t="shared" si="120"/>
        <v>1.9458729279267961</v>
      </c>
      <c r="BC204" s="55">
        <f t="shared" si="121"/>
        <v>37.903787943248346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9784.7200996183583</v>
      </c>
      <c r="AC205" s="71">
        <f t="shared" si="109"/>
        <v>215.27990038164171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4.9000000000000004</v>
      </c>
      <c r="AG205" s="74">
        <f t="shared" si="125"/>
        <v>200</v>
      </c>
      <c r="AH205" s="60">
        <f t="shared" si="125"/>
        <v>50</v>
      </c>
      <c r="AI205" s="60">
        <f t="shared" si="125"/>
        <v>245.00000000000003</v>
      </c>
      <c r="AJ205" s="60">
        <f t="shared" si="125"/>
        <v>10245</v>
      </c>
      <c r="AK205" s="60">
        <f t="shared" si="125"/>
        <v>1032.9898256678762</v>
      </c>
      <c r="AL205" s="60">
        <f t="shared" si="125"/>
        <v>20.659796513357524</v>
      </c>
      <c r="AM205" s="60">
        <f t="shared" si="125"/>
        <v>-757.7913518176947</v>
      </c>
      <c r="AN205" s="60">
        <f t="shared" si="125"/>
        <v>-757.7913518176947</v>
      </c>
      <c r="AO205" s="60">
        <f t="shared" si="125"/>
        <v>757.7913518176947</v>
      </c>
      <c r="AP205" s="61" t="str">
        <f t="shared" si="110"/>
        <v>VINTO</v>
      </c>
      <c r="AQ205" s="62">
        <f t="shared" si="106"/>
        <v>35</v>
      </c>
      <c r="AR205" s="63">
        <f t="shared" si="111"/>
        <v>72.199321711195367</v>
      </c>
      <c r="AS205" s="63">
        <f t="shared" si="112"/>
        <v>3609.9660855597685</v>
      </c>
      <c r="AT205" s="63">
        <f t="shared" si="113"/>
        <v>7219.9321711195371</v>
      </c>
      <c r="AU205" s="63">
        <f t="shared" si="107"/>
        <v>-3609.9660855597685</v>
      </c>
      <c r="AV205" s="68">
        <f t="shared" si="114"/>
        <v>0.1</v>
      </c>
      <c r="AW205" s="63">
        <f t="shared" si="115"/>
        <v>18049.830427798843</v>
      </c>
      <c r="AX205" s="63">
        <f t="shared" si="116"/>
        <v>-7219.9321711195371</v>
      </c>
      <c r="AY205" s="64">
        <f t="shared" si="117"/>
        <v>10829.898256679306</v>
      </c>
      <c r="AZ205" s="65">
        <f t="shared" si="118"/>
        <v>10614.618356297664</v>
      </c>
      <c r="BA205" s="51">
        <f t="shared" si="119"/>
        <v>25269.76259891838</v>
      </c>
      <c r="BB205" s="55">
        <f t="shared" si="120"/>
        <v>2.5825738847556812</v>
      </c>
      <c r="BC205" s="55">
        <f t="shared" si="121"/>
        <v>50.306128149819784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9784.7200996183583</v>
      </c>
      <c r="AC206" s="71">
        <f t="shared" si="109"/>
        <v>215.27990038164171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4.9000000000000004</v>
      </c>
      <c r="AG206" s="74">
        <f t="shared" si="125"/>
        <v>200</v>
      </c>
      <c r="AH206" s="60">
        <f t="shared" si="125"/>
        <v>50</v>
      </c>
      <c r="AI206" s="60">
        <f t="shared" si="125"/>
        <v>245.00000000000003</v>
      </c>
      <c r="AJ206" s="60">
        <f t="shared" si="125"/>
        <v>10245</v>
      </c>
      <c r="AK206" s="60">
        <f t="shared" si="125"/>
        <v>1032.9898256678762</v>
      </c>
      <c r="AL206" s="60">
        <f t="shared" si="125"/>
        <v>20.659796513357524</v>
      </c>
      <c r="AM206" s="60">
        <f t="shared" si="125"/>
        <v>-757.7913518176947</v>
      </c>
      <c r="AN206" s="60">
        <f t="shared" si="125"/>
        <v>-757.7913518176947</v>
      </c>
      <c r="AO206" s="60">
        <f t="shared" si="125"/>
        <v>757.7913518176947</v>
      </c>
      <c r="AP206" s="61" t="str">
        <f t="shared" si="110"/>
        <v>VINTO</v>
      </c>
      <c r="AQ206" s="62">
        <f t="shared" si="106"/>
        <v>35</v>
      </c>
      <c r="AR206" s="63">
        <f t="shared" si="111"/>
        <v>107.79898256679577</v>
      </c>
      <c r="AS206" s="63">
        <f t="shared" si="112"/>
        <v>5389.9491283397883</v>
      </c>
      <c r="AT206" s="63">
        <f t="shared" si="113"/>
        <v>10779.898256679577</v>
      </c>
      <c r="AU206" s="63">
        <f t="shared" si="107"/>
        <v>-5389.9491283397883</v>
      </c>
      <c r="AV206" s="68">
        <f t="shared" si="114"/>
        <v>0.1</v>
      </c>
      <c r="AW206" s="63">
        <f t="shared" si="115"/>
        <v>26949.745641698941</v>
      </c>
      <c r="AX206" s="63">
        <f t="shared" si="116"/>
        <v>-10779.898256679577</v>
      </c>
      <c r="AY206" s="64">
        <f t="shared" si="117"/>
        <v>16169.847385019364</v>
      </c>
      <c r="AZ206" s="65">
        <f t="shared" si="118"/>
        <v>15954.567484637722</v>
      </c>
      <c r="BA206" s="51">
        <f t="shared" si="119"/>
        <v>37729.643898378519</v>
      </c>
      <c r="BB206" s="55">
        <f t="shared" si="120"/>
        <v>3.8559757984134997</v>
      </c>
      <c r="BC206" s="55">
        <f t="shared" si="121"/>
        <v>75.110808562963598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9784.7200996183583</v>
      </c>
      <c r="AC207" s="71">
        <f t="shared" si="109"/>
        <v>215.27990038164171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4.9000000000000004</v>
      </c>
      <c r="AG207" s="74">
        <f t="shared" si="125"/>
        <v>200</v>
      </c>
      <c r="AH207" s="60">
        <f t="shared" si="125"/>
        <v>50</v>
      </c>
      <c r="AI207" s="60">
        <f t="shared" si="125"/>
        <v>245.00000000000003</v>
      </c>
      <c r="AJ207" s="60">
        <f t="shared" si="125"/>
        <v>10245</v>
      </c>
      <c r="AK207" s="60">
        <f t="shared" si="125"/>
        <v>1032.9898256678762</v>
      </c>
      <c r="AL207" s="60">
        <f t="shared" si="125"/>
        <v>20.659796513357524</v>
      </c>
      <c r="AM207" s="60">
        <f t="shared" si="125"/>
        <v>-757.7913518176947</v>
      </c>
      <c r="AN207" s="60">
        <f t="shared" si="125"/>
        <v>-757.7913518176947</v>
      </c>
      <c r="AO207" s="60">
        <f t="shared" si="125"/>
        <v>757.7913518176947</v>
      </c>
      <c r="AP207" s="61" t="str">
        <f t="shared" si="110"/>
        <v>VINTO</v>
      </c>
      <c r="AQ207" s="62">
        <f t="shared" si="106"/>
        <v>35</v>
      </c>
      <c r="AR207" s="63">
        <f t="shared" si="111"/>
        <v>214.59796513360789</v>
      </c>
      <c r="AS207" s="63">
        <f t="shared" si="112"/>
        <v>10729.898256680393</v>
      </c>
      <c r="AT207" s="63">
        <f t="shared" si="113"/>
        <v>21459.796513360787</v>
      </c>
      <c r="AU207" s="63">
        <f t="shared" si="107"/>
        <v>-10729.898256680393</v>
      </c>
      <c r="AV207" s="68">
        <f t="shared" si="114"/>
        <v>0.1</v>
      </c>
      <c r="AW207" s="63">
        <f t="shared" si="115"/>
        <v>53649.491283401963</v>
      </c>
      <c r="AX207" s="63">
        <f t="shared" si="116"/>
        <v>-21459.796513360787</v>
      </c>
      <c r="AY207" s="64">
        <f t="shared" si="117"/>
        <v>32189.694770041177</v>
      </c>
      <c r="AZ207" s="65">
        <f t="shared" si="118"/>
        <v>31974.414869659537</v>
      </c>
      <c r="BA207" s="51">
        <f t="shared" si="119"/>
        <v>75109.287796762757</v>
      </c>
      <c r="BB207" s="55">
        <f t="shared" si="120"/>
        <v>7.676181539387346</v>
      </c>
      <c r="BC207" s="55">
        <f t="shared" si="121"/>
        <v>149.52484980240263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E8:E27">
    <cfRule type="cellIs" dxfId="190" priority="20" operator="equal">
      <formula>"LOSS"</formula>
    </cfRule>
    <cfRule type="cellIs" dxfId="189" priority="21" operator="equal">
      <formula>"WIN"</formula>
    </cfRule>
  </conditionalFormatting>
  <conditionalFormatting sqref="M8:M28">
    <cfRule type="cellIs" dxfId="188" priority="18" operator="lessThan">
      <formula>0</formula>
    </cfRule>
    <cfRule type="cellIs" dxfId="187" priority="19" operator="greaterThan">
      <formula>0</formula>
    </cfRule>
  </conditionalFormatting>
  <conditionalFormatting sqref="H4">
    <cfRule type="cellIs" dxfId="186" priority="16" operator="lessThan">
      <formula>0</formula>
    </cfRule>
    <cfRule type="cellIs" dxfId="185" priority="17" operator="greaterThan">
      <formula>0</formula>
    </cfRule>
  </conditionalFormatting>
  <conditionalFormatting sqref="E8:E23">
    <cfRule type="cellIs" dxfId="184" priority="14" operator="equal">
      <formula>"LOSS"</formula>
    </cfRule>
    <cfRule type="cellIs" dxfId="183" priority="15" operator="equal">
      <formula>"WIN"</formula>
    </cfRule>
  </conditionalFormatting>
  <conditionalFormatting sqref="F8:F13">
    <cfRule type="cellIs" dxfId="182" priority="12" operator="equal">
      <formula>"LOSS"</formula>
    </cfRule>
    <cfRule type="cellIs" dxfId="181" priority="13" operator="equal">
      <formula>"WIN"</formula>
    </cfRule>
  </conditionalFormatting>
  <conditionalFormatting sqref="E8:E17">
    <cfRule type="cellIs" dxfId="180" priority="10" operator="equal">
      <formula>"LOSS"</formula>
    </cfRule>
    <cfRule type="cellIs" dxfId="179" priority="11" operator="equal">
      <formula>"WIN"</formula>
    </cfRule>
  </conditionalFormatting>
  <conditionalFormatting sqref="F8:F13">
    <cfRule type="cellIs" dxfId="178" priority="8" operator="equal">
      <formula>"LOSS"</formula>
    </cfRule>
    <cfRule type="cellIs" dxfId="177" priority="9" operator="equal">
      <formula>"WIN"</formula>
    </cfRule>
  </conditionalFormatting>
  <conditionalFormatting sqref="E8:E23">
    <cfRule type="cellIs" dxfId="176" priority="6" operator="equal">
      <formula>"LOSS"</formula>
    </cfRule>
    <cfRule type="cellIs" dxfId="175" priority="7" operator="equal">
      <formula>"WIN"</formula>
    </cfRule>
  </conditionalFormatting>
  <conditionalFormatting sqref="E8:E17">
    <cfRule type="cellIs" dxfId="174" priority="4" operator="equal">
      <formula>"LOSS"</formula>
    </cfRule>
    <cfRule type="cellIs" dxfId="173" priority="5" operator="equal">
      <formula>"WIN"</formula>
    </cfRule>
  </conditionalFormatting>
  <conditionalFormatting sqref="AY8:AZ207">
    <cfRule type="cellIs" dxfId="23" priority="2" operator="lessThan">
      <formula>0</formula>
    </cfRule>
    <cfRule type="cellIs" dxfId="22" priority="3" operator="greaterThan">
      <formula>0</formula>
    </cfRule>
  </conditionalFormatting>
  <conditionalFormatting sqref="BC9:BC207 S6 S8:BA207">
    <cfRule type="expression" dxfId="19" priority="1">
      <formula>$Y6=1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207"/>
  <sheetViews>
    <sheetView workbookViewId="0">
      <selection activeCell="Q1" sqref="Q1:BB3"/>
    </sheetView>
  </sheetViews>
  <sheetFormatPr defaultRowHeight="15"/>
  <cols>
    <col min="3" max="3" width="17.7109375" customWidth="1"/>
    <col min="5" max="5" width="9.7109375" customWidth="1"/>
    <col min="6" max="6" width="8.42578125" customWidth="1"/>
    <col min="7" max="7" width="0.140625" customWidth="1"/>
    <col min="8" max="8" width="10.140625" customWidth="1"/>
    <col min="9" max="9" width="0.140625" customWidth="1"/>
    <col min="10" max="10" width="11.28515625" customWidth="1"/>
    <col min="11" max="12" width="11.42578125" customWidth="1"/>
    <col min="13" max="13" width="11.28515625" customWidth="1"/>
    <col min="14" max="14" width="8" customWidth="1"/>
    <col min="15" max="15" width="7.5703125" customWidth="1"/>
    <col min="16" max="16" width="11.140625" customWidth="1"/>
    <col min="17" max="17" width="17.7109375" customWidth="1"/>
    <col min="18" max="18" width="11.140625" customWidth="1"/>
    <col min="19" max="19" width="12.140625" customWidth="1"/>
    <col min="28" max="28" width="10.7109375" customWidth="1"/>
    <col min="36" max="36" width="11.5703125" customWidth="1"/>
    <col min="38" max="39" width="10.5703125" customWidth="1"/>
    <col min="40" max="40" width="10.7109375" customWidth="1"/>
    <col min="41" max="41" width="14.42578125" customWidth="1"/>
    <col min="45" max="45" width="10.42578125" customWidth="1"/>
    <col min="48" max="48" width="10.28515625" customWidth="1"/>
    <col min="49" max="49" width="10.5703125" customWidth="1"/>
    <col min="50" max="50" width="11.28515625" customWidth="1"/>
    <col min="51" max="51" width="13.85546875" customWidth="1"/>
    <col min="52" max="52" width="14.5703125" customWidth="1"/>
    <col min="53" max="53" width="13.140625" customWidth="1"/>
    <col min="54" max="54" width="14.42578125" customWidth="1"/>
    <col min="55" max="55" width="11.28515625" customWidth="1"/>
    <col min="56" max="56" width="20.85546875" customWidth="1"/>
    <col min="57" max="57" width="18.28515625" customWidth="1"/>
    <col min="58" max="58" width="16.140625" customWidth="1"/>
    <col min="59" max="59" width="22.7109375" customWidth="1"/>
    <col min="60" max="60" width="23.140625" bestFit="1" customWidth="1"/>
  </cols>
  <sheetData>
    <row r="1" spans="1:60">
      <c r="A1">
        <v>8</v>
      </c>
      <c r="BE1" s="3" t="s">
        <v>143</v>
      </c>
    </row>
    <row r="2" spans="1:60">
      <c r="A2" s="1"/>
      <c r="B2" s="11"/>
      <c r="C2" s="11" t="s">
        <v>6</v>
      </c>
      <c r="D2" s="11" t="s">
        <v>14</v>
      </c>
      <c r="E2" s="11" t="s">
        <v>27</v>
      </c>
      <c r="F2" s="11" t="s">
        <v>28</v>
      </c>
      <c r="G2" s="11"/>
      <c r="H2" s="11" t="s">
        <v>23</v>
      </c>
      <c r="I2" s="11" t="s">
        <v>11</v>
      </c>
      <c r="J2" s="11" t="s">
        <v>24</v>
      </c>
      <c r="K2" s="11" t="s">
        <v>12</v>
      </c>
      <c r="L2" s="11"/>
      <c r="M2" s="11" t="s">
        <v>13</v>
      </c>
      <c r="N2" s="9"/>
      <c r="Q2" s="4" t="s">
        <v>120</v>
      </c>
      <c r="S2" s="3" t="s">
        <v>144</v>
      </c>
      <c r="BB2" s="4" t="s">
        <v>120</v>
      </c>
    </row>
    <row r="3" spans="1:60">
      <c r="B3" s="14" t="s">
        <v>17</v>
      </c>
      <c r="C3" s="13">
        <f>COUNTIF((E8:E27),"WIN")</f>
        <v>4</v>
      </c>
      <c r="D3" s="13">
        <f>COUNT(F8:F28)</f>
        <v>7</v>
      </c>
      <c r="E3" s="13">
        <f>D3+'7°TRANCE'!E3</f>
        <v>56</v>
      </c>
      <c r="F3" s="13">
        <f>C3+'7°TRANCE'!F3</f>
        <v>25</v>
      </c>
      <c r="G3" s="10">
        <f>'1°TRANCE'!G3</f>
        <v>10000</v>
      </c>
      <c r="H3" s="6">
        <f>'7°TRANCE'!H3+'8°TRANCE'!M28</f>
        <v>9905.4743711014507</v>
      </c>
      <c r="I3" s="10">
        <f>2/20*D3</f>
        <v>0.70000000000000007</v>
      </c>
      <c r="J3" s="10">
        <f>I3+'7°TRANCE'!J3</f>
        <v>5.6000000000000005</v>
      </c>
      <c r="K3" s="6">
        <f>'7°TRANCE'!P28</f>
        <v>460.27990038164342</v>
      </c>
      <c r="L3" s="10"/>
      <c r="M3" s="17">
        <v>7</v>
      </c>
      <c r="N3" s="10">
        <f>G3/'1°TRANCE'!Q3</f>
        <v>50</v>
      </c>
      <c r="Q3" s="2">
        <f>BB3</f>
        <v>14.36</v>
      </c>
      <c r="BB3" s="2">
        <f>ROUND(AVERAGE(BE6:BH6),2)</f>
        <v>14.36</v>
      </c>
      <c r="BE3" s="1" t="s">
        <v>127</v>
      </c>
      <c r="BF3" s="44"/>
      <c r="BG3" s="1" t="s">
        <v>123</v>
      </c>
      <c r="BH3" s="1" t="s">
        <v>125</v>
      </c>
    </row>
    <row r="4" spans="1:60">
      <c r="B4" s="15" t="s">
        <v>19</v>
      </c>
      <c r="C4" s="13">
        <f>COUNTIF((E8:E27),"LOSS")</f>
        <v>3</v>
      </c>
      <c r="D4" s="13"/>
      <c r="E4" s="13"/>
      <c r="F4" s="13">
        <f>C4+'7°TRANCE'!F4</f>
        <v>31</v>
      </c>
      <c r="G4" s="10"/>
      <c r="H4" s="6">
        <f>H3-'1°TRANCE'!G3</f>
        <v>-94.525628898549257</v>
      </c>
      <c r="I4" s="10">
        <f>J3*N3</f>
        <v>280</v>
      </c>
      <c r="J4" s="10">
        <f>G3+I4</f>
        <v>10280</v>
      </c>
      <c r="K4" s="10">
        <f>K3/N3</f>
        <v>9.2055980076328687</v>
      </c>
      <c r="L4" s="10"/>
      <c r="M4" s="11" t="s">
        <v>25</v>
      </c>
      <c r="N4" s="10"/>
      <c r="S4" s="44" t="s">
        <v>132</v>
      </c>
      <c r="T4" s="1">
        <f>'1°TRANCE'!Q3</f>
        <v>200</v>
      </c>
      <c r="BE4" s="69">
        <v>0.3</v>
      </c>
      <c r="BG4" s="69">
        <v>0.25</v>
      </c>
      <c r="BH4" s="69">
        <v>0.6</v>
      </c>
    </row>
    <row r="5" spans="1:60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S5" s="44" t="s">
        <v>141</v>
      </c>
      <c r="T5" s="54">
        <f>'1°TRANCE'!H8</f>
        <v>50</v>
      </c>
      <c r="AK5" s="38"/>
      <c r="AL5" s="38"/>
      <c r="BE5" s="1" t="s">
        <v>111</v>
      </c>
      <c r="BF5" s="1" t="s">
        <v>111</v>
      </c>
      <c r="BG5" s="1" t="s">
        <v>111</v>
      </c>
      <c r="BH5" s="1" t="s">
        <v>111</v>
      </c>
    </row>
    <row r="6" spans="1:60">
      <c r="S6" s="70"/>
      <c r="BE6" s="52">
        <f>MAX(BE8:BE207)</f>
        <v>20</v>
      </c>
      <c r="BF6" s="52">
        <f>MAX(BF8:BF207)</f>
        <v>6.5999999999999783</v>
      </c>
      <c r="BG6" s="52">
        <f>AVERAGE(MAX(BG8:BG207),MIN(BG8:BG207))</f>
        <v>10.849999999999993</v>
      </c>
      <c r="BH6" s="52">
        <f>MAX(BH8:BH207)</f>
        <v>20</v>
      </c>
    </row>
    <row r="7" spans="1:60" ht="60">
      <c r="B7" s="7" t="s">
        <v>2</v>
      </c>
      <c r="C7" s="7" t="s">
        <v>3</v>
      </c>
      <c r="D7" s="7" t="s">
        <v>4</v>
      </c>
      <c r="E7" s="7" t="s">
        <v>5</v>
      </c>
      <c r="F7" s="7" t="s">
        <v>7</v>
      </c>
      <c r="G7" s="7" t="s">
        <v>8</v>
      </c>
      <c r="H7" s="7" t="s">
        <v>9</v>
      </c>
      <c r="I7" s="7" t="s">
        <v>15</v>
      </c>
      <c r="J7" s="7" t="s">
        <v>16</v>
      </c>
      <c r="K7" s="7" t="s">
        <v>11</v>
      </c>
      <c r="L7" s="7" t="s">
        <v>18</v>
      </c>
      <c r="M7" s="7" t="s">
        <v>18</v>
      </c>
      <c r="N7" s="8" t="s">
        <v>20</v>
      </c>
      <c r="Q7" s="80" t="s">
        <v>130</v>
      </c>
      <c r="R7" s="78"/>
      <c r="S7" s="58" t="s">
        <v>145</v>
      </c>
      <c r="T7" s="58" t="s">
        <v>109</v>
      </c>
      <c r="U7" s="58" t="s">
        <v>142</v>
      </c>
      <c r="V7" s="56" t="s">
        <v>95</v>
      </c>
      <c r="W7" s="56" t="s">
        <v>96</v>
      </c>
      <c r="X7" s="56" t="s">
        <v>97</v>
      </c>
      <c r="Y7" s="57" t="s">
        <v>98</v>
      </c>
      <c r="Z7" s="58" t="s">
        <v>99</v>
      </c>
      <c r="AA7" s="59" t="s">
        <v>100</v>
      </c>
      <c r="AB7" s="59" t="s">
        <v>101</v>
      </c>
      <c r="AC7" s="58" t="s">
        <v>122</v>
      </c>
      <c r="AD7" s="56" t="s">
        <v>13</v>
      </c>
      <c r="AE7" s="59" t="s">
        <v>102</v>
      </c>
      <c r="AF7" s="59" t="s">
        <v>103</v>
      </c>
      <c r="AG7" s="59" t="s">
        <v>104</v>
      </c>
      <c r="AH7" s="58" t="s">
        <v>105</v>
      </c>
      <c r="AI7" s="59" t="s">
        <v>106</v>
      </c>
      <c r="AJ7" s="59" t="s">
        <v>107</v>
      </c>
      <c r="AK7" s="56" t="s">
        <v>12</v>
      </c>
      <c r="AL7" s="57" t="s">
        <v>110</v>
      </c>
      <c r="AM7" s="58" t="s">
        <v>146</v>
      </c>
      <c r="AN7" s="58" t="s">
        <v>147</v>
      </c>
      <c r="AO7" s="58" t="s">
        <v>148</v>
      </c>
      <c r="AP7" s="58" t="s">
        <v>149</v>
      </c>
      <c r="AQ7" s="59" t="s">
        <v>108</v>
      </c>
      <c r="AR7" s="58" t="s">
        <v>113</v>
      </c>
      <c r="AS7" s="58" t="s">
        <v>114</v>
      </c>
      <c r="AT7" s="58" t="s">
        <v>115</v>
      </c>
      <c r="AU7" s="58" t="s">
        <v>116</v>
      </c>
      <c r="AV7" s="59" t="s">
        <v>11</v>
      </c>
      <c r="AW7" s="58" t="s">
        <v>117</v>
      </c>
      <c r="AX7" s="58" t="s">
        <v>118</v>
      </c>
      <c r="AY7" s="59" t="s">
        <v>18</v>
      </c>
      <c r="AZ7" s="58" t="s">
        <v>131</v>
      </c>
      <c r="BA7" s="58" t="s">
        <v>128</v>
      </c>
      <c r="BB7" s="58" t="s">
        <v>121</v>
      </c>
      <c r="BC7" s="58" t="s">
        <v>126</v>
      </c>
      <c r="BE7" s="58" t="s">
        <v>129</v>
      </c>
      <c r="BF7" s="58" t="s">
        <v>112</v>
      </c>
      <c r="BG7" s="58" t="s">
        <v>119</v>
      </c>
      <c r="BH7" s="58" t="s">
        <v>124</v>
      </c>
    </row>
    <row r="8" spans="1:60">
      <c r="B8" s="10">
        <v>1</v>
      </c>
      <c r="C8" s="34"/>
      <c r="D8" s="34"/>
      <c r="E8" s="35" t="s">
        <v>50</v>
      </c>
      <c r="F8" s="35">
        <v>2</v>
      </c>
      <c r="G8" s="6">
        <f>IF($K$4=0,1,(1+($K$4+$I$3)/($M$3*(F8-1))))</f>
        <v>2.415085429661838</v>
      </c>
      <c r="H8" s="27">
        <f>IF(F8="","",G8*$N$3)</f>
        <v>120.7542714830919</v>
      </c>
      <c r="I8" s="27">
        <f>IF(E8="WIN",(F8*H8),-H8)</f>
        <v>241.5085429661838</v>
      </c>
      <c r="J8" s="27">
        <f>-H8</f>
        <v>-120.7542714830919</v>
      </c>
      <c r="K8" s="27">
        <f>IF(F8&lt;&gt;"",($I$3/$D$3),"")</f>
        <v>0.1</v>
      </c>
      <c r="L8" s="27">
        <f>IF(I8&lt;0,J8,(I8+J8))</f>
        <v>120.7542714830919</v>
      </c>
      <c r="M8" s="27">
        <f>IF(F8&lt;&gt;"",L8,"")</f>
        <v>120.7542714830919</v>
      </c>
      <c r="N8" s="6"/>
      <c r="O8" s="2"/>
      <c r="P8" s="2"/>
      <c r="Q8" s="54">
        <f>Q3</f>
        <v>14.36</v>
      </c>
      <c r="S8" s="70">
        <f>D3</f>
        <v>7</v>
      </c>
      <c r="T8" s="71">
        <f>T5</f>
        <v>50</v>
      </c>
      <c r="U8" s="71">
        <f>AVERAGE(F8:F27)</f>
        <v>2</v>
      </c>
      <c r="V8" s="72">
        <f t="shared" ref="V8:V71" si="0">ROUND((1/U8)*S8,0)+1</f>
        <v>5</v>
      </c>
      <c r="W8" s="70">
        <f>S8-V8</f>
        <v>2</v>
      </c>
      <c r="X8" s="72">
        <f>V8+W8</f>
        <v>7</v>
      </c>
      <c r="Y8" s="73">
        <f>IFERROR(V8/X8,"")</f>
        <v>0.7142857142857143</v>
      </c>
      <c r="Z8" s="73">
        <f>IFERROR(1/U8,"")</f>
        <v>0.5</v>
      </c>
      <c r="AA8" s="71">
        <f>G3</f>
        <v>10000</v>
      </c>
      <c r="AB8" s="71">
        <f>H3</f>
        <v>9905.4743711014507</v>
      </c>
      <c r="AC8" s="71">
        <f>AA8-AB8</f>
        <v>94.525628898549257</v>
      </c>
      <c r="AD8" s="74">
        <v>20</v>
      </c>
      <c r="AE8" s="71">
        <f>2/20*X8</f>
        <v>0.70000000000000007</v>
      </c>
      <c r="AF8" s="71">
        <f>J3</f>
        <v>5.6000000000000005</v>
      </c>
      <c r="AG8" s="75">
        <f>T4</f>
        <v>200</v>
      </c>
      <c r="AH8" s="60">
        <f t="shared" ref="AH8" si="1">AA8/AG8</f>
        <v>50</v>
      </c>
      <c r="AI8" s="60">
        <f>AF8*AH8</f>
        <v>280</v>
      </c>
      <c r="AJ8" s="60">
        <f t="shared" ref="AJ8" si="2">AA8+AI8</f>
        <v>10280</v>
      </c>
      <c r="AK8" s="60">
        <f>K3</f>
        <v>460.27990038164342</v>
      </c>
      <c r="AL8" s="60">
        <f>AK8/AH8</f>
        <v>9.2055980076328687</v>
      </c>
      <c r="AM8" s="60">
        <f t="shared" ref="AM8" si="3">IF(AB8&gt;AJ8,"VINTO",AY8-AQ8-AK8)</f>
        <v>-270.98791532439691</v>
      </c>
      <c r="AN8" s="60">
        <f t="shared" ref="AN8" si="4">AM8</f>
        <v>-270.98791532439691</v>
      </c>
      <c r="AO8" s="60">
        <f t="shared" ref="AO8" si="5">IFERROR(-AN8,"")</f>
        <v>270.98791532439691</v>
      </c>
      <c r="AP8" s="61" t="str">
        <f>IF(AB8+AY8&gt;AJ8,"VINTO","")</f>
        <v/>
      </c>
      <c r="AQ8" s="62">
        <f t="shared" ref="AQ8:AQ71" si="6">AE8*AH8</f>
        <v>35</v>
      </c>
      <c r="AR8" s="63">
        <f>IF(AL8=0,1,(1+(AL8+AE8)/(AD8*(U8-1))))</f>
        <v>1.4952799003816435</v>
      </c>
      <c r="AS8" s="63">
        <f>IF(AR8&lt;=0,AH8,AR8*AH8)</f>
        <v>74.763995019082174</v>
      </c>
      <c r="AT8" s="63">
        <f>(U8*AS8)</f>
        <v>149.52799003816435</v>
      </c>
      <c r="AU8" s="63">
        <f t="shared" ref="AU8:AU71" si="7">-AS8</f>
        <v>-74.763995019082174</v>
      </c>
      <c r="AV8" s="68">
        <f>IFERROR(AE8/X8,0)</f>
        <v>0.1</v>
      </c>
      <c r="AW8" s="63">
        <f>(AT8+AU8)*V8</f>
        <v>373.81997509541088</v>
      </c>
      <c r="AX8" s="63">
        <f>AU8*W8</f>
        <v>-149.52799003816435</v>
      </c>
      <c r="AY8" s="64">
        <f t="shared" ref="AY8" si="8">SUM(AW8:AX8)</f>
        <v>224.29198505724654</v>
      </c>
      <c r="AZ8" s="65">
        <f>AB8-AA8+AY8</f>
        <v>129.76635615869728</v>
      </c>
      <c r="BA8" s="51">
        <f>AS8*X8</f>
        <v>523.34796513357526</v>
      </c>
      <c r="BB8" s="55">
        <f>IFERROR(BA8/AB8,0)</f>
        <v>5.2834215255799101E-2</v>
      </c>
      <c r="BC8" s="55">
        <f>IFERROR(AY8/AC8,0)</f>
        <v>2.3728166389453018</v>
      </c>
      <c r="BE8" s="52">
        <f>IF(((AS8-T8)/T8)&gt;=BE$4,AD8,"")</f>
        <v>20</v>
      </c>
      <c r="BF8" s="52" t="str">
        <f>IF(AP8="","",AD8)</f>
        <v/>
      </c>
      <c r="BG8" s="52">
        <f>IF(BB8&lt;=BG$4,AD8,"")</f>
        <v>20</v>
      </c>
      <c r="BH8" s="52">
        <f>IF(BC8&gt;=BH$4,AD8,"")</f>
        <v>20</v>
      </c>
    </row>
    <row r="9" spans="1:60">
      <c r="B9" s="10">
        <v>2</v>
      </c>
      <c r="C9" s="34"/>
      <c r="D9" s="34"/>
      <c r="E9" s="35" t="s">
        <v>50</v>
      </c>
      <c r="F9" s="35">
        <v>2</v>
      </c>
      <c r="G9" s="6">
        <f t="shared" ref="G9:G27" si="9">IF($K$4=0,1,(1+($K$4+$I$3)/($M$3*(F9-1))))</f>
        <v>2.415085429661838</v>
      </c>
      <c r="H9" s="27">
        <f t="shared" ref="H9:H27" si="10">IF(F9="","",G9*$N$3)</f>
        <v>120.7542714830919</v>
      </c>
      <c r="I9" s="27">
        <f t="shared" ref="I9:I27" si="11">IF(E9="WIN",(F9*H9),-H9)</f>
        <v>241.5085429661838</v>
      </c>
      <c r="J9" s="27">
        <f t="shared" ref="J9:J27" si="12">-H9</f>
        <v>-120.7542714830919</v>
      </c>
      <c r="K9" s="27">
        <f t="shared" ref="K9:K27" si="13">IF(F9&lt;&gt;"",($I$3/$D$3),"")</f>
        <v>0.1</v>
      </c>
      <c r="L9" s="27">
        <f t="shared" ref="L9:L27" si="14">IF(I9&lt;0,J9,(I9+J9))</f>
        <v>120.7542714830919</v>
      </c>
      <c r="M9" s="27">
        <f t="shared" ref="M9:M27" si="15">IF(F9&lt;&gt;"",L9,"")</f>
        <v>120.7542714830919</v>
      </c>
      <c r="N9" s="6"/>
      <c r="O9" s="2"/>
      <c r="P9" s="2"/>
      <c r="Q9" s="1">
        <f>Q8</f>
        <v>14.36</v>
      </c>
      <c r="S9" s="70">
        <f>S8</f>
        <v>7</v>
      </c>
      <c r="T9" s="71">
        <f>T8</f>
        <v>50</v>
      </c>
      <c r="U9" s="71">
        <f>U8</f>
        <v>2</v>
      </c>
      <c r="V9" s="72">
        <f t="shared" si="0"/>
        <v>5</v>
      </c>
      <c r="W9" s="70">
        <f t="shared" ref="W9:AB24" si="16">W8</f>
        <v>2</v>
      </c>
      <c r="X9" s="72">
        <f t="shared" si="16"/>
        <v>7</v>
      </c>
      <c r="Y9" s="73">
        <f t="shared" si="16"/>
        <v>0.7142857142857143</v>
      </c>
      <c r="Z9" s="73">
        <f t="shared" si="16"/>
        <v>0.5</v>
      </c>
      <c r="AA9" s="71">
        <f t="shared" si="16"/>
        <v>10000</v>
      </c>
      <c r="AB9" s="71">
        <f t="shared" si="16"/>
        <v>9905.4743711014507</v>
      </c>
      <c r="AC9" s="71">
        <f t="shared" ref="AC9:AC72" si="17">AA9-AB9</f>
        <v>94.525628898549257</v>
      </c>
      <c r="AD9" s="76">
        <f>AD8-0.1</f>
        <v>19.899999999999999</v>
      </c>
      <c r="AE9" s="71">
        <f>AE8</f>
        <v>0.70000000000000007</v>
      </c>
      <c r="AF9" s="71">
        <f>AF8</f>
        <v>5.6000000000000005</v>
      </c>
      <c r="AG9" s="74">
        <f>AG8</f>
        <v>200</v>
      </c>
      <c r="AH9" s="60">
        <f>AH8</f>
        <v>50</v>
      </c>
      <c r="AI9" s="60">
        <f>AI8</f>
        <v>280</v>
      </c>
      <c r="AJ9" s="60">
        <f t="shared" ref="AJ9:AO24" si="18">AJ8</f>
        <v>10280</v>
      </c>
      <c r="AK9" s="60">
        <f t="shared" si="18"/>
        <v>460.27990038164342</v>
      </c>
      <c r="AL9" s="60">
        <f>AL8</f>
        <v>9.2055980076328687</v>
      </c>
      <c r="AM9" s="60">
        <f t="shared" si="18"/>
        <v>-270.98791532439691</v>
      </c>
      <c r="AN9" s="60">
        <f t="shared" si="18"/>
        <v>-270.98791532439691</v>
      </c>
      <c r="AO9" s="60">
        <f t="shared" si="18"/>
        <v>270.98791532439691</v>
      </c>
      <c r="AP9" s="61" t="str">
        <f t="shared" ref="AP9:AP72" si="19">IF(AB9+AY9&gt;AJ9,"VINTO","")</f>
        <v/>
      </c>
      <c r="AQ9" s="62">
        <f t="shared" si="6"/>
        <v>35</v>
      </c>
      <c r="AR9" s="63">
        <f t="shared" ref="AR9:AR72" si="20">IF(AL9=0,1,(1+(AL9+AE9)/(AD9*(U9-1))))</f>
        <v>1.4977687441021543</v>
      </c>
      <c r="AS9" s="63">
        <f t="shared" ref="AS9:AS72" si="21">IF(AR9&lt;=0,AH9,AR9*AH9)</f>
        <v>74.888437205107721</v>
      </c>
      <c r="AT9" s="63">
        <f t="shared" ref="AT9:AT72" si="22">(U9*AS9)</f>
        <v>149.77687441021544</v>
      </c>
      <c r="AU9" s="63">
        <f t="shared" si="7"/>
        <v>-74.888437205107721</v>
      </c>
      <c r="AV9" s="68">
        <f t="shared" ref="AV9:AV72" si="23">IFERROR(AE9/X9,0)</f>
        <v>0.1</v>
      </c>
      <c r="AW9" s="63">
        <f t="shared" ref="AW9:AW72" si="24">(AT9+AU9)*V9</f>
        <v>374.4421860255386</v>
      </c>
      <c r="AX9" s="63">
        <f t="shared" ref="AX9:AX72" si="25">AU9*W9</f>
        <v>-149.77687441021544</v>
      </c>
      <c r="AY9" s="64">
        <f t="shared" ref="AY9:AY72" si="26">SUM(AW9:AX9)</f>
        <v>224.66531161532316</v>
      </c>
      <c r="AZ9" s="65">
        <f t="shared" ref="AZ9:AZ72" si="27">AB9-AA9+AY9</f>
        <v>130.1396827167739</v>
      </c>
      <c r="BA9" s="51">
        <f t="shared" ref="BA9:BA72" si="28">AS9*X9</f>
        <v>524.21906043575405</v>
      </c>
      <c r="BB9" s="55">
        <f t="shared" ref="BB9:BB72" si="29">BA9/AB9</f>
        <v>5.2922156051922922E-2</v>
      </c>
      <c r="BC9" s="55">
        <f t="shared" ref="BC9:BC72" si="30">IFERROR(AY9/AC9,0)</f>
        <v>2.3767661134151021</v>
      </c>
      <c r="BE9" s="52">
        <f>IF(((AS9-T9)/T9)&gt;=BE$4,AD9,"")</f>
        <v>19.899999999999999</v>
      </c>
      <c r="BF9" s="52" t="str">
        <f t="shared" ref="BF9:BF72" si="31">IF(AP9="","",AD9)</f>
        <v/>
      </c>
      <c r="BG9" s="52">
        <f>IF(BB9&lt;=BG$4,AD9,"")</f>
        <v>19.899999999999999</v>
      </c>
      <c r="BH9" s="52">
        <f>IF(BC9&gt;=BH$4,AD9,"")</f>
        <v>19.899999999999999</v>
      </c>
    </row>
    <row r="10" spans="1:60">
      <c r="B10" s="10">
        <v>3</v>
      </c>
      <c r="C10" s="34"/>
      <c r="D10" s="34"/>
      <c r="E10" s="35" t="s">
        <v>50</v>
      </c>
      <c r="F10" s="35">
        <v>2</v>
      </c>
      <c r="G10" s="6">
        <f t="shared" si="9"/>
        <v>2.415085429661838</v>
      </c>
      <c r="H10" s="27">
        <f t="shared" si="10"/>
        <v>120.7542714830919</v>
      </c>
      <c r="I10" s="27">
        <f t="shared" si="11"/>
        <v>241.5085429661838</v>
      </c>
      <c r="J10" s="27">
        <f t="shared" si="12"/>
        <v>-120.7542714830919</v>
      </c>
      <c r="K10" s="27">
        <f t="shared" si="13"/>
        <v>0.1</v>
      </c>
      <c r="L10" s="27">
        <f t="shared" si="14"/>
        <v>120.7542714830919</v>
      </c>
      <c r="M10" s="27">
        <f t="shared" si="15"/>
        <v>120.7542714830919</v>
      </c>
      <c r="N10" s="6"/>
      <c r="O10" s="2"/>
      <c r="P10" s="2"/>
      <c r="Q10" s="1">
        <f t="shared" ref="Q10:Q28" si="32">Q9</f>
        <v>14.36</v>
      </c>
      <c r="S10" s="70">
        <f t="shared" ref="S10:U25" si="33">S9</f>
        <v>7</v>
      </c>
      <c r="T10" s="71">
        <f t="shared" si="33"/>
        <v>50</v>
      </c>
      <c r="U10" s="71">
        <f t="shared" si="33"/>
        <v>2</v>
      </c>
      <c r="V10" s="72">
        <f t="shared" si="0"/>
        <v>5</v>
      </c>
      <c r="W10" s="70">
        <f t="shared" si="16"/>
        <v>2</v>
      </c>
      <c r="X10" s="72">
        <f t="shared" si="16"/>
        <v>7</v>
      </c>
      <c r="Y10" s="73">
        <f t="shared" si="16"/>
        <v>0.7142857142857143</v>
      </c>
      <c r="Z10" s="73">
        <f t="shared" si="16"/>
        <v>0.5</v>
      </c>
      <c r="AA10" s="71">
        <f t="shared" si="16"/>
        <v>10000</v>
      </c>
      <c r="AB10" s="71">
        <f t="shared" si="16"/>
        <v>9905.4743711014507</v>
      </c>
      <c r="AC10" s="71">
        <f t="shared" si="17"/>
        <v>94.525628898549257</v>
      </c>
      <c r="AD10" s="76">
        <f t="shared" ref="AD10:AD73" si="34">AD9-0.1</f>
        <v>19.799999999999997</v>
      </c>
      <c r="AE10" s="71">
        <f t="shared" ref="AE10:AO25" si="35">AE9</f>
        <v>0.70000000000000007</v>
      </c>
      <c r="AF10" s="71">
        <f t="shared" si="35"/>
        <v>5.6000000000000005</v>
      </c>
      <c r="AG10" s="74">
        <f t="shared" si="35"/>
        <v>200</v>
      </c>
      <c r="AH10" s="60">
        <f t="shared" si="35"/>
        <v>50</v>
      </c>
      <c r="AI10" s="60">
        <f t="shared" si="35"/>
        <v>280</v>
      </c>
      <c r="AJ10" s="60">
        <f t="shared" si="18"/>
        <v>10280</v>
      </c>
      <c r="AK10" s="60">
        <f t="shared" si="18"/>
        <v>460.27990038164342</v>
      </c>
      <c r="AL10" s="60">
        <f t="shared" si="18"/>
        <v>9.2055980076328687</v>
      </c>
      <c r="AM10" s="60">
        <f t="shared" si="18"/>
        <v>-270.98791532439691</v>
      </c>
      <c r="AN10" s="60">
        <f t="shared" si="18"/>
        <v>-270.98791532439691</v>
      </c>
      <c r="AO10" s="60">
        <f t="shared" si="18"/>
        <v>270.98791532439691</v>
      </c>
      <c r="AP10" s="61" t="str">
        <f t="shared" si="19"/>
        <v/>
      </c>
      <c r="AQ10" s="62">
        <f t="shared" si="6"/>
        <v>35</v>
      </c>
      <c r="AR10" s="63">
        <f t="shared" si="20"/>
        <v>1.5002827276582256</v>
      </c>
      <c r="AS10" s="63">
        <f t="shared" si="21"/>
        <v>75.014136382911275</v>
      </c>
      <c r="AT10" s="63">
        <f t="shared" si="22"/>
        <v>150.02827276582255</v>
      </c>
      <c r="AU10" s="63">
        <f t="shared" si="7"/>
        <v>-75.014136382911275</v>
      </c>
      <c r="AV10" s="68">
        <f t="shared" si="23"/>
        <v>0.1</v>
      </c>
      <c r="AW10" s="63">
        <f t="shared" si="24"/>
        <v>375.07068191455636</v>
      </c>
      <c r="AX10" s="63">
        <f t="shared" si="25"/>
        <v>-150.02827276582255</v>
      </c>
      <c r="AY10" s="64">
        <f t="shared" si="26"/>
        <v>225.04240914873381</v>
      </c>
      <c r="AZ10" s="65">
        <f t="shared" si="27"/>
        <v>130.51678025018455</v>
      </c>
      <c r="BA10" s="51">
        <f t="shared" si="28"/>
        <v>525.09895468037894</v>
      </c>
      <c r="BB10" s="55">
        <f t="shared" si="29"/>
        <v>5.3010985138916666E-2</v>
      </c>
      <c r="BC10" s="55">
        <f t="shared" si="30"/>
        <v>2.3807554815664145</v>
      </c>
      <c r="BE10" s="52">
        <f>IF(((AS10-T10)/T10)&gt;=BE$4,AD10,"")</f>
        <v>19.799999999999997</v>
      </c>
      <c r="BF10" s="52" t="str">
        <f t="shared" si="31"/>
        <v/>
      </c>
      <c r="BG10" s="52">
        <f>IF(BB10&lt;=BG$4,AD10,"")</f>
        <v>19.799999999999997</v>
      </c>
      <c r="BH10" s="52">
        <f>IF(BC10&gt;=BH$4,AD10,"")</f>
        <v>19.799999999999997</v>
      </c>
    </row>
    <row r="11" spans="1:60">
      <c r="B11" s="10">
        <v>4</v>
      </c>
      <c r="C11" s="34"/>
      <c r="D11" s="34"/>
      <c r="E11" s="35" t="s">
        <v>50</v>
      </c>
      <c r="F11" s="35">
        <v>2</v>
      </c>
      <c r="G11" s="6">
        <f t="shared" si="9"/>
        <v>2.415085429661838</v>
      </c>
      <c r="H11" s="27">
        <f t="shared" si="10"/>
        <v>120.7542714830919</v>
      </c>
      <c r="I11" s="27">
        <f t="shared" si="11"/>
        <v>241.5085429661838</v>
      </c>
      <c r="J11" s="27">
        <f t="shared" si="12"/>
        <v>-120.7542714830919</v>
      </c>
      <c r="K11" s="27">
        <f t="shared" si="13"/>
        <v>0.1</v>
      </c>
      <c r="L11" s="27">
        <f t="shared" si="14"/>
        <v>120.7542714830919</v>
      </c>
      <c r="M11" s="27">
        <f t="shared" si="15"/>
        <v>120.7542714830919</v>
      </c>
      <c r="N11" s="6"/>
      <c r="O11" s="2"/>
      <c r="P11" s="2"/>
      <c r="Q11" s="1">
        <f t="shared" si="32"/>
        <v>14.36</v>
      </c>
      <c r="S11" s="70">
        <f t="shared" si="33"/>
        <v>7</v>
      </c>
      <c r="T11" s="71">
        <f t="shared" si="33"/>
        <v>50</v>
      </c>
      <c r="U11" s="71">
        <f t="shared" si="33"/>
        <v>2</v>
      </c>
      <c r="V11" s="72">
        <f t="shared" si="0"/>
        <v>5</v>
      </c>
      <c r="W11" s="70">
        <f t="shared" si="16"/>
        <v>2</v>
      </c>
      <c r="X11" s="72">
        <f t="shared" si="16"/>
        <v>7</v>
      </c>
      <c r="Y11" s="73">
        <f t="shared" si="16"/>
        <v>0.7142857142857143</v>
      </c>
      <c r="Z11" s="73">
        <f t="shared" si="16"/>
        <v>0.5</v>
      </c>
      <c r="AA11" s="71">
        <f t="shared" si="16"/>
        <v>10000</v>
      </c>
      <c r="AB11" s="71">
        <f t="shared" si="16"/>
        <v>9905.4743711014507</v>
      </c>
      <c r="AC11" s="71">
        <f t="shared" si="17"/>
        <v>94.525628898549257</v>
      </c>
      <c r="AD11" s="76">
        <f t="shared" si="34"/>
        <v>19.699999999999996</v>
      </c>
      <c r="AE11" s="71">
        <f t="shared" si="35"/>
        <v>0.70000000000000007</v>
      </c>
      <c r="AF11" s="71">
        <f t="shared" si="35"/>
        <v>5.6000000000000005</v>
      </c>
      <c r="AG11" s="74">
        <f t="shared" si="35"/>
        <v>200</v>
      </c>
      <c r="AH11" s="60">
        <f t="shared" si="35"/>
        <v>50</v>
      </c>
      <c r="AI11" s="60">
        <f t="shared" si="35"/>
        <v>280</v>
      </c>
      <c r="AJ11" s="60">
        <f t="shared" si="18"/>
        <v>10280</v>
      </c>
      <c r="AK11" s="60">
        <f t="shared" si="18"/>
        <v>460.27990038164342</v>
      </c>
      <c r="AL11" s="60">
        <f t="shared" si="18"/>
        <v>9.2055980076328687</v>
      </c>
      <c r="AM11" s="60">
        <f t="shared" si="18"/>
        <v>-270.98791532439691</v>
      </c>
      <c r="AN11" s="60">
        <f t="shared" si="18"/>
        <v>-270.98791532439691</v>
      </c>
      <c r="AO11" s="60">
        <f t="shared" si="18"/>
        <v>270.98791532439691</v>
      </c>
      <c r="AP11" s="61" t="str">
        <f t="shared" si="19"/>
        <v/>
      </c>
      <c r="AQ11" s="62">
        <f t="shared" si="6"/>
        <v>35</v>
      </c>
      <c r="AR11" s="63">
        <f t="shared" si="20"/>
        <v>1.5028222338899933</v>
      </c>
      <c r="AS11" s="63">
        <f t="shared" si="21"/>
        <v>75.141111694499656</v>
      </c>
      <c r="AT11" s="63">
        <f t="shared" si="22"/>
        <v>150.28222338899931</v>
      </c>
      <c r="AU11" s="63">
        <f t="shared" si="7"/>
        <v>-75.141111694499656</v>
      </c>
      <c r="AV11" s="68">
        <f t="shared" si="23"/>
        <v>0.1</v>
      </c>
      <c r="AW11" s="63">
        <f t="shared" si="24"/>
        <v>375.7055584724983</v>
      </c>
      <c r="AX11" s="63">
        <f t="shared" si="25"/>
        <v>-150.28222338899931</v>
      </c>
      <c r="AY11" s="64">
        <f t="shared" si="26"/>
        <v>225.42333508349898</v>
      </c>
      <c r="AZ11" s="65">
        <f t="shared" si="27"/>
        <v>130.89770618494973</v>
      </c>
      <c r="BA11" s="51">
        <f t="shared" si="28"/>
        <v>525.98778186149764</v>
      </c>
      <c r="BB11" s="55">
        <f t="shared" si="29"/>
        <v>5.3100716044052497E-2</v>
      </c>
      <c r="BC11" s="55">
        <f t="shared" si="30"/>
        <v>2.3847853509172334</v>
      </c>
      <c r="BE11" s="52">
        <f>IF(((AS11-T11)/T11)&gt;=BE$4,AD11,"")</f>
        <v>19.699999999999996</v>
      </c>
      <c r="BF11" s="52" t="str">
        <f t="shared" si="31"/>
        <v/>
      </c>
      <c r="BG11" s="52">
        <f>IF(BB11&lt;=BG$4,AD11,"")</f>
        <v>19.699999999999996</v>
      </c>
      <c r="BH11" s="52">
        <f>IF(BC11&gt;=BH$4,AD11,"")</f>
        <v>19.699999999999996</v>
      </c>
    </row>
    <row r="12" spans="1:60">
      <c r="B12" s="10">
        <v>5</v>
      </c>
      <c r="C12" s="34"/>
      <c r="D12" s="34"/>
      <c r="E12" s="35" t="s">
        <v>51</v>
      </c>
      <c r="F12" s="35">
        <v>2</v>
      </c>
      <c r="G12" s="6">
        <f t="shared" si="9"/>
        <v>2.415085429661838</v>
      </c>
      <c r="H12" s="27">
        <f t="shared" si="10"/>
        <v>120.7542714830919</v>
      </c>
      <c r="I12" s="27">
        <f t="shared" si="11"/>
        <v>-120.7542714830919</v>
      </c>
      <c r="J12" s="27">
        <f t="shared" si="12"/>
        <v>-120.7542714830919</v>
      </c>
      <c r="K12" s="27">
        <f t="shared" si="13"/>
        <v>0.1</v>
      </c>
      <c r="L12" s="27">
        <f t="shared" si="14"/>
        <v>-120.7542714830919</v>
      </c>
      <c r="M12" s="27">
        <f t="shared" si="15"/>
        <v>-120.7542714830919</v>
      </c>
      <c r="N12" s="6"/>
      <c r="O12" s="2"/>
      <c r="P12" s="2"/>
      <c r="Q12" s="1">
        <f t="shared" si="32"/>
        <v>14.36</v>
      </c>
      <c r="S12" s="70">
        <f t="shared" si="33"/>
        <v>7</v>
      </c>
      <c r="T12" s="71">
        <f t="shared" si="33"/>
        <v>50</v>
      </c>
      <c r="U12" s="71">
        <f t="shared" si="33"/>
        <v>2</v>
      </c>
      <c r="V12" s="72">
        <f t="shared" si="0"/>
        <v>5</v>
      </c>
      <c r="W12" s="70">
        <f t="shared" si="16"/>
        <v>2</v>
      </c>
      <c r="X12" s="72">
        <f t="shared" si="16"/>
        <v>7</v>
      </c>
      <c r="Y12" s="73">
        <f t="shared" si="16"/>
        <v>0.7142857142857143</v>
      </c>
      <c r="Z12" s="73">
        <f t="shared" si="16"/>
        <v>0.5</v>
      </c>
      <c r="AA12" s="71">
        <f t="shared" si="16"/>
        <v>10000</v>
      </c>
      <c r="AB12" s="71">
        <f t="shared" si="16"/>
        <v>9905.4743711014507</v>
      </c>
      <c r="AC12" s="71">
        <f t="shared" si="17"/>
        <v>94.525628898549257</v>
      </c>
      <c r="AD12" s="76">
        <f t="shared" si="34"/>
        <v>19.599999999999994</v>
      </c>
      <c r="AE12" s="71">
        <f t="shared" si="35"/>
        <v>0.70000000000000007</v>
      </c>
      <c r="AF12" s="71">
        <f t="shared" si="35"/>
        <v>5.6000000000000005</v>
      </c>
      <c r="AG12" s="74">
        <f t="shared" si="35"/>
        <v>200</v>
      </c>
      <c r="AH12" s="60">
        <f t="shared" si="35"/>
        <v>50</v>
      </c>
      <c r="AI12" s="60">
        <f t="shared" si="35"/>
        <v>280</v>
      </c>
      <c r="AJ12" s="60">
        <f t="shared" si="18"/>
        <v>10280</v>
      </c>
      <c r="AK12" s="60">
        <f t="shared" si="18"/>
        <v>460.27990038164342</v>
      </c>
      <c r="AL12" s="60">
        <f t="shared" si="18"/>
        <v>9.2055980076328687</v>
      </c>
      <c r="AM12" s="60">
        <f t="shared" si="18"/>
        <v>-270.98791532439691</v>
      </c>
      <c r="AN12" s="60">
        <f t="shared" si="18"/>
        <v>-270.98791532439691</v>
      </c>
      <c r="AO12" s="60">
        <f t="shared" si="18"/>
        <v>270.98791532439691</v>
      </c>
      <c r="AP12" s="61" t="str">
        <f t="shared" si="19"/>
        <v/>
      </c>
      <c r="AQ12" s="62">
        <f t="shared" si="6"/>
        <v>35</v>
      </c>
      <c r="AR12" s="63">
        <f t="shared" si="20"/>
        <v>1.5053876534506567</v>
      </c>
      <c r="AS12" s="63">
        <f t="shared" si="21"/>
        <v>75.269382672532842</v>
      </c>
      <c r="AT12" s="63">
        <f t="shared" si="22"/>
        <v>150.53876534506568</v>
      </c>
      <c r="AU12" s="63">
        <f t="shared" si="7"/>
        <v>-75.269382672532842</v>
      </c>
      <c r="AV12" s="68">
        <f t="shared" si="23"/>
        <v>0.1</v>
      </c>
      <c r="AW12" s="63">
        <f t="shared" si="24"/>
        <v>376.34691336266422</v>
      </c>
      <c r="AX12" s="63">
        <f t="shared" si="25"/>
        <v>-150.53876534506568</v>
      </c>
      <c r="AY12" s="64">
        <f t="shared" si="26"/>
        <v>225.80814801759854</v>
      </c>
      <c r="AZ12" s="65">
        <f t="shared" si="27"/>
        <v>131.28251911904928</v>
      </c>
      <c r="BA12" s="51">
        <f t="shared" si="28"/>
        <v>526.88567870772988</v>
      </c>
      <c r="BB12" s="55">
        <f t="shared" si="29"/>
        <v>5.3191362570669316E-2</v>
      </c>
      <c r="BC12" s="55">
        <f t="shared" si="30"/>
        <v>2.3888563413838777</v>
      </c>
      <c r="BE12" s="52">
        <f>IF(((AS12-T12)/T12)&gt;=BE$4,AD12,"")</f>
        <v>19.599999999999994</v>
      </c>
      <c r="BF12" s="52" t="str">
        <f t="shared" si="31"/>
        <v/>
      </c>
      <c r="BG12" s="52">
        <f>IF(BB12&lt;=BG$4,AD12,"")</f>
        <v>19.599999999999994</v>
      </c>
      <c r="BH12" s="52">
        <f>IF(BC12&gt;=BH$4,AD12,"")</f>
        <v>19.599999999999994</v>
      </c>
    </row>
    <row r="13" spans="1:60">
      <c r="B13" s="10">
        <v>6</v>
      </c>
      <c r="C13" s="34"/>
      <c r="D13" s="34"/>
      <c r="E13" s="35" t="s">
        <v>51</v>
      </c>
      <c r="F13" s="35">
        <v>2</v>
      </c>
      <c r="G13" s="6">
        <f t="shared" si="9"/>
        <v>2.415085429661838</v>
      </c>
      <c r="H13" s="27">
        <f t="shared" si="10"/>
        <v>120.7542714830919</v>
      </c>
      <c r="I13" s="27">
        <f t="shared" si="11"/>
        <v>-120.7542714830919</v>
      </c>
      <c r="J13" s="27">
        <f t="shared" si="12"/>
        <v>-120.7542714830919</v>
      </c>
      <c r="K13" s="27">
        <f t="shared" si="13"/>
        <v>0.1</v>
      </c>
      <c r="L13" s="27">
        <f t="shared" si="14"/>
        <v>-120.7542714830919</v>
      </c>
      <c r="M13" s="27">
        <f t="shared" si="15"/>
        <v>-120.7542714830919</v>
      </c>
      <c r="N13" s="6"/>
      <c r="O13" s="2"/>
      <c r="P13" s="2"/>
      <c r="Q13" s="1">
        <f t="shared" si="32"/>
        <v>14.36</v>
      </c>
      <c r="S13" s="70">
        <f t="shared" si="33"/>
        <v>7</v>
      </c>
      <c r="T13" s="71">
        <f t="shared" si="33"/>
        <v>50</v>
      </c>
      <c r="U13" s="71">
        <f t="shared" si="33"/>
        <v>2</v>
      </c>
      <c r="V13" s="72">
        <f t="shared" si="0"/>
        <v>5</v>
      </c>
      <c r="W13" s="70">
        <f t="shared" si="16"/>
        <v>2</v>
      </c>
      <c r="X13" s="72">
        <f t="shared" si="16"/>
        <v>7</v>
      </c>
      <c r="Y13" s="73">
        <f t="shared" si="16"/>
        <v>0.7142857142857143</v>
      </c>
      <c r="Z13" s="73">
        <f t="shared" si="16"/>
        <v>0.5</v>
      </c>
      <c r="AA13" s="71">
        <f t="shared" si="16"/>
        <v>10000</v>
      </c>
      <c r="AB13" s="71">
        <f t="shared" si="16"/>
        <v>9905.4743711014507</v>
      </c>
      <c r="AC13" s="71">
        <f t="shared" si="17"/>
        <v>94.525628898549257</v>
      </c>
      <c r="AD13" s="76">
        <f t="shared" si="34"/>
        <v>19.499999999999993</v>
      </c>
      <c r="AE13" s="71">
        <f t="shared" si="35"/>
        <v>0.70000000000000007</v>
      </c>
      <c r="AF13" s="71">
        <f t="shared" si="35"/>
        <v>5.6000000000000005</v>
      </c>
      <c r="AG13" s="74">
        <f t="shared" si="35"/>
        <v>200</v>
      </c>
      <c r="AH13" s="60">
        <f t="shared" si="35"/>
        <v>50</v>
      </c>
      <c r="AI13" s="60">
        <f t="shared" si="35"/>
        <v>280</v>
      </c>
      <c r="AJ13" s="60">
        <f t="shared" si="18"/>
        <v>10280</v>
      </c>
      <c r="AK13" s="60">
        <f t="shared" si="18"/>
        <v>460.27990038164342</v>
      </c>
      <c r="AL13" s="60">
        <f t="shared" si="18"/>
        <v>9.2055980076328687</v>
      </c>
      <c r="AM13" s="60">
        <f t="shared" si="18"/>
        <v>-270.98791532439691</v>
      </c>
      <c r="AN13" s="60">
        <f t="shared" si="18"/>
        <v>-270.98791532439691</v>
      </c>
      <c r="AO13" s="60">
        <f t="shared" si="18"/>
        <v>270.98791532439691</v>
      </c>
      <c r="AP13" s="61" t="str">
        <f t="shared" si="19"/>
        <v/>
      </c>
      <c r="AQ13" s="62">
        <f t="shared" si="6"/>
        <v>35</v>
      </c>
      <c r="AR13" s="63">
        <f t="shared" si="20"/>
        <v>1.5079793850068139</v>
      </c>
      <c r="AS13" s="63">
        <f t="shared" si="21"/>
        <v>75.398969250340699</v>
      </c>
      <c r="AT13" s="63">
        <f t="shared" si="22"/>
        <v>150.7979385006814</v>
      </c>
      <c r="AU13" s="63">
        <f t="shared" si="7"/>
        <v>-75.398969250340699</v>
      </c>
      <c r="AV13" s="68">
        <f t="shared" si="23"/>
        <v>0.1</v>
      </c>
      <c r="AW13" s="63">
        <f t="shared" si="24"/>
        <v>376.99484625170351</v>
      </c>
      <c r="AX13" s="63">
        <f t="shared" si="25"/>
        <v>-150.7979385006814</v>
      </c>
      <c r="AY13" s="64">
        <f t="shared" si="26"/>
        <v>226.19690775102211</v>
      </c>
      <c r="AZ13" s="65">
        <f t="shared" si="27"/>
        <v>131.67127885247285</v>
      </c>
      <c r="BA13" s="51">
        <f t="shared" si="28"/>
        <v>527.79278475238493</v>
      </c>
      <c r="BB13" s="55">
        <f t="shared" si="29"/>
        <v>5.3282938805251423E-2</v>
      </c>
      <c r="BC13" s="55">
        <f t="shared" si="30"/>
        <v>2.3929690855988972</v>
      </c>
      <c r="BE13" s="52">
        <f>IF(((AS13-T13)/T13)&gt;=BE$4,AD13,"")</f>
        <v>19.499999999999993</v>
      </c>
      <c r="BF13" s="52" t="str">
        <f t="shared" si="31"/>
        <v/>
      </c>
      <c r="BG13" s="52">
        <f>IF(BB13&lt;=BG$4,AD13,"")</f>
        <v>19.499999999999993</v>
      </c>
      <c r="BH13" s="52">
        <f>IF(BC13&gt;=BH$4,AD13,"")</f>
        <v>19.499999999999993</v>
      </c>
    </row>
    <row r="14" spans="1:60">
      <c r="B14" s="10">
        <v>7</v>
      </c>
      <c r="C14" s="34"/>
      <c r="D14" s="34"/>
      <c r="E14" s="35" t="s">
        <v>51</v>
      </c>
      <c r="F14" s="35">
        <v>2</v>
      </c>
      <c r="G14" s="6">
        <f t="shared" si="9"/>
        <v>2.415085429661838</v>
      </c>
      <c r="H14" s="27">
        <f t="shared" si="10"/>
        <v>120.7542714830919</v>
      </c>
      <c r="I14" s="27">
        <f t="shared" si="11"/>
        <v>-120.7542714830919</v>
      </c>
      <c r="J14" s="27">
        <f t="shared" si="12"/>
        <v>-120.7542714830919</v>
      </c>
      <c r="K14" s="27">
        <f t="shared" si="13"/>
        <v>0.1</v>
      </c>
      <c r="L14" s="27">
        <f t="shared" si="14"/>
        <v>-120.7542714830919</v>
      </c>
      <c r="M14" s="27">
        <f t="shared" si="15"/>
        <v>-120.7542714830919</v>
      </c>
      <c r="N14" s="6"/>
      <c r="O14" s="2"/>
      <c r="P14" s="2"/>
      <c r="Q14" s="1">
        <f t="shared" si="32"/>
        <v>14.36</v>
      </c>
      <c r="S14" s="70">
        <f t="shared" si="33"/>
        <v>7</v>
      </c>
      <c r="T14" s="71">
        <f t="shared" si="33"/>
        <v>50</v>
      </c>
      <c r="U14" s="71">
        <f t="shared" si="33"/>
        <v>2</v>
      </c>
      <c r="V14" s="72">
        <f t="shared" si="0"/>
        <v>5</v>
      </c>
      <c r="W14" s="70">
        <f t="shared" si="16"/>
        <v>2</v>
      </c>
      <c r="X14" s="72">
        <f t="shared" si="16"/>
        <v>7</v>
      </c>
      <c r="Y14" s="73">
        <f t="shared" si="16"/>
        <v>0.7142857142857143</v>
      </c>
      <c r="Z14" s="73">
        <f t="shared" si="16"/>
        <v>0.5</v>
      </c>
      <c r="AA14" s="71">
        <f t="shared" si="16"/>
        <v>10000</v>
      </c>
      <c r="AB14" s="71">
        <f t="shared" si="16"/>
        <v>9905.4743711014507</v>
      </c>
      <c r="AC14" s="71">
        <f t="shared" si="17"/>
        <v>94.525628898549257</v>
      </c>
      <c r="AD14" s="76">
        <f t="shared" si="34"/>
        <v>19.399999999999991</v>
      </c>
      <c r="AE14" s="71">
        <f t="shared" si="35"/>
        <v>0.70000000000000007</v>
      </c>
      <c r="AF14" s="71">
        <f t="shared" si="35"/>
        <v>5.6000000000000005</v>
      </c>
      <c r="AG14" s="74">
        <f t="shared" si="35"/>
        <v>200</v>
      </c>
      <c r="AH14" s="60">
        <f t="shared" si="35"/>
        <v>50</v>
      </c>
      <c r="AI14" s="60">
        <f t="shared" si="35"/>
        <v>280</v>
      </c>
      <c r="AJ14" s="60">
        <f t="shared" si="18"/>
        <v>10280</v>
      </c>
      <c r="AK14" s="60">
        <f t="shared" si="18"/>
        <v>460.27990038164342</v>
      </c>
      <c r="AL14" s="60">
        <f t="shared" si="18"/>
        <v>9.2055980076328687</v>
      </c>
      <c r="AM14" s="60">
        <f t="shared" si="18"/>
        <v>-270.98791532439691</v>
      </c>
      <c r="AN14" s="60">
        <f t="shared" si="18"/>
        <v>-270.98791532439691</v>
      </c>
      <c r="AO14" s="60">
        <f t="shared" si="18"/>
        <v>270.98791532439691</v>
      </c>
      <c r="AP14" s="61" t="str">
        <f t="shared" si="19"/>
        <v/>
      </c>
      <c r="AQ14" s="62">
        <f t="shared" si="6"/>
        <v>35</v>
      </c>
      <c r="AR14" s="63">
        <f t="shared" si="20"/>
        <v>1.5105978354449934</v>
      </c>
      <c r="AS14" s="63">
        <f t="shared" si="21"/>
        <v>75.52989177224967</v>
      </c>
      <c r="AT14" s="63">
        <f t="shared" si="22"/>
        <v>151.05978354449934</v>
      </c>
      <c r="AU14" s="63">
        <f t="shared" si="7"/>
        <v>-75.52989177224967</v>
      </c>
      <c r="AV14" s="68">
        <f t="shared" si="23"/>
        <v>0.1</v>
      </c>
      <c r="AW14" s="63">
        <f t="shared" si="24"/>
        <v>377.64945886124838</v>
      </c>
      <c r="AX14" s="63">
        <f t="shared" si="25"/>
        <v>-151.05978354449934</v>
      </c>
      <c r="AY14" s="64">
        <f t="shared" si="26"/>
        <v>226.58967531674904</v>
      </c>
      <c r="AZ14" s="65">
        <f t="shared" si="27"/>
        <v>132.06404641819978</v>
      </c>
      <c r="BA14" s="51">
        <f t="shared" si="28"/>
        <v>528.70924240574766</v>
      </c>
      <c r="BB14" s="55">
        <f t="shared" si="29"/>
        <v>5.3375459124726118E-2</v>
      </c>
      <c r="BC14" s="55">
        <f t="shared" si="30"/>
        <v>2.397124229238814</v>
      </c>
      <c r="BE14" s="52">
        <f>IF(((AS14-T14)/T14)&gt;=BE$4,AD14,"")</f>
        <v>19.399999999999991</v>
      </c>
      <c r="BF14" s="52" t="str">
        <f t="shared" si="31"/>
        <v/>
      </c>
      <c r="BG14" s="52">
        <f>IF(BB14&lt;=BG$4,AD14,"")</f>
        <v>19.399999999999991</v>
      </c>
      <c r="BH14" s="52">
        <f>IF(BC14&gt;=BH$4,AD14,"")</f>
        <v>19.399999999999991</v>
      </c>
    </row>
    <row r="15" spans="1:60">
      <c r="B15" s="10">
        <v>8</v>
      </c>
      <c r="C15" s="34"/>
      <c r="D15" s="34"/>
      <c r="E15" s="35"/>
      <c r="F15" s="35"/>
      <c r="G15" s="6">
        <f t="shared" si="9"/>
        <v>-0.41508542966183826</v>
      </c>
      <c r="H15" s="27" t="str">
        <f t="shared" si="10"/>
        <v/>
      </c>
      <c r="I15" s="27" t="e">
        <f t="shared" si="11"/>
        <v>#VALUE!</v>
      </c>
      <c r="J15" s="27" t="e">
        <f t="shared" si="12"/>
        <v>#VALUE!</v>
      </c>
      <c r="K15" s="27" t="str">
        <f t="shared" si="13"/>
        <v/>
      </c>
      <c r="L15" s="27" t="e">
        <f t="shared" si="14"/>
        <v>#VALUE!</v>
      </c>
      <c r="M15" s="27" t="str">
        <f t="shared" si="15"/>
        <v/>
      </c>
      <c r="N15" s="6"/>
      <c r="O15" s="2"/>
      <c r="P15" s="2"/>
      <c r="Q15" s="1">
        <f t="shared" si="32"/>
        <v>14.36</v>
      </c>
      <c r="S15" s="70">
        <f t="shared" si="33"/>
        <v>7</v>
      </c>
      <c r="T15" s="71">
        <f t="shared" si="33"/>
        <v>50</v>
      </c>
      <c r="U15" s="71">
        <f t="shared" si="33"/>
        <v>2</v>
      </c>
      <c r="V15" s="72">
        <f t="shared" si="0"/>
        <v>5</v>
      </c>
      <c r="W15" s="70">
        <f t="shared" si="16"/>
        <v>2</v>
      </c>
      <c r="X15" s="72">
        <f t="shared" si="16"/>
        <v>7</v>
      </c>
      <c r="Y15" s="73">
        <f t="shared" si="16"/>
        <v>0.7142857142857143</v>
      </c>
      <c r="Z15" s="73">
        <f t="shared" si="16"/>
        <v>0.5</v>
      </c>
      <c r="AA15" s="71">
        <f t="shared" si="16"/>
        <v>10000</v>
      </c>
      <c r="AB15" s="71">
        <f t="shared" si="16"/>
        <v>9905.4743711014507</v>
      </c>
      <c r="AC15" s="71">
        <f t="shared" si="17"/>
        <v>94.525628898549257</v>
      </c>
      <c r="AD15" s="76">
        <f t="shared" si="34"/>
        <v>19.29999999999999</v>
      </c>
      <c r="AE15" s="71">
        <f t="shared" si="35"/>
        <v>0.70000000000000007</v>
      </c>
      <c r="AF15" s="71">
        <f t="shared" si="35"/>
        <v>5.6000000000000005</v>
      </c>
      <c r="AG15" s="74">
        <f t="shared" si="35"/>
        <v>200</v>
      </c>
      <c r="AH15" s="60">
        <f t="shared" si="35"/>
        <v>50</v>
      </c>
      <c r="AI15" s="60">
        <f t="shared" si="35"/>
        <v>280</v>
      </c>
      <c r="AJ15" s="60">
        <f t="shared" si="18"/>
        <v>10280</v>
      </c>
      <c r="AK15" s="60">
        <f t="shared" si="18"/>
        <v>460.27990038164342</v>
      </c>
      <c r="AL15" s="60">
        <f t="shared" si="18"/>
        <v>9.2055980076328687</v>
      </c>
      <c r="AM15" s="60">
        <f t="shared" si="18"/>
        <v>-270.98791532439691</v>
      </c>
      <c r="AN15" s="60">
        <f t="shared" si="18"/>
        <v>-270.98791532439691</v>
      </c>
      <c r="AO15" s="60">
        <f t="shared" si="18"/>
        <v>270.98791532439691</v>
      </c>
      <c r="AP15" s="61" t="str">
        <f t="shared" si="19"/>
        <v/>
      </c>
      <c r="AQ15" s="62">
        <f t="shared" si="6"/>
        <v>35</v>
      </c>
      <c r="AR15" s="63">
        <f t="shared" si="20"/>
        <v>1.5132434200846048</v>
      </c>
      <c r="AS15" s="63">
        <f t="shared" si="21"/>
        <v>75.662171004230245</v>
      </c>
      <c r="AT15" s="63">
        <f t="shared" si="22"/>
        <v>151.32434200846049</v>
      </c>
      <c r="AU15" s="63">
        <f t="shared" si="7"/>
        <v>-75.662171004230245</v>
      </c>
      <c r="AV15" s="68">
        <f t="shared" si="23"/>
        <v>0.1</v>
      </c>
      <c r="AW15" s="63">
        <f t="shared" si="24"/>
        <v>378.31085502115121</v>
      </c>
      <c r="AX15" s="63">
        <f t="shared" si="25"/>
        <v>-151.32434200846049</v>
      </c>
      <c r="AY15" s="64">
        <f t="shared" si="26"/>
        <v>226.98651301269072</v>
      </c>
      <c r="AZ15" s="65">
        <f t="shared" si="27"/>
        <v>132.46088411414146</v>
      </c>
      <c r="BA15" s="51">
        <f t="shared" si="28"/>
        <v>529.63519702961173</v>
      </c>
      <c r="BB15" s="55">
        <f t="shared" si="29"/>
        <v>5.3468938203988139E-2</v>
      </c>
      <c r="BC15" s="55">
        <f t="shared" si="30"/>
        <v>2.4013224313620452</v>
      </c>
      <c r="BE15" s="52">
        <f>IF(((AS15-T15)/T15)&gt;=BE$4,AD15,"")</f>
        <v>19.29999999999999</v>
      </c>
      <c r="BF15" s="52" t="str">
        <f t="shared" si="31"/>
        <v/>
      </c>
      <c r="BG15" s="52">
        <f>IF(BB15&lt;=BG$4,AD15,"")</f>
        <v>19.29999999999999</v>
      </c>
      <c r="BH15" s="52">
        <f>IF(BC15&gt;=BH$4,AD15,"")</f>
        <v>19.29999999999999</v>
      </c>
    </row>
    <row r="16" spans="1:60">
      <c r="B16" s="10">
        <v>9</v>
      </c>
      <c r="C16" s="34"/>
      <c r="D16" s="34"/>
      <c r="E16" s="35"/>
      <c r="F16" s="35"/>
      <c r="G16" s="6">
        <f t="shared" si="9"/>
        <v>-0.41508542966183826</v>
      </c>
      <c r="H16" s="27" t="str">
        <f t="shared" si="10"/>
        <v/>
      </c>
      <c r="I16" s="27" t="e">
        <f t="shared" si="11"/>
        <v>#VALUE!</v>
      </c>
      <c r="J16" s="27" t="e">
        <f t="shared" si="12"/>
        <v>#VALUE!</v>
      </c>
      <c r="K16" s="27" t="str">
        <f t="shared" si="13"/>
        <v/>
      </c>
      <c r="L16" s="27" t="e">
        <f t="shared" si="14"/>
        <v>#VALUE!</v>
      </c>
      <c r="M16" s="27" t="str">
        <f t="shared" si="15"/>
        <v/>
      </c>
      <c r="N16" s="6"/>
      <c r="O16" s="2"/>
      <c r="P16" s="2"/>
      <c r="Q16" s="1">
        <f t="shared" si="32"/>
        <v>14.36</v>
      </c>
      <c r="S16" s="70">
        <f t="shared" si="33"/>
        <v>7</v>
      </c>
      <c r="T16" s="71">
        <f t="shared" si="33"/>
        <v>50</v>
      </c>
      <c r="U16" s="71">
        <f t="shared" si="33"/>
        <v>2</v>
      </c>
      <c r="V16" s="72">
        <f t="shared" si="0"/>
        <v>5</v>
      </c>
      <c r="W16" s="70">
        <f t="shared" si="16"/>
        <v>2</v>
      </c>
      <c r="X16" s="72">
        <f t="shared" si="16"/>
        <v>7</v>
      </c>
      <c r="Y16" s="73">
        <f t="shared" si="16"/>
        <v>0.7142857142857143</v>
      </c>
      <c r="Z16" s="73">
        <f t="shared" si="16"/>
        <v>0.5</v>
      </c>
      <c r="AA16" s="71">
        <f t="shared" si="16"/>
        <v>10000</v>
      </c>
      <c r="AB16" s="71">
        <f t="shared" si="16"/>
        <v>9905.4743711014507</v>
      </c>
      <c r="AC16" s="71">
        <f t="shared" si="17"/>
        <v>94.525628898549257</v>
      </c>
      <c r="AD16" s="76">
        <f t="shared" si="34"/>
        <v>19.199999999999989</v>
      </c>
      <c r="AE16" s="71">
        <f t="shared" si="35"/>
        <v>0.70000000000000007</v>
      </c>
      <c r="AF16" s="71">
        <f t="shared" si="35"/>
        <v>5.6000000000000005</v>
      </c>
      <c r="AG16" s="74">
        <f t="shared" si="35"/>
        <v>200</v>
      </c>
      <c r="AH16" s="60">
        <f t="shared" si="35"/>
        <v>50</v>
      </c>
      <c r="AI16" s="60">
        <f t="shared" si="35"/>
        <v>280</v>
      </c>
      <c r="AJ16" s="60">
        <f t="shared" si="18"/>
        <v>10280</v>
      </c>
      <c r="AK16" s="60">
        <f t="shared" si="18"/>
        <v>460.27990038164342</v>
      </c>
      <c r="AL16" s="60">
        <f t="shared" si="18"/>
        <v>9.2055980076328687</v>
      </c>
      <c r="AM16" s="60">
        <f t="shared" si="18"/>
        <v>-270.98791532439691</v>
      </c>
      <c r="AN16" s="60">
        <f t="shared" si="18"/>
        <v>-270.98791532439691</v>
      </c>
      <c r="AO16" s="60">
        <f t="shared" si="18"/>
        <v>270.98791532439691</v>
      </c>
      <c r="AP16" s="61" t="str">
        <f t="shared" si="19"/>
        <v/>
      </c>
      <c r="AQ16" s="62">
        <f t="shared" si="6"/>
        <v>35</v>
      </c>
      <c r="AR16" s="63">
        <f t="shared" si="20"/>
        <v>1.5159165628975455</v>
      </c>
      <c r="AS16" s="63">
        <f t="shared" si="21"/>
        <v>75.795828144877277</v>
      </c>
      <c r="AT16" s="63">
        <f t="shared" si="22"/>
        <v>151.59165628975455</v>
      </c>
      <c r="AU16" s="63">
        <f t="shared" si="7"/>
        <v>-75.795828144877277</v>
      </c>
      <c r="AV16" s="68">
        <f t="shared" si="23"/>
        <v>0.1</v>
      </c>
      <c r="AW16" s="63">
        <f t="shared" si="24"/>
        <v>378.97914072438641</v>
      </c>
      <c r="AX16" s="63">
        <f t="shared" si="25"/>
        <v>-151.59165628975455</v>
      </c>
      <c r="AY16" s="64">
        <f t="shared" si="26"/>
        <v>227.38748443463186</v>
      </c>
      <c r="AZ16" s="65">
        <f t="shared" si="27"/>
        <v>132.8618555360826</v>
      </c>
      <c r="BA16" s="51">
        <f t="shared" si="28"/>
        <v>530.57079701414091</v>
      </c>
      <c r="BB16" s="55">
        <f t="shared" si="29"/>
        <v>5.3563391023659118E-2</v>
      </c>
      <c r="BC16" s="55">
        <f t="shared" si="30"/>
        <v>2.4055643647573945</v>
      </c>
      <c r="BE16" s="52">
        <f>IF(((AS16-T16)/T16)&gt;=BE$4,AD16,"")</f>
        <v>19.199999999999989</v>
      </c>
      <c r="BF16" s="52" t="str">
        <f t="shared" si="31"/>
        <v/>
      </c>
      <c r="BG16" s="52">
        <f>IF(BB16&lt;=BG$4,AD16,"")</f>
        <v>19.199999999999989</v>
      </c>
      <c r="BH16" s="52">
        <f>IF(BC16&gt;=BH$4,AD16,"")</f>
        <v>19.199999999999989</v>
      </c>
    </row>
    <row r="17" spans="2:60">
      <c r="B17" s="10">
        <v>10</v>
      </c>
      <c r="C17" s="34"/>
      <c r="D17" s="34"/>
      <c r="E17" s="35"/>
      <c r="F17" s="35"/>
      <c r="G17" s="6">
        <f t="shared" si="9"/>
        <v>-0.41508542966183826</v>
      </c>
      <c r="H17" s="27" t="str">
        <f t="shared" si="10"/>
        <v/>
      </c>
      <c r="I17" s="27" t="e">
        <f t="shared" si="11"/>
        <v>#VALUE!</v>
      </c>
      <c r="J17" s="27" t="e">
        <f t="shared" si="12"/>
        <v>#VALUE!</v>
      </c>
      <c r="K17" s="27" t="str">
        <f t="shared" si="13"/>
        <v/>
      </c>
      <c r="L17" s="27" t="e">
        <f t="shared" si="14"/>
        <v>#VALUE!</v>
      </c>
      <c r="M17" s="27" t="str">
        <f t="shared" si="15"/>
        <v/>
      </c>
      <c r="N17" s="6"/>
      <c r="O17" s="2"/>
      <c r="P17" s="2"/>
      <c r="Q17" s="1">
        <f t="shared" si="32"/>
        <v>14.36</v>
      </c>
      <c r="S17" s="70">
        <f t="shared" si="33"/>
        <v>7</v>
      </c>
      <c r="T17" s="71">
        <f t="shared" si="33"/>
        <v>50</v>
      </c>
      <c r="U17" s="71">
        <f t="shared" si="33"/>
        <v>2</v>
      </c>
      <c r="V17" s="72">
        <f t="shared" si="0"/>
        <v>5</v>
      </c>
      <c r="W17" s="70">
        <f t="shared" si="16"/>
        <v>2</v>
      </c>
      <c r="X17" s="72">
        <f t="shared" si="16"/>
        <v>7</v>
      </c>
      <c r="Y17" s="73">
        <f t="shared" si="16"/>
        <v>0.7142857142857143</v>
      </c>
      <c r="Z17" s="73">
        <f t="shared" si="16"/>
        <v>0.5</v>
      </c>
      <c r="AA17" s="71">
        <f t="shared" si="16"/>
        <v>10000</v>
      </c>
      <c r="AB17" s="71">
        <f t="shared" si="16"/>
        <v>9905.4743711014507</v>
      </c>
      <c r="AC17" s="71">
        <f t="shared" si="17"/>
        <v>94.525628898549257</v>
      </c>
      <c r="AD17" s="76">
        <f t="shared" si="34"/>
        <v>19.099999999999987</v>
      </c>
      <c r="AE17" s="71">
        <f t="shared" si="35"/>
        <v>0.70000000000000007</v>
      </c>
      <c r="AF17" s="71">
        <f t="shared" si="35"/>
        <v>5.6000000000000005</v>
      </c>
      <c r="AG17" s="74">
        <f t="shared" si="35"/>
        <v>200</v>
      </c>
      <c r="AH17" s="60">
        <f t="shared" si="35"/>
        <v>50</v>
      </c>
      <c r="AI17" s="60">
        <f t="shared" si="35"/>
        <v>280</v>
      </c>
      <c r="AJ17" s="60">
        <f t="shared" si="18"/>
        <v>10280</v>
      </c>
      <c r="AK17" s="60">
        <f t="shared" si="18"/>
        <v>460.27990038164342</v>
      </c>
      <c r="AL17" s="60">
        <f t="shared" si="18"/>
        <v>9.2055980076328687</v>
      </c>
      <c r="AM17" s="60">
        <f t="shared" si="18"/>
        <v>-270.98791532439691</v>
      </c>
      <c r="AN17" s="60">
        <f t="shared" si="18"/>
        <v>-270.98791532439691</v>
      </c>
      <c r="AO17" s="60">
        <f t="shared" si="18"/>
        <v>270.98791532439691</v>
      </c>
      <c r="AP17" s="61" t="str">
        <f t="shared" si="19"/>
        <v/>
      </c>
      <c r="AQ17" s="62">
        <f t="shared" si="6"/>
        <v>35</v>
      </c>
      <c r="AR17" s="63">
        <f t="shared" si="20"/>
        <v>1.5186176967347054</v>
      </c>
      <c r="AS17" s="63">
        <f t="shared" si="21"/>
        <v>75.930884836735274</v>
      </c>
      <c r="AT17" s="63">
        <f t="shared" si="22"/>
        <v>151.86176967347055</v>
      </c>
      <c r="AU17" s="63">
        <f t="shared" si="7"/>
        <v>-75.930884836735274</v>
      </c>
      <c r="AV17" s="68">
        <f t="shared" si="23"/>
        <v>0.1</v>
      </c>
      <c r="AW17" s="63">
        <f t="shared" si="24"/>
        <v>379.65442418367638</v>
      </c>
      <c r="AX17" s="63">
        <f t="shared" si="25"/>
        <v>-151.86176967347055</v>
      </c>
      <c r="AY17" s="64">
        <f t="shared" si="26"/>
        <v>227.79265451020584</v>
      </c>
      <c r="AZ17" s="65">
        <f t="shared" si="27"/>
        <v>133.26702561165658</v>
      </c>
      <c r="BA17" s="51">
        <f t="shared" si="28"/>
        <v>531.51619385714696</v>
      </c>
      <c r="BB17" s="55">
        <f t="shared" si="29"/>
        <v>5.3658832878091069E-2</v>
      </c>
      <c r="BC17" s="55">
        <f t="shared" si="30"/>
        <v>2.4098507163034797</v>
      </c>
      <c r="BE17" s="52">
        <f>IF(((AS17-T17)/T17)&gt;=BE$4,AD17,"")</f>
        <v>19.099999999999987</v>
      </c>
      <c r="BF17" s="52" t="str">
        <f t="shared" si="31"/>
        <v/>
      </c>
      <c r="BG17" s="52">
        <f>IF(BB17&lt;=BG$4,AD17,"")</f>
        <v>19.099999999999987</v>
      </c>
      <c r="BH17" s="52">
        <f>IF(BC17&gt;=BH$4,AD17,"")</f>
        <v>19.099999999999987</v>
      </c>
    </row>
    <row r="18" spans="2:60">
      <c r="B18" s="10">
        <v>11</v>
      </c>
      <c r="C18" s="16"/>
      <c r="D18" s="34"/>
      <c r="E18" s="17"/>
      <c r="F18" s="17"/>
      <c r="G18" s="6">
        <f t="shared" si="9"/>
        <v>-0.41508542966183826</v>
      </c>
      <c r="H18" s="27" t="str">
        <f t="shared" si="10"/>
        <v/>
      </c>
      <c r="I18" s="27" t="e">
        <f t="shared" si="11"/>
        <v>#VALUE!</v>
      </c>
      <c r="J18" s="27" t="e">
        <f t="shared" si="12"/>
        <v>#VALUE!</v>
      </c>
      <c r="K18" s="27" t="str">
        <f t="shared" si="13"/>
        <v/>
      </c>
      <c r="L18" s="27" t="e">
        <f t="shared" si="14"/>
        <v>#VALUE!</v>
      </c>
      <c r="M18" s="27" t="str">
        <f t="shared" si="15"/>
        <v/>
      </c>
      <c r="N18" s="6"/>
      <c r="O18" s="2"/>
      <c r="P18" s="2"/>
      <c r="Q18" s="1">
        <f t="shared" si="32"/>
        <v>14.36</v>
      </c>
      <c r="S18" s="70">
        <f t="shared" si="33"/>
        <v>7</v>
      </c>
      <c r="T18" s="71">
        <f t="shared" si="33"/>
        <v>50</v>
      </c>
      <c r="U18" s="71">
        <f t="shared" si="33"/>
        <v>2</v>
      </c>
      <c r="V18" s="72">
        <f t="shared" si="0"/>
        <v>5</v>
      </c>
      <c r="W18" s="70">
        <f t="shared" si="16"/>
        <v>2</v>
      </c>
      <c r="X18" s="72">
        <f t="shared" si="16"/>
        <v>7</v>
      </c>
      <c r="Y18" s="73">
        <f t="shared" si="16"/>
        <v>0.7142857142857143</v>
      </c>
      <c r="Z18" s="73">
        <f t="shared" si="16"/>
        <v>0.5</v>
      </c>
      <c r="AA18" s="71">
        <f t="shared" si="16"/>
        <v>10000</v>
      </c>
      <c r="AB18" s="71">
        <f t="shared" si="16"/>
        <v>9905.4743711014507</v>
      </c>
      <c r="AC18" s="71">
        <f t="shared" si="17"/>
        <v>94.525628898549257</v>
      </c>
      <c r="AD18" s="76">
        <f t="shared" si="34"/>
        <v>18.999999999999986</v>
      </c>
      <c r="AE18" s="71">
        <f t="shared" si="35"/>
        <v>0.70000000000000007</v>
      </c>
      <c r="AF18" s="71">
        <f t="shared" si="35"/>
        <v>5.6000000000000005</v>
      </c>
      <c r="AG18" s="74">
        <f t="shared" si="35"/>
        <v>200</v>
      </c>
      <c r="AH18" s="60">
        <f t="shared" si="35"/>
        <v>50</v>
      </c>
      <c r="AI18" s="60">
        <f t="shared" si="35"/>
        <v>280</v>
      </c>
      <c r="AJ18" s="60">
        <f t="shared" si="18"/>
        <v>10280</v>
      </c>
      <c r="AK18" s="60">
        <f t="shared" si="18"/>
        <v>460.27990038164342</v>
      </c>
      <c r="AL18" s="60">
        <f t="shared" si="18"/>
        <v>9.2055980076328687</v>
      </c>
      <c r="AM18" s="60">
        <f t="shared" si="18"/>
        <v>-270.98791532439691</v>
      </c>
      <c r="AN18" s="60">
        <f t="shared" si="18"/>
        <v>-270.98791532439691</v>
      </c>
      <c r="AO18" s="60">
        <f t="shared" si="18"/>
        <v>270.98791532439691</v>
      </c>
      <c r="AP18" s="61" t="str">
        <f t="shared" si="19"/>
        <v/>
      </c>
      <c r="AQ18" s="62">
        <f t="shared" si="6"/>
        <v>35</v>
      </c>
      <c r="AR18" s="63">
        <f t="shared" si="20"/>
        <v>1.521347263559625</v>
      </c>
      <c r="AS18" s="63">
        <f t="shared" si="21"/>
        <v>76.06736317798125</v>
      </c>
      <c r="AT18" s="63">
        <f t="shared" si="22"/>
        <v>152.1347263559625</v>
      </c>
      <c r="AU18" s="63">
        <f t="shared" si="7"/>
        <v>-76.06736317798125</v>
      </c>
      <c r="AV18" s="68">
        <f t="shared" si="23"/>
        <v>0.1</v>
      </c>
      <c r="AW18" s="63">
        <f t="shared" si="24"/>
        <v>380.33681588990623</v>
      </c>
      <c r="AX18" s="63">
        <f t="shared" si="25"/>
        <v>-152.1347263559625</v>
      </c>
      <c r="AY18" s="64">
        <f t="shared" si="26"/>
        <v>228.20208953394373</v>
      </c>
      <c r="AZ18" s="65">
        <f t="shared" si="27"/>
        <v>133.67646063539448</v>
      </c>
      <c r="BA18" s="51">
        <f t="shared" si="28"/>
        <v>532.4715422458687</v>
      </c>
      <c r="BB18" s="55">
        <f t="shared" si="29"/>
        <v>5.3755279383622283E-2</v>
      </c>
      <c r="BC18" s="55">
        <f t="shared" si="30"/>
        <v>2.4141821873395237</v>
      </c>
      <c r="BE18" s="52">
        <f>IF(((AS18-T18)/T18)&gt;=BE$4,AD18,"")</f>
        <v>18.999999999999986</v>
      </c>
      <c r="BF18" s="52" t="str">
        <f t="shared" si="31"/>
        <v/>
      </c>
      <c r="BG18" s="52">
        <f>IF(BB18&lt;=BG$4,AD18,"")</f>
        <v>18.999999999999986</v>
      </c>
      <c r="BH18" s="52">
        <f>IF(BC18&gt;=BH$4,AD18,"")</f>
        <v>18.999999999999986</v>
      </c>
    </row>
    <row r="19" spans="2:60">
      <c r="B19" s="10">
        <v>12</v>
      </c>
      <c r="C19" s="16"/>
      <c r="D19" s="34"/>
      <c r="E19" s="17"/>
      <c r="F19" s="17"/>
      <c r="G19" s="6">
        <f t="shared" si="9"/>
        <v>-0.41508542966183826</v>
      </c>
      <c r="H19" s="27" t="str">
        <f t="shared" si="10"/>
        <v/>
      </c>
      <c r="I19" s="27" t="e">
        <f t="shared" si="11"/>
        <v>#VALUE!</v>
      </c>
      <c r="J19" s="27" t="e">
        <f t="shared" si="12"/>
        <v>#VALUE!</v>
      </c>
      <c r="K19" s="27" t="str">
        <f t="shared" si="13"/>
        <v/>
      </c>
      <c r="L19" s="27" t="e">
        <f t="shared" si="14"/>
        <v>#VALUE!</v>
      </c>
      <c r="M19" s="27" t="str">
        <f t="shared" si="15"/>
        <v/>
      </c>
      <c r="N19" s="6"/>
      <c r="O19" s="2"/>
      <c r="P19" s="2"/>
      <c r="Q19" s="1">
        <f t="shared" si="32"/>
        <v>14.36</v>
      </c>
      <c r="S19" s="70">
        <f t="shared" si="33"/>
        <v>7</v>
      </c>
      <c r="T19" s="71">
        <f t="shared" si="33"/>
        <v>50</v>
      </c>
      <c r="U19" s="71">
        <f t="shared" si="33"/>
        <v>2</v>
      </c>
      <c r="V19" s="72">
        <f t="shared" si="0"/>
        <v>5</v>
      </c>
      <c r="W19" s="70">
        <f t="shared" si="16"/>
        <v>2</v>
      </c>
      <c r="X19" s="72">
        <f t="shared" si="16"/>
        <v>7</v>
      </c>
      <c r="Y19" s="73">
        <f t="shared" si="16"/>
        <v>0.7142857142857143</v>
      </c>
      <c r="Z19" s="73">
        <f t="shared" si="16"/>
        <v>0.5</v>
      </c>
      <c r="AA19" s="71">
        <f t="shared" si="16"/>
        <v>10000</v>
      </c>
      <c r="AB19" s="71">
        <f t="shared" si="16"/>
        <v>9905.4743711014507</v>
      </c>
      <c r="AC19" s="71">
        <f t="shared" si="17"/>
        <v>94.525628898549257</v>
      </c>
      <c r="AD19" s="76">
        <f t="shared" si="34"/>
        <v>18.899999999999984</v>
      </c>
      <c r="AE19" s="71">
        <f t="shared" si="35"/>
        <v>0.70000000000000007</v>
      </c>
      <c r="AF19" s="71">
        <f t="shared" si="35"/>
        <v>5.6000000000000005</v>
      </c>
      <c r="AG19" s="74">
        <f t="shared" si="35"/>
        <v>200</v>
      </c>
      <c r="AH19" s="60">
        <f t="shared" si="35"/>
        <v>50</v>
      </c>
      <c r="AI19" s="60">
        <f t="shared" si="35"/>
        <v>280</v>
      </c>
      <c r="AJ19" s="60">
        <f t="shared" si="18"/>
        <v>10280</v>
      </c>
      <c r="AK19" s="60">
        <f t="shared" si="18"/>
        <v>460.27990038164342</v>
      </c>
      <c r="AL19" s="60">
        <f t="shared" si="18"/>
        <v>9.2055980076328687</v>
      </c>
      <c r="AM19" s="60">
        <f t="shared" si="18"/>
        <v>-270.98791532439691</v>
      </c>
      <c r="AN19" s="60">
        <f t="shared" si="18"/>
        <v>-270.98791532439691</v>
      </c>
      <c r="AO19" s="60">
        <f t="shared" si="18"/>
        <v>270.98791532439691</v>
      </c>
      <c r="AP19" s="61" t="str">
        <f t="shared" si="19"/>
        <v/>
      </c>
      <c r="AQ19" s="62">
        <f t="shared" si="6"/>
        <v>35</v>
      </c>
      <c r="AR19" s="63">
        <f t="shared" si="20"/>
        <v>1.5241057146895702</v>
      </c>
      <c r="AS19" s="63">
        <f t="shared" si="21"/>
        <v>76.205285734478508</v>
      </c>
      <c r="AT19" s="63">
        <f t="shared" si="22"/>
        <v>152.41057146895702</v>
      </c>
      <c r="AU19" s="63">
        <f t="shared" si="7"/>
        <v>-76.205285734478508</v>
      </c>
      <c r="AV19" s="68">
        <f t="shared" si="23"/>
        <v>0.1</v>
      </c>
      <c r="AW19" s="63">
        <f t="shared" si="24"/>
        <v>381.02642867239251</v>
      </c>
      <c r="AX19" s="63">
        <f t="shared" si="25"/>
        <v>-152.41057146895702</v>
      </c>
      <c r="AY19" s="64">
        <f t="shared" si="26"/>
        <v>228.6158572034355</v>
      </c>
      <c r="AZ19" s="65">
        <f t="shared" si="27"/>
        <v>134.09022830488624</v>
      </c>
      <c r="BA19" s="51">
        <f t="shared" si="28"/>
        <v>533.43700014134959</v>
      </c>
      <c r="BB19" s="55">
        <f t="shared" si="29"/>
        <v>5.3852746487095642E-2</v>
      </c>
      <c r="BC19" s="55">
        <f t="shared" si="30"/>
        <v>2.4185594940479067</v>
      </c>
      <c r="BE19" s="52">
        <f>IF(((AS19-T19)/T19)&gt;=BE$4,AD19,"")</f>
        <v>18.899999999999984</v>
      </c>
      <c r="BF19" s="52" t="str">
        <f t="shared" si="31"/>
        <v/>
      </c>
      <c r="BG19" s="52">
        <f>IF(BB19&lt;=BG$4,AD19,"")</f>
        <v>18.899999999999984</v>
      </c>
      <c r="BH19" s="52">
        <f>IF(BC19&gt;=BH$4,AD19,"")</f>
        <v>18.899999999999984</v>
      </c>
    </row>
    <row r="20" spans="2:60">
      <c r="B20" s="10">
        <v>13</v>
      </c>
      <c r="C20" s="16"/>
      <c r="D20" s="34"/>
      <c r="E20" s="17"/>
      <c r="F20" s="17"/>
      <c r="G20" s="6">
        <f t="shared" si="9"/>
        <v>-0.41508542966183826</v>
      </c>
      <c r="H20" s="27" t="str">
        <f t="shared" si="10"/>
        <v/>
      </c>
      <c r="I20" s="27" t="e">
        <f t="shared" si="11"/>
        <v>#VALUE!</v>
      </c>
      <c r="J20" s="27" t="e">
        <f t="shared" si="12"/>
        <v>#VALUE!</v>
      </c>
      <c r="K20" s="27" t="str">
        <f t="shared" si="13"/>
        <v/>
      </c>
      <c r="L20" s="27" t="e">
        <f t="shared" si="14"/>
        <v>#VALUE!</v>
      </c>
      <c r="M20" s="27" t="str">
        <f t="shared" si="15"/>
        <v/>
      </c>
      <c r="N20" s="6"/>
      <c r="O20" s="2"/>
      <c r="P20" s="2"/>
      <c r="Q20" s="1">
        <f t="shared" si="32"/>
        <v>14.36</v>
      </c>
      <c r="S20" s="70">
        <f t="shared" si="33"/>
        <v>7</v>
      </c>
      <c r="T20" s="71">
        <f t="shared" si="33"/>
        <v>50</v>
      </c>
      <c r="U20" s="71">
        <f t="shared" si="33"/>
        <v>2</v>
      </c>
      <c r="V20" s="72">
        <f t="shared" si="0"/>
        <v>5</v>
      </c>
      <c r="W20" s="70">
        <f t="shared" si="16"/>
        <v>2</v>
      </c>
      <c r="X20" s="72">
        <f t="shared" si="16"/>
        <v>7</v>
      </c>
      <c r="Y20" s="73">
        <f t="shared" si="16"/>
        <v>0.7142857142857143</v>
      </c>
      <c r="Z20" s="73">
        <f t="shared" si="16"/>
        <v>0.5</v>
      </c>
      <c r="AA20" s="71">
        <f t="shared" si="16"/>
        <v>10000</v>
      </c>
      <c r="AB20" s="71">
        <f t="shared" si="16"/>
        <v>9905.4743711014507</v>
      </c>
      <c r="AC20" s="71">
        <f t="shared" si="17"/>
        <v>94.525628898549257</v>
      </c>
      <c r="AD20" s="76">
        <f t="shared" si="34"/>
        <v>18.799999999999983</v>
      </c>
      <c r="AE20" s="71">
        <f t="shared" si="35"/>
        <v>0.70000000000000007</v>
      </c>
      <c r="AF20" s="71">
        <f t="shared" si="35"/>
        <v>5.6000000000000005</v>
      </c>
      <c r="AG20" s="74">
        <f t="shared" si="35"/>
        <v>200</v>
      </c>
      <c r="AH20" s="60">
        <f t="shared" si="35"/>
        <v>50</v>
      </c>
      <c r="AI20" s="60">
        <f t="shared" si="35"/>
        <v>280</v>
      </c>
      <c r="AJ20" s="60">
        <f t="shared" si="18"/>
        <v>10280</v>
      </c>
      <c r="AK20" s="60">
        <f t="shared" si="18"/>
        <v>460.27990038164342</v>
      </c>
      <c r="AL20" s="60">
        <f t="shared" si="18"/>
        <v>9.2055980076328687</v>
      </c>
      <c r="AM20" s="60">
        <f t="shared" si="18"/>
        <v>-270.98791532439691</v>
      </c>
      <c r="AN20" s="60">
        <f t="shared" si="18"/>
        <v>-270.98791532439691</v>
      </c>
      <c r="AO20" s="60">
        <f t="shared" si="18"/>
        <v>270.98791532439691</v>
      </c>
      <c r="AP20" s="61" t="str">
        <f t="shared" si="19"/>
        <v/>
      </c>
      <c r="AQ20" s="62">
        <f t="shared" si="6"/>
        <v>35</v>
      </c>
      <c r="AR20" s="63">
        <f t="shared" si="20"/>
        <v>1.5268935110443018</v>
      </c>
      <c r="AS20" s="63">
        <f t="shared" si="21"/>
        <v>76.344675552215094</v>
      </c>
      <c r="AT20" s="63">
        <f t="shared" si="22"/>
        <v>152.68935110443019</v>
      </c>
      <c r="AU20" s="63">
        <f t="shared" si="7"/>
        <v>-76.344675552215094</v>
      </c>
      <c r="AV20" s="68">
        <f t="shared" si="23"/>
        <v>0.1</v>
      </c>
      <c r="AW20" s="63">
        <f t="shared" si="24"/>
        <v>381.72337776107548</v>
      </c>
      <c r="AX20" s="63">
        <f t="shared" si="25"/>
        <v>-152.68935110443019</v>
      </c>
      <c r="AY20" s="64">
        <f t="shared" si="26"/>
        <v>229.0340266566453</v>
      </c>
      <c r="AZ20" s="65">
        <f t="shared" si="27"/>
        <v>134.50839775809604</v>
      </c>
      <c r="BA20" s="51">
        <f t="shared" si="28"/>
        <v>534.41272886550564</v>
      </c>
      <c r="BB20" s="55">
        <f t="shared" si="29"/>
        <v>5.3951250474648493E-2</v>
      </c>
      <c r="BC20" s="55">
        <f t="shared" si="30"/>
        <v>2.422983367848933</v>
      </c>
      <c r="BE20" s="52">
        <f>IF(((AS20-T20)/T20)&gt;=BE$4,AD20,"")</f>
        <v>18.799999999999983</v>
      </c>
      <c r="BF20" s="52" t="str">
        <f t="shared" si="31"/>
        <v/>
      </c>
      <c r="BG20" s="52">
        <f>IF(BB20&lt;=BG$4,AD20,"")</f>
        <v>18.799999999999983</v>
      </c>
      <c r="BH20" s="52">
        <f>IF(BC20&gt;=BH$4,AD20,"")</f>
        <v>18.799999999999983</v>
      </c>
    </row>
    <row r="21" spans="2:60">
      <c r="B21" s="10">
        <v>14</v>
      </c>
      <c r="C21" s="16"/>
      <c r="D21" s="34"/>
      <c r="E21" s="17"/>
      <c r="F21" s="17"/>
      <c r="G21" s="6">
        <f t="shared" si="9"/>
        <v>-0.41508542966183826</v>
      </c>
      <c r="H21" s="27" t="str">
        <f t="shared" si="10"/>
        <v/>
      </c>
      <c r="I21" s="27" t="e">
        <f t="shared" si="11"/>
        <v>#VALUE!</v>
      </c>
      <c r="J21" s="27" t="e">
        <f t="shared" si="12"/>
        <v>#VALUE!</v>
      </c>
      <c r="K21" s="27" t="str">
        <f t="shared" si="13"/>
        <v/>
      </c>
      <c r="L21" s="27" t="e">
        <f t="shared" si="14"/>
        <v>#VALUE!</v>
      </c>
      <c r="M21" s="27" t="str">
        <f t="shared" si="15"/>
        <v/>
      </c>
      <c r="N21" s="6"/>
      <c r="O21" s="2"/>
      <c r="P21" s="2"/>
      <c r="Q21" s="1">
        <f t="shared" si="32"/>
        <v>14.36</v>
      </c>
      <c r="S21" s="70">
        <f t="shared" si="33"/>
        <v>7</v>
      </c>
      <c r="T21" s="71">
        <f t="shared" si="33"/>
        <v>50</v>
      </c>
      <c r="U21" s="71">
        <f t="shared" si="33"/>
        <v>2</v>
      </c>
      <c r="V21" s="72">
        <f t="shared" si="0"/>
        <v>5</v>
      </c>
      <c r="W21" s="70">
        <f t="shared" si="16"/>
        <v>2</v>
      </c>
      <c r="X21" s="72">
        <f t="shared" si="16"/>
        <v>7</v>
      </c>
      <c r="Y21" s="73">
        <f t="shared" si="16"/>
        <v>0.7142857142857143</v>
      </c>
      <c r="Z21" s="73">
        <f t="shared" si="16"/>
        <v>0.5</v>
      </c>
      <c r="AA21" s="71">
        <f t="shared" si="16"/>
        <v>10000</v>
      </c>
      <c r="AB21" s="71">
        <f t="shared" si="16"/>
        <v>9905.4743711014507</v>
      </c>
      <c r="AC21" s="71">
        <f t="shared" si="17"/>
        <v>94.525628898549257</v>
      </c>
      <c r="AD21" s="76">
        <f t="shared" si="34"/>
        <v>18.699999999999982</v>
      </c>
      <c r="AE21" s="71">
        <f t="shared" si="35"/>
        <v>0.70000000000000007</v>
      </c>
      <c r="AF21" s="71">
        <f t="shared" si="35"/>
        <v>5.6000000000000005</v>
      </c>
      <c r="AG21" s="74">
        <f t="shared" si="35"/>
        <v>200</v>
      </c>
      <c r="AH21" s="60">
        <f t="shared" si="35"/>
        <v>50</v>
      </c>
      <c r="AI21" s="60">
        <f t="shared" si="35"/>
        <v>280</v>
      </c>
      <c r="AJ21" s="60">
        <f t="shared" si="18"/>
        <v>10280</v>
      </c>
      <c r="AK21" s="60">
        <f t="shared" si="18"/>
        <v>460.27990038164342</v>
      </c>
      <c r="AL21" s="60">
        <f t="shared" si="18"/>
        <v>9.2055980076328687</v>
      </c>
      <c r="AM21" s="60">
        <f t="shared" si="18"/>
        <v>-270.98791532439691</v>
      </c>
      <c r="AN21" s="60">
        <f t="shared" si="18"/>
        <v>-270.98791532439691</v>
      </c>
      <c r="AO21" s="60">
        <f t="shared" si="18"/>
        <v>270.98791532439691</v>
      </c>
      <c r="AP21" s="61" t="str">
        <f t="shared" si="19"/>
        <v/>
      </c>
      <c r="AQ21" s="62">
        <f t="shared" si="6"/>
        <v>35</v>
      </c>
      <c r="AR21" s="63">
        <f t="shared" si="20"/>
        <v>1.5297111234028278</v>
      </c>
      <c r="AS21" s="63">
        <f t="shared" si="21"/>
        <v>76.485556170141393</v>
      </c>
      <c r="AT21" s="63">
        <f t="shared" si="22"/>
        <v>152.97111234028279</v>
      </c>
      <c r="AU21" s="63">
        <f t="shared" si="7"/>
        <v>-76.485556170141393</v>
      </c>
      <c r="AV21" s="68">
        <f t="shared" si="23"/>
        <v>0.1</v>
      </c>
      <c r="AW21" s="63">
        <f t="shared" si="24"/>
        <v>382.42778085070699</v>
      </c>
      <c r="AX21" s="63">
        <f t="shared" si="25"/>
        <v>-152.97111234028279</v>
      </c>
      <c r="AY21" s="64">
        <f t="shared" si="26"/>
        <v>229.45666851042421</v>
      </c>
      <c r="AZ21" s="65">
        <f t="shared" si="27"/>
        <v>134.93103961187495</v>
      </c>
      <c r="BA21" s="51">
        <f t="shared" si="28"/>
        <v>535.39889319098972</v>
      </c>
      <c r="BB21" s="55">
        <f t="shared" si="29"/>
        <v>5.4050807980784814E-2</v>
      </c>
      <c r="BC21" s="55">
        <f t="shared" si="30"/>
        <v>2.427454555808259</v>
      </c>
      <c r="BE21" s="52">
        <f>IF(((AS21-T21)/T21)&gt;=BE$4,AD21,"")</f>
        <v>18.699999999999982</v>
      </c>
      <c r="BF21" s="52" t="str">
        <f t="shared" si="31"/>
        <v/>
      </c>
      <c r="BG21" s="52">
        <f>IF(BB21&lt;=BG$4,AD21,"")</f>
        <v>18.699999999999982</v>
      </c>
      <c r="BH21" s="52">
        <f>IF(BC21&gt;=BH$4,AD21,"")</f>
        <v>18.699999999999982</v>
      </c>
    </row>
    <row r="22" spans="2:60">
      <c r="B22" s="10">
        <v>15</v>
      </c>
      <c r="C22" s="16"/>
      <c r="D22" s="34"/>
      <c r="E22" s="17"/>
      <c r="F22" s="17"/>
      <c r="G22" s="6">
        <f t="shared" si="9"/>
        <v>-0.41508542966183826</v>
      </c>
      <c r="H22" s="27" t="str">
        <f t="shared" si="10"/>
        <v/>
      </c>
      <c r="I22" s="27" t="e">
        <f t="shared" si="11"/>
        <v>#VALUE!</v>
      </c>
      <c r="J22" s="27" t="e">
        <f t="shared" si="12"/>
        <v>#VALUE!</v>
      </c>
      <c r="K22" s="27" t="str">
        <f t="shared" si="13"/>
        <v/>
      </c>
      <c r="L22" s="27" t="e">
        <f t="shared" si="14"/>
        <v>#VALUE!</v>
      </c>
      <c r="M22" s="27" t="str">
        <f t="shared" si="15"/>
        <v/>
      </c>
      <c r="N22" s="6"/>
      <c r="O22" s="2"/>
      <c r="P22" s="2"/>
      <c r="Q22" s="1">
        <f t="shared" si="32"/>
        <v>14.36</v>
      </c>
      <c r="S22" s="70">
        <f t="shared" si="33"/>
        <v>7</v>
      </c>
      <c r="T22" s="71">
        <f t="shared" si="33"/>
        <v>50</v>
      </c>
      <c r="U22" s="71">
        <f t="shared" si="33"/>
        <v>2</v>
      </c>
      <c r="V22" s="72">
        <f t="shared" si="0"/>
        <v>5</v>
      </c>
      <c r="W22" s="70">
        <f t="shared" si="16"/>
        <v>2</v>
      </c>
      <c r="X22" s="72">
        <f t="shared" si="16"/>
        <v>7</v>
      </c>
      <c r="Y22" s="73">
        <f t="shared" si="16"/>
        <v>0.7142857142857143</v>
      </c>
      <c r="Z22" s="73">
        <f t="shared" si="16"/>
        <v>0.5</v>
      </c>
      <c r="AA22" s="71">
        <f t="shared" si="16"/>
        <v>10000</v>
      </c>
      <c r="AB22" s="71">
        <f t="shared" si="16"/>
        <v>9905.4743711014507</v>
      </c>
      <c r="AC22" s="71">
        <f t="shared" si="17"/>
        <v>94.525628898549257</v>
      </c>
      <c r="AD22" s="76">
        <f t="shared" si="34"/>
        <v>18.59999999999998</v>
      </c>
      <c r="AE22" s="71">
        <f t="shared" si="35"/>
        <v>0.70000000000000007</v>
      </c>
      <c r="AF22" s="71">
        <f t="shared" si="35"/>
        <v>5.6000000000000005</v>
      </c>
      <c r="AG22" s="74">
        <f t="shared" si="35"/>
        <v>200</v>
      </c>
      <c r="AH22" s="60">
        <f t="shared" si="35"/>
        <v>50</v>
      </c>
      <c r="AI22" s="60">
        <f t="shared" si="35"/>
        <v>280</v>
      </c>
      <c r="AJ22" s="60">
        <f t="shared" si="18"/>
        <v>10280</v>
      </c>
      <c r="AK22" s="60">
        <f t="shared" si="18"/>
        <v>460.27990038164342</v>
      </c>
      <c r="AL22" s="60">
        <f t="shared" si="18"/>
        <v>9.2055980076328687</v>
      </c>
      <c r="AM22" s="60">
        <f t="shared" si="18"/>
        <v>-270.98791532439691</v>
      </c>
      <c r="AN22" s="60">
        <f t="shared" si="18"/>
        <v>-270.98791532439691</v>
      </c>
      <c r="AO22" s="60">
        <f t="shared" si="18"/>
        <v>270.98791532439691</v>
      </c>
      <c r="AP22" s="61" t="str">
        <f t="shared" si="19"/>
        <v/>
      </c>
      <c r="AQ22" s="62">
        <f t="shared" si="6"/>
        <v>35</v>
      </c>
      <c r="AR22" s="63">
        <f t="shared" si="20"/>
        <v>1.5325590326684342</v>
      </c>
      <c r="AS22" s="63">
        <f t="shared" si="21"/>
        <v>76.627951633421702</v>
      </c>
      <c r="AT22" s="63">
        <f t="shared" si="22"/>
        <v>153.2559032668434</v>
      </c>
      <c r="AU22" s="63">
        <f t="shared" si="7"/>
        <v>-76.627951633421702</v>
      </c>
      <c r="AV22" s="68">
        <f t="shared" si="23"/>
        <v>0.1</v>
      </c>
      <c r="AW22" s="63">
        <f t="shared" si="24"/>
        <v>383.13975816710854</v>
      </c>
      <c r="AX22" s="63">
        <f t="shared" si="25"/>
        <v>-153.2559032668434</v>
      </c>
      <c r="AY22" s="64">
        <f t="shared" si="26"/>
        <v>229.88385490026513</v>
      </c>
      <c r="AZ22" s="65">
        <f t="shared" si="27"/>
        <v>135.35822600171588</v>
      </c>
      <c r="BA22" s="51">
        <f t="shared" si="28"/>
        <v>536.39566143395189</v>
      </c>
      <c r="BB22" s="55">
        <f t="shared" si="29"/>
        <v>5.4151435997739777E-2</v>
      </c>
      <c r="BC22" s="55">
        <f t="shared" si="30"/>
        <v>2.4319738210574688</v>
      </c>
      <c r="BE22" s="52">
        <f>IF(((AS22-T22)/T22)&gt;=BE$4,AD22,"")</f>
        <v>18.59999999999998</v>
      </c>
      <c r="BF22" s="52" t="str">
        <f t="shared" si="31"/>
        <v/>
      </c>
      <c r="BG22" s="52">
        <f>IF(BB22&lt;=BG$4,AD22,"")</f>
        <v>18.59999999999998</v>
      </c>
      <c r="BH22" s="52">
        <f>IF(BC22&gt;=BH$4,AD22,"")</f>
        <v>18.59999999999998</v>
      </c>
    </row>
    <row r="23" spans="2:60">
      <c r="B23" s="10">
        <v>16</v>
      </c>
      <c r="C23" s="16"/>
      <c r="D23" s="34"/>
      <c r="E23" s="17"/>
      <c r="F23" s="17"/>
      <c r="G23" s="6">
        <f t="shared" si="9"/>
        <v>-0.41508542966183826</v>
      </c>
      <c r="H23" s="27" t="str">
        <f t="shared" si="10"/>
        <v/>
      </c>
      <c r="I23" s="27" t="e">
        <f t="shared" si="11"/>
        <v>#VALUE!</v>
      </c>
      <c r="J23" s="27" t="e">
        <f t="shared" si="12"/>
        <v>#VALUE!</v>
      </c>
      <c r="K23" s="27" t="str">
        <f t="shared" si="13"/>
        <v/>
      </c>
      <c r="L23" s="27" t="e">
        <f t="shared" si="14"/>
        <v>#VALUE!</v>
      </c>
      <c r="M23" s="27" t="str">
        <f t="shared" si="15"/>
        <v/>
      </c>
      <c r="N23" s="6"/>
      <c r="O23" s="2"/>
      <c r="P23" s="2"/>
      <c r="Q23" s="1">
        <f t="shared" si="32"/>
        <v>14.36</v>
      </c>
      <c r="S23" s="70">
        <f t="shared" si="33"/>
        <v>7</v>
      </c>
      <c r="T23" s="71">
        <f t="shared" si="33"/>
        <v>50</v>
      </c>
      <c r="U23" s="71">
        <f t="shared" si="33"/>
        <v>2</v>
      </c>
      <c r="V23" s="72">
        <f t="shared" si="0"/>
        <v>5</v>
      </c>
      <c r="W23" s="70">
        <f t="shared" si="16"/>
        <v>2</v>
      </c>
      <c r="X23" s="72">
        <f t="shared" si="16"/>
        <v>7</v>
      </c>
      <c r="Y23" s="73">
        <f t="shared" si="16"/>
        <v>0.7142857142857143</v>
      </c>
      <c r="Z23" s="73">
        <f t="shared" si="16"/>
        <v>0.5</v>
      </c>
      <c r="AA23" s="71">
        <f t="shared" si="16"/>
        <v>10000</v>
      </c>
      <c r="AB23" s="71">
        <f t="shared" si="16"/>
        <v>9905.4743711014507</v>
      </c>
      <c r="AC23" s="71">
        <f t="shared" si="17"/>
        <v>94.525628898549257</v>
      </c>
      <c r="AD23" s="76">
        <f t="shared" si="34"/>
        <v>18.499999999999979</v>
      </c>
      <c r="AE23" s="71">
        <f t="shared" si="35"/>
        <v>0.70000000000000007</v>
      </c>
      <c r="AF23" s="71">
        <f t="shared" si="35"/>
        <v>5.6000000000000005</v>
      </c>
      <c r="AG23" s="74">
        <f t="shared" si="35"/>
        <v>200</v>
      </c>
      <c r="AH23" s="60">
        <f t="shared" si="35"/>
        <v>50</v>
      </c>
      <c r="AI23" s="60">
        <f t="shared" si="35"/>
        <v>280</v>
      </c>
      <c r="AJ23" s="60">
        <f t="shared" si="18"/>
        <v>10280</v>
      </c>
      <c r="AK23" s="60">
        <f t="shared" si="18"/>
        <v>460.27990038164342</v>
      </c>
      <c r="AL23" s="60">
        <f t="shared" si="18"/>
        <v>9.2055980076328687</v>
      </c>
      <c r="AM23" s="60">
        <f t="shared" si="18"/>
        <v>-270.98791532439691</v>
      </c>
      <c r="AN23" s="60">
        <f t="shared" si="18"/>
        <v>-270.98791532439691</v>
      </c>
      <c r="AO23" s="60">
        <f t="shared" si="18"/>
        <v>270.98791532439691</v>
      </c>
      <c r="AP23" s="61" t="str">
        <f t="shared" si="19"/>
        <v/>
      </c>
      <c r="AQ23" s="62">
        <f t="shared" si="6"/>
        <v>35</v>
      </c>
      <c r="AR23" s="63">
        <f t="shared" si="20"/>
        <v>1.5354377301423177</v>
      </c>
      <c r="AS23" s="63">
        <f t="shared" si="21"/>
        <v>76.77188650711588</v>
      </c>
      <c r="AT23" s="63">
        <f t="shared" si="22"/>
        <v>153.54377301423176</v>
      </c>
      <c r="AU23" s="63">
        <f t="shared" si="7"/>
        <v>-76.77188650711588</v>
      </c>
      <c r="AV23" s="68">
        <f t="shared" si="23"/>
        <v>0.1</v>
      </c>
      <c r="AW23" s="63">
        <f t="shared" si="24"/>
        <v>383.8594325355794</v>
      </c>
      <c r="AX23" s="63">
        <f t="shared" si="25"/>
        <v>-153.54377301423176</v>
      </c>
      <c r="AY23" s="64">
        <f t="shared" si="26"/>
        <v>230.31565952134764</v>
      </c>
      <c r="AZ23" s="65">
        <f t="shared" si="27"/>
        <v>135.79003062279838</v>
      </c>
      <c r="BA23" s="51">
        <f t="shared" si="28"/>
        <v>537.40320554981122</v>
      </c>
      <c r="BB23" s="55">
        <f t="shared" si="29"/>
        <v>5.4253151885148336E-2</v>
      </c>
      <c r="BC23" s="55">
        <f t="shared" si="30"/>
        <v>2.4365419432282924</v>
      </c>
      <c r="BE23" s="52">
        <f>IF(((AS23-T23)/T23)&gt;=BE$4,AD23,"")</f>
        <v>18.499999999999979</v>
      </c>
      <c r="BF23" s="52" t="str">
        <f t="shared" si="31"/>
        <v/>
      </c>
      <c r="BG23" s="52">
        <f>IF(BB23&lt;=BG$4,AD23,"")</f>
        <v>18.499999999999979</v>
      </c>
      <c r="BH23" s="52">
        <f>IF(BC23&gt;=BH$4,AD23,"")</f>
        <v>18.499999999999979</v>
      </c>
    </row>
    <row r="24" spans="2:60">
      <c r="B24" s="10">
        <v>17</v>
      </c>
      <c r="C24" s="16"/>
      <c r="D24" s="16"/>
      <c r="E24" s="17"/>
      <c r="F24" s="22"/>
      <c r="G24" s="6">
        <f t="shared" si="9"/>
        <v>-0.41508542966183826</v>
      </c>
      <c r="H24" s="27" t="str">
        <f t="shared" si="10"/>
        <v/>
      </c>
      <c r="I24" s="27" t="e">
        <f t="shared" si="11"/>
        <v>#VALUE!</v>
      </c>
      <c r="J24" s="27" t="e">
        <f t="shared" si="12"/>
        <v>#VALUE!</v>
      </c>
      <c r="K24" s="27" t="str">
        <f t="shared" si="13"/>
        <v/>
      </c>
      <c r="L24" s="27" t="e">
        <f t="shared" si="14"/>
        <v>#VALUE!</v>
      </c>
      <c r="M24" s="27" t="str">
        <f t="shared" si="15"/>
        <v/>
      </c>
      <c r="N24" s="6"/>
      <c r="O24" s="2"/>
      <c r="P24" s="2"/>
      <c r="Q24" s="1">
        <f t="shared" si="32"/>
        <v>14.36</v>
      </c>
      <c r="S24" s="70">
        <f t="shared" si="33"/>
        <v>7</v>
      </c>
      <c r="T24" s="71">
        <f t="shared" si="33"/>
        <v>50</v>
      </c>
      <c r="U24" s="71">
        <f t="shared" si="33"/>
        <v>2</v>
      </c>
      <c r="V24" s="72">
        <f t="shared" si="0"/>
        <v>5</v>
      </c>
      <c r="W24" s="70">
        <f t="shared" si="16"/>
        <v>2</v>
      </c>
      <c r="X24" s="72">
        <f t="shared" si="16"/>
        <v>7</v>
      </c>
      <c r="Y24" s="73">
        <f t="shared" si="16"/>
        <v>0.7142857142857143</v>
      </c>
      <c r="Z24" s="73">
        <f t="shared" si="16"/>
        <v>0.5</v>
      </c>
      <c r="AA24" s="71">
        <f t="shared" si="16"/>
        <v>10000</v>
      </c>
      <c r="AB24" s="71">
        <f t="shared" si="16"/>
        <v>9905.4743711014507</v>
      </c>
      <c r="AC24" s="71">
        <f t="shared" si="17"/>
        <v>94.525628898549257</v>
      </c>
      <c r="AD24" s="76">
        <f t="shared" si="34"/>
        <v>18.399999999999977</v>
      </c>
      <c r="AE24" s="71">
        <f t="shared" si="35"/>
        <v>0.70000000000000007</v>
      </c>
      <c r="AF24" s="71">
        <f t="shared" si="35"/>
        <v>5.6000000000000005</v>
      </c>
      <c r="AG24" s="74">
        <f t="shared" si="35"/>
        <v>200</v>
      </c>
      <c r="AH24" s="60">
        <f t="shared" si="35"/>
        <v>50</v>
      </c>
      <c r="AI24" s="60">
        <f t="shared" si="35"/>
        <v>280</v>
      </c>
      <c r="AJ24" s="60">
        <f t="shared" si="18"/>
        <v>10280</v>
      </c>
      <c r="AK24" s="60">
        <f t="shared" si="18"/>
        <v>460.27990038164342</v>
      </c>
      <c r="AL24" s="60">
        <f t="shared" si="18"/>
        <v>9.2055980076328687</v>
      </c>
      <c r="AM24" s="60">
        <f t="shared" si="18"/>
        <v>-270.98791532439691</v>
      </c>
      <c r="AN24" s="60">
        <f t="shared" si="18"/>
        <v>-270.98791532439691</v>
      </c>
      <c r="AO24" s="60">
        <f t="shared" si="18"/>
        <v>270.98791532439691</v>
      </c>
      <c r="AP24" s="61" t="str">
        <f t="shared" si="19"/>
        <v/>
      </c>
      <c r="AQ24" s="62">
        <f t="shared" si="6"/>
        <v>35</v>
      </c>
      <c r="AR24" s="63">
        <f t="shared" si="20"/>
        <v>1.5383477178061349</v>
      </c>
      <c r="AS24" s="63">
        <f t="shared" si="21"/>
        <v>76.917385890306747</v>
      </c>
      <c r="AT24" s="63">
        <f t="shared" si="22"/>
        <v>153.83477178061349</v>
      </c>
      <c r="AU24" s="63">
        <f t="shared" si="7"/>
        <v>-76.917385890306747</v>
      </c>
      <c r="AV24" s="68">
        <f t="shared" si="23"/>
        <v>0.1</v>
      </c>
      <c r="AW24" s="63">
        <f t="shared" si="24"/>
        <v>384.58692945153371</v>
      </c>
      <c r="AX24" s="63">
        <f t="shared" si="25"/>
        <v>-153.83477178061349</v>
      </c>
      <c r="AY24" s="64">
        <f t="shared" si="26"/>
        <v>230.75215767092021</v>
      </c>
      <c r="AZ24" s="65">
        <f t="shared" si="27"/>
        <v>136.22652877237095</v>
      </c>
      <c r="BA24" s="51">
        <f t="shared" si="28"/>
        <v>538.42170123214726</v>
      </c>
      <c r="BB24" s="55">
        <f t="shared" si="29"/>
        <v>5.4355973380028726E-2</v>
      </c>
      <c r="BC24" s="55">
        <f t="shared" si="30"/>
        <v>2.4411597189009733</v>
      </c>
      <c r="BE24" s="52">
        <f>IF(((AS24-T24)/T24)&gt;=BE$4,AD24,"")</f>
        <v>18.399999999999977</v>
      </c>
      <c r="BF24" s="52" t="str">
        <f t="shared" si="31"/>
        <v/>
      </c>
      <c r="BG24" s="52">
        <f>IF(BB24&lt;=BG$4,AD24,"")</f>
        <v>18.399999999999977</v>
      </c>
      <c r="BH24" s="52">
        <f>IF(BC24&gt;=BH$4,AD24,"")</f>
        <v>18.399999999999977</v>
      </c>
    </row>
    <row r="25" spans="2:60">
      <c r="B25" s="10">
        <v>18</v>
      </c>
      <c r="C25" s="16"/>
      <c r="D25" s="16"/>
      <c r="E25" s="17"/>
      <c r="F25" s="22"/>
      <c r="G25" s="6">
        <f t="shared" si="9"/>
        <v>-0.41508542966183826</v>
      </c>
      <c r="H25" s="27" t="str">
        <f t="shared" si="10"/>
        <v/>
      </c>
      <c r="I25" s="27" t="e">
        <f t="shared" si="11"/>
        <v>#VALUE!</v>
      </c>
      <c r="J25" s="27" t="e">
        <f t="shared" si="12"/>
        <v>#VALUE!</v>
      </c>
      <c r="K25" s="27" t="str">
        <f t="shared" si="13"/>
        <v/>
      </c>
      <c r="L25" s="27" t="e">
        <f t="shared" si="14"/>
        <v>#VALUE!</v>
      </c>
      <c r="M25" s="27" t="str">
        <f t="shared" si="15"/>
        <v/>
      </c>
      <c r="N25" s="6"/>
      <c r="O25" s="2"/>
      <c r="P25" s="2"/>
      <c r="Q25" s="1">
        <f t="shared" si="32"/>
        <v>14.36</v>
      </c>
      <c r="S25" s="70">
        <f t="shared" si="33"/>
        <v>7</v>
      </c>
      <c r="T25" s="71">
        <f t="shared" si="33"/>
        <v>50</v>
      </c>
      <c r="U25" s="71">
        <f t="shared" si="33"/>
        <v>2</v>
      </c>
      <c r="V25" s="72">
        <f t="shared" si="0"/>
        <v>5</v>
      </c>
      <c r="W25" s="70">
        <f t="shared" ref="W25:AB40" si="36">W24</f>
        <v>2</v>
      </c>
      <c r="X25" s="72">
        <f t="shared" si="36"/>
        <v>7</v>
      </c>
      <c r="Y25" s="73">
        <f t="shared" si="36"/>
        <v>0.7142857142857143</v>
      </c>
      <c r="Z25" s="73">
        <f t="shared" si="36"/>
        <v>0.5</v>
      </c>
      <c r="AA25" s="71">
        <f t="shared" si="36"/>
        <v>10000</v>
      </c>
      <c r="AB25" s="71">
        <f t="shared" si="36"/>
        <v>9905.4743711014507</v>
      </c>
      <c r="AC25" s="71">
        <f t="shared" si="17"/>
        <v>94.525628898549257</v>
      </c>
      <c r="AD25" s="76">
        <f t="shared" si="34"/>
        <v>18.299999999999976</v>
      </c>
      <c r="AE25" s="71">
        <f t="shared" si="35"/>
        <v>0.70000000000000007</v>
      </c>
      <c r="AF25" s="71">
        <f t="shared" si="35"/>
        <v>5.6000000000000005</v>
      </c>
      <c r="AG25" s="74">
        <f t="shared" si="35"/>
        <v>200</v>
      </c>
      <c r="AH25" s="60">
        <f t="shared" si="35"/>
        <v>50</v>
      </c>
      <c r="AI25" s="60">
        <f t="shared" si="35"/>
        <v>280</v>
      </c>
      <c r="AJ25" s="60">
        <f t="shared" si="35"/>
        <v>10280</v>
      </c>
      <c r="AK25" s="60">
        <f t="shared" si="35"/>
        <v>460.27990038164342</v>
      </c>
      <c r="AL25" s="60">
        <f t="shared" si="35"/>
        <v>9.2055980076328687</v>
      </c>
      <c r="AM25" s="60">
        <f t="shared" si="35"/>
        <v>-270.98791532439691</v>
      </c>
      <c r="AN25" s="60">
        <f t="shared" si="35"/>
        <v>-270.98791532439691</v>
      </c>
      <c r="AO25" s="60">
        <f t="shared" si="35"/>
        <v>270.98791532439691</v>
      </c>
      <c r="AP25" s="61" t="str">
        <f t="shared" si="19"/>
        <v/>
      </c>
      <c r="AQ25" s="62">
        <f t="shared" si="6"/>
        <v>35</v>
      </c>
      <c r="AR25" s="63">
        <f t="shared" si="20"/>
        <v>1.5412895086138185</v>
      </c>
      <c r="AS25" s="63">
        <f t="shared" si="21"/>
        <v>77.064475430690919</v>
      </c>
      <c r="AT25" s="63">
        <f t="shared" si="22"/>
        <v>154.12895086138184</v>
      </c>
      <c r="AU25" s="63">
        <f t="shared" si="7"/>
        <v>-77.064475430690919</v>
      </c>
      <c r="AV25" s="68">
        <f t="shared" si="23"/>
        <v>0.1</v>
      </c>
      <c r="AW25" s="63">
        <f t="shared" si="24"/>
        <v>385.32237715345457</v>
      </c>
      <c r="AX25" s="63">
        <f t="shared" si="25"/>
        <v>-154.12895086138184</v>
      </c>
      <c r="AY25" s="64">
        <f t="shared" si="26"/>
        <v>231.19342629207273</v>
      </c>
      <c r="AZ25" s="65">
        <f t="shared" si="27"/>
        <v>136.66779739352347</v>
      </c>
      <c r="BA25" s="51">
        <f t="shared" si="28"/>
        <v>539.45132801483646</v>
      </c>
      <c r="BB25" s="55">
        <f t="shared" si="29"/>
        <v>5.445991860709358E-2</v>
      </c>
      <c r="BC25" s="55">
        <f t="shared" si="30"/>
        <v>2.4458279620673435</v>
      </c>
      <c r="BE25" s="52">
        <f>IF(((AS25-T25)/T25)&gt;=BE$4,AD25,"")</f>
        <v>18.299999999999976</v>
      </c>
      <c r="BF25" s="52" t="str">
        <f t="shared" si="31"/>
        <v/>
      </c>
      <c r="BG25" s="52">
        <f>IF(BB25&lt;=BG$4,AD25,"")</f>
        <v>18.299999999999976</v>
      </c>
      <c r="BH25" s="52">
        <f>IF(BC25&gt;=BH$4,AD25,"")</f>
        <v>18.299999999999976</v>
      </c>
    </row>
    <row r="26" spans="2:60">
      <c r="B26" s="10">
        <v>19</v>
      </c>
      <c r="C26" s="16"/>
      <c r="D26" s="16"/>
      <c r="E26" s="17"/>
      <c r="F26" s="22"/>
      <c r="G26" s="6">
        <f t="shared" si="9"/>
        <v>-0.41508542966183826</v>
      </c>
      <c r="H26" s="27" t="str">
        <f t="shared" si="10"/>
        <v/>
      </c>
      <c r="I26" s="27" t="e">
        <f t="shared" si="11"/>
        <v>#VALUE!</v>
      </c>
      <c r="J26" s="27" t="e">
        <f t="shared" si="12"/>
        <v>#VALUE!</v>
      </c>
      <c r="K26" s="27" t="str">
        <f t="shared" si="13"/>
        <v/>
      </c>
      <c r="L26" s="27" t="e">
        <f t="shared" si="14"/>
        <v>#VALUE!</v>
      </c>
      <c r="M26" s="27" t="str">
        <f t="shared" si="15"/>
        <v/>
      </c>
      <c r="N26" s="6"/>
      <c r="O26" s="2"/>
      <c r="P26" s="2"/>
      <c r="Q26" s="1">
        <f t="shared" si="32"/>
        <v>14.36</v>
      </c>
      <c r="S26" s="70">
        <f t="shared" ref="S26:U41" si="37">S25</f>
        <v>7</v>
      </c>
      <c r="T26" s="71">
        <f t="shared" si="37"/>
        <v>50</v>
      </c>
      <c r="U26" s="71">
        <f t="shared" si="37"/>
        <v>2</v>
      </c>
      <c r="V26" s="72">
        <f t="shared" si="0"/>
        <v>5</v>
      </c>
      <c r="W26" s="70">
        <f t="shared" si="36"/>
        <v>2</v>
      </c>
      <c r="X26" s="72">
        <f t="shared" si="36"/>
        <v>7</v>
      </c>
      <c r="Y26" s="73">
        <f t="shared" si="36"/>
        <v>0.7142857142857143</v>
      </c>
      <c r="Z26" s="73">
        <f t="shared" si="36"/>
        <v>0.5</v>
      </c>
      <c r="AA26" s="71">
        <f t="shared" si="36"/>
        <v>10000</v>
      </c>
      <c r="AB26" s="71">
        <f t="shared" si="36"/>
        <v>9905.4743711014507</v>
      </c>
      <c r="AC26" s="71">
        <f t="shared" si="17"/>
        <v>94.525628898549257</v>
      </c>
      <c r="AD26" s="76">
        <f t="shared" si="34"/>
        <v>18.199999999999974</v>
      </c>
      <c r="AE26" s="71">
        <f t="shared" ref="AE26:AO41" si="38">AE25</f>
        <v>0.70000000000000007</v>
      </c>
      <c r="AF26" s="71">
        <f t="shared" si="38"/>
        <v>5.6000000000000005</v>
      </c>
      <c r="AG26" s="74">
        <f t="shared" si="38"/>
        <v>200</v>
      </c>
      <c r="AH26" s="60">
        <f t="shared" si="38"/>
        <v>50</v>
      </c>
      <c r="AI26" s="60">
        <f t="shared" si="38"/>
        <v>280</v>
      </c>
      <c r="AJ26" s="60">
        <f t="shared" si="38"/>
        <v>10280</v>
      </c>
      <c r="AK26" s="60">
        <f t="shared" si="38"/>
        <v>460.27990038164342</v>
      </c>
      <c r="AL26" s="60">
        <f t="shared" si="38"/>
        <v>9.2055980076328687</v>
      </c>
      <c r="AM26" s="60">
        <f t="shared" si="38"/>
        <v>-270.98791532439691</v>
      </c>
      <c r="AN26" s="60">
        <f t="shared" si="38"/>
        <v>-270.98791532439691</v>
      </c>
      <c r="AO26" s="60">
        <f t="shared" si="38"/>
        <v>270.98791532439691</v>
      </c>
      <c r="AP26" s="61" t="str">
        <f t="shared" si="19"/>
        <v/>
      </c>
      <c r="AQ26" s="62">
        <f t="shared" si="6"/>
        <v>35</v>
      </c>
      <c r="AR26" s="63">
        <f t="shared" si="20"/>
        <v>1.5442636267930157</v>
      </c>
      <c r="AS26" s="63">
        <f t="shared" si="21"/>
        <v>77.213181339650788</v>
      </c>
      <c r="AT26" s="63">
        <f t="shared" si="22"/>
        <v>154.42636267930158</v>
      </c>
      <c r="AU26" s="63">
        <f t="shared" si="7"/>
        <v>-77.213181339650788</v>
      </c>
      <c r="AV26" s="68">
        <f t="shared" si="23"/>
        <v>0.1</v>
      </c>
      <c r="AW26" s="63">
        <f t="shared" si="24"/>
        <v>386.06590669825391</v>
      </c>
      <c r="AX26" s="63">
        <f t="shared" si="25"/>
        <v>-154.42636267930158</v>
      </c>
      <c r="AY26" s="64">
        <f t="shared" si="26"/>
        <v>231.63954401895234</v>
      </c>
      <c r="AZ26" s="65">
        <f t="shared" si="27"/>
        <v>137.11391512040308</v>
      </c>
      <c r="BA26" s="51">
        <f t="shared" si="28"/>
        <v>540.49226937755554</v>
      </c>
      <c r="BB26" s="55">
        <f t="shared" si="29"/>
        <v>5.456500608940093E-2</v>
      </c>
      <c r="BC26" s="55">
        <f t="shared" si="30"/>
        <v>2.4505475046091703</v>
      </c>
      <c r="BE26" s="52">
        <f>IF(((AS26-T26)/T26)&gt;=BE$4,AD26,"")</f>
        <v>18.199999999999974</v>
      </c>
      <c r="BF26" s="52" t="str">
        <f t="shared" si="31"/>
        <v/>
      </c>
      <c r="BG26" s="52">
        <f>IF(BB26&lt;=BG$4,AD26,"")</f>
        <v>18.199999999999974</v>
      </c>
      <c r="BH26" s="52">
        <f>IF(BC26&gt;=BH$4,AD26,"")</f>
        <v>18.199999999999974</v>
      </c>
    </row>
    <row r="27" spans="2:60">
      <c r="B27" s="10">
        <v>20</v>
      </c>
      <c r="C27" s="16"/>
      <c r="D27" s="16"/>
      <c r="E27" s="17"/>
      <c r="F27" s="22"/>
      <c r="G27" s="6">
        <f t="shared" si="9"/>
        <v>-0.41508542966183826</v>
      </c>
      <c r="H27" s="27" t="str">
        <f t="shared" si="10"/>
        <v/>
      </c>
      <c r="I27" s="27" t="e">
        <f t="shared" si="11"/>
        <v>#VALUE!</v>
      </c>
      <c r="J27" s="27" t="e">
        <f t="shared" si="12"/>
        <v>#VALUE!</v>
      </c>
      <c r="K27" s="27" t="str">
        <f t="shared" si="13"/>
        <v/>
      </c>
      <c r="L27" s="27" t="e">
        <f t="shared" si="14"/>
        <v>#VALUE!</v>
      </c>
      <c r="M27" s="27" t="str">
        <f t="shared" si="15"/>
        <v/>
      </c>
      <c r="N27" s="6"/>
      <c r="O27" s="2"/>
      <c r="P27" s="2"/>
      <c r="Q27" s="1">
        <f t="shared" si="32"/>
        <v>14.36</v>
      </c>
      <c r="S27" s="70">
        <f t="shared" si="37"/>
        <v>7</v>
      </c>
      <c r="T27" s="71">
        <f t="shared" si="37"/>
        <v>50</v>
      </c>
      <c r="U27" s="71">
        <f t="shared" si="37"/>
        <v>2</v>
      </c>
      <c r="V27" s="72">
        <f t="shared" si="0"/>
        <v>5</v>
      </c>
      <c r="W27" s="70">
        <f t="shared" si="36"/>
        <v>2</v>
      </c>
      <c r="X27" s="72">
        <f t="shared" si="36"/>
        <v>7</v>
      </c>
      <c r="Y27" s="73">
        <f t="shared" si="36"/>
        <v>0.7142857142857143</v>
      </c>
      <c r="Z27" s="73">
        <f t="shared" si="36"/>
        <v>0.5</v>
      </c>
      <c r="AA27" s="71">
        <f t="shared" si="36"/>
        <v>10000</v>
      </c>
      <c r="AB27" s="71">
        <f t="shared" si="36"/>
        <v>9905.4743711014507</v>
      </c>
      <c r="AC27" s="71">
        <f t="shared" si="17"/>
        <v>94.525628898549257</v>
      </c>
      <c r="AD27" s="76">
        <f t="shared" si="34"/>
        <v>18.099999999999973</v>
      </c>
      <c r="AE27" s="71">
        <f t="shared" si="38"/>
        <v>0.70000000000000007</v>
      </c>
      <c r="AF27" s="71">
        <f t="shared" si="38"/>
        <v>5.6000000000000005</v>
      </c>
      <c r="AG27" s="74">
        <f t="shared" si="38"/>
        <v>200</v>
      </c>
      <c r="AH27" s="60">
        <f t="shared" si="38"/>
        <v>50</v>
      </c>
      <c r="AI27" s="60">
        <f t="shared" si="38"/>
        <v>280</v>
      </c>
      <c r="AJ27" s="60">
        <f t="shared" si="38"/>
        <v>10280</v>
      </c>
      <c r="AK27" s="60">
        <f t="shared" si="38"/>
        <v>460.27990038164342</v>
      </c>
      <c r="AL27" s="60">
        <f t="shared" si="38"/>
        <v>9.2055980076328687</v>
      </c>
      <c r="AM27" s="60">
        <f t="shared" si="38"/>
        <v>-270.98791532439691</v>
      </c>
      <c r="AN27" s="60">
        <f t="shared" si="38"/>
        <v>-270.98791532439691</v>
      </c>
      <c r="AO27" s="60">
        <f t="shared" si="38"/>
        <v>270.98791532439691</v>
      </c>
      <c r="AP27" s="61" t="str">
        <f t="shared" si="19"/>
        <v/>
      </c>
      <c r="AQ27" s="62">
        <f t="shared" si="6"/>
        <v>35</v>
      </c>
      <c r="AR27" s="63">
        <f t="shared" si="20"/>
        <v>1.5472706081565128</v>
      </c>
      <c r="AS27" s="63">
        <f t="shared" si="21"/>
        <v>77.363530407825635</v>
      </c>
      <c r="AT27" s="63">
        <f t="shared" si="22"/>
        <v>154.72706081565127</v>
      </c>
      <c r="AU27" s="63">
        <f t="shared" si="7"/>
        <v>-77.363530407825635</v>
      </c>
      <c r="AV27" s="68">
        <f t="shared" si="23"/>
        <v>0.1</v>
      </c>
      <c r="AW27" s="63">
        <f t="shared" si="24"/>
        <v>386.81765203912818</v>
      </c>
      <c r="AX27" s="63">
        <f t="shared" si="25"/>
        <v>-154.72706081565127</v>
      </c>
      <c r="AY27" s="64">
        <f t="shared" si="26"/>
        <v>232.09059122347691</v>
      </c>
      <c r="AZ27" s="65">
        <f t="shared" si="27"/>
        <v>137.56496232492765</v>
      </c>
      <c r="BA27" s="51">
        <f t="shared" si="28"/>
        <v>541.54471285477939</v>
      </c>
      <c r="BB27" s="55">
        <f t="shared" si="29"/>
        <v>5.4671254759358051E-2</v>
      </c>
      <c r="BC27" s="55">
        <f t="shared" si="30"/>
        <v>2.4553191967923413</v>
      </c>
      <c r="BE27" s="52">
        <f>IF(((AS27-T27)/T27)&gt;=BE$4,AD27,"")</f>
        <v>18.099999999999973</v>
      </c>
      <c r="BF27" s="52" t="str">
        <f t="shared" si="31"/>
        <v/>
      </c>
      <c r="BG27" s="52">
        <f>IF(BB27&lt;=BG$4,AD27,"")</f>
        <v>18.099999999999973</v>
      </c>
      <c r="BH27" s="52">
        <f>IF(BC27&gt;=BH$4,AD27,"")</f>
        <v>18.099999999999973</v>
      </c>
    </row>
    <row r="28" spans="2:60">
      <c r="B28" s="24"/>
      <c r="C28" s="13" t="s">
        <v>47</v>
      </c>
      <c r="D28" s="33" t="str">
        <f>IF(N28="VINTO","VINTO","")</f>
        <v/>
      </c>
      <c r="E28" s="24"/>
      <c r="F28" s="23"/>
      <c r="G28" s="23"/>
      <c r="H28" s="28"/>
      <c r="I28" s="28"/>
      <c r="J28" s="28"/>
      <c r="K28" s="28">
        <f>SUM(K8:K27)</f>
        <v>0.7</v>
      </c>
      <c r="L28" s="28">
        <f>K28*N3</f>
        <v>35</v>
      </c>
      <c r="M28" s="28">
        <f>SUM(M8:M27)</f>
        <v>120.75427148309193</v>
      </c>
      <c r="N28" s="6">
        <f>IF(H3&gt;J4,"VINTO",M28-L28-K3)</f>
        <v>-374.52562889855147</v>
      </c>
      <c r="O28" s="2">
        <f>N28</f>
        <v>-374.52562889855147</v>
      </c>
      <c r="P28" s="2">
        <f>-O28</f>
        <v>374.52562889855147</v>
      </c>
      <c r="Q28" s="1">
        <f t="shared" si="32"/>
        <v>14.36</v>
      </c>
      <c r="S28" s="70">
        <f t="shared" si="37"/>
        <v>7</v>
      </c>
      <c r="T28" s="71">
        <f t="shared" si="37"/>
        <v>50</v>
      </c>
      <c r="U28" s="71">
        <f t="shared" si="37"/>
        <v>2</v>
      </c>
      <c r="V28" s="72">
        <f t="shared" si="0"/>
        <v>5</v>
      </c>
      <c r="W28" s="70">
        <f t="shared" si="36"/>
        <v>2</v>
      </c>
      <c r="X28" s="72">
        <f t="shared" si="36"/>
        <v>7</v>
      </c>
      <c r="Y28" s="73">
        <f t="shared" si="36"/>
        <v>0.7142857142857143</v>
      </c>
      <c r="Z28" s="73">
        <f t="shared" si="36"/>
        <v>0.5</v>
      </c>
      <c r="AA28" s="71">
        <f t="shared" si="36"/>
        <v>10000</v>
      </c>
      <c r="AB28" s="71">
        <f t="shared" si="36"/>
        <v>9905.4743711014507</v>
      </c>
      <c r="AC28" s="71">
        <f t="shared" si="17"/>
        <v>94.525628898549257</v>
      </c>
      <c r="AD28" s="76">
        <f t="shared" si="34"/>
        <v>17.999999999999972</v>
      </c>
      <c r="AE28" s="71">
        <f t="shared" si="38"/>
        <v>0.70000000000000007</v>
      </c>
      <c r="AF28" s="71">
        <f t="shared" si="38"/>
        <v>5.6000000000000005</v>
      </c>
      <c r="AG28" s="74">
        <f t="shared" si="38"/>
        <v>200</v>
      </c>
      <c r="AH28" s="60">
        <f t="shared" si="38"/>
        <v>50</v>
      </c>
      <c r="AI28" s="60">
        <f t="shared" si="38"/>
        <v>280</v>
      </c>
      <c r="AJ28" s="60">
        <f t="shared" si="38"/>
        <v>10280</v>
      </c>
      <c r="AK28" s="60">
        <f t="shared" si="38"/>
        <v>460.27990038164342</v>
      </c>
      <c r="AL28" s="60">
        <f t="shared" si="38"/>
        <v>9.2055980076328687</v>
      </c>
      <c r="AM28" s="60">
        <f t="shared" si="38"/>
        <v>-270.98791532439691</v>
      </c>
      <c r="AN28" s="60">
        <f t="shared" si="38"/>
        <v>-270.98791532439691</v>
      </c>
      <c r="AO28" s="60">
        <f t="shared" si="38"/>
        <v>270.98791532439691</v>
      </c>
      <c r="AP28" s="61" t="str">
        <f t="shared" si="19"/>
        <v/>
      </c>
      <c r="AQ28" s="62">
        <f t="shared" si="6"/>
        <v>35</v>
      </c>
      <c r="AR28" s="63">
        <f t="shared" si="20"/>
        <v>1.550311000424049</v>
      </c>
      <c r="AS28" s="63">
        <f t="shared" si="21"/>
        <v>77.515550021202444</v>
      </c>
      <c r="AT28" s="63">
        <f t="shared" si="22"/>
        <v>155.03110004240489</v>
      </c>
      <c r="AU28" s="63">
        <f t="shared" si="7"/>
        <v>-77.515550021202444</v>
      </c>
      <c r="AV28" s="68">
        <f t="shared" si="23"/>
        <v>0.1</v>
      </c>
      <c r="AW28" s="63">
        <f t="shared" si="24"/>
        <v>387.57775010601222</v>
      </c>
      <c r="AX28" s="63">
        <f t="shared" si="25"/>
        <v>-155.03110004240489</v>
      </c>
      <c r="AY28" s="64">
        <f t="shared" si="26"/>
        <v>232.54665006360733</v>
      </c>
      <c r="AZ28" s="65">
        <f t="shared" si="27"/>
        <v>138.02102116505807</v>
      </c>
      <c r="BA28" s="51">
        <f t="shared" si="28"/>
        <v>542.6088501484171</v>
      </c>
      <c r="BB28" s="55">
        <f t="shared" si="29"/>
        <v>5.4778683970092501E-2</v>
      </c>
      <c r="BC28" s="55">
        <f t="shared" si="30"/>
        <v>2.4601439077775482</v>
      </c>
      <c r="BE28" s="52">
        <f>IF(((AS28-T28)/T28)&gt;=BE$4,AD28,"")</f>
        <v>17.999999999999972</v>
      </c>
      <c r="BF28" s="52" t="str">
        <f t="shared" si="31"/>
        <v/>
      </c>
      <c r="BG28" s="52">
        <f>IF(BB28&lt;=BG$4,AD28,"")</f>
        <v>17.999999999999972</v>
      </c>
      <c r="BH28" s="52">
        <f>IF(BC28&gt;=BH$4,AD28,"")</f>
        <v>17.999999999999972</v>
      </c>
    </row>
    <row r="29" spans="2:60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S29" s="70">
        <f t="shared" si="37"/>
        <v>7</v>
      </c>
      <c r="T29" s="71">
        <f t="shared" si="37"/>
        <v>50</v>
      </c>
      <c r="U29" s="71">
        <f t="shared" si="37"/>
        <v>2</v>
      </c>
      <c r="V29" s="72">
        <f t="shared" si="0"/>
        <v>5</v>
      </c>
      <c r="W29" s="70">
        <f t="shared" si="36"/>
        <v>2</v>
      </c>
      <c r="X29" s="72">
        <f t="shared" si="36"/>
        <v>7</v>
      </c>
      <c r="Y29" s="73">
        <f t="shared" si="36"/>
        <v>0.7142857142857143</v>
      </c>
      <c r="Z29" s="73">
        <f t="shared" si="36"/>
        <v>0.5</v>
      </c>
      <c r="AA29" s="71">
        <f t="shared" si="36"/>
        <v>10000</v>
      </c>
      <c r="AB29" s="71">
        <f t="shared" si="36"/>
        <v>9905.4743711014507</v>
      </c>
      <c r="AC29" s="71">
        <f t="shared" si="17"/>
        <v>94.525628898549257</v>
      </c>
      <c r="AD29" s="76">
        <f t="shared" si="34"/>
        <v>17.89999999999997</v>
      </c>
      <c r="AE29" s="71">
        <f t="shared" si="38"/>
        <v>0.70000000000000007</v>
      </c>
      <c r="AF29" s="71">
        <f t="shared" si="38"/>
        <v>5.6000000000000005</v>
      </c>
      <c r="AG29" s="74">
        <f t="shared" si="38"/>
        <v>200</v>
      </c>
      <c r="AH29" s="60">
        <f t="shared" si="38"/>
        <v>50</v>
      </c>
      <c r="AI29" s="60">
        <f t="shared" si="38"/>
        <v>280</v>
      </c>
      <c r="AJ29" s="60">
        <f t="shared" si="38"/>
        <v>10280</v>
      </c>
      <c r="AK29" s="60">
        <f t="shared" si="38"/>
        <v>460.27990038164342</v>
      </c>
      <c r="AL29" s="60">
        <f t="shared" si="38"/>
        <v>9.2055980076328687</v>
      </c>
      <c r="AM29" s="60">
        <f t="shared" si="38"/>
        <v>-270.98791532439691</v>
      </c>
      <c r="AN29" s="60">
        <f t="shared" si="38"/>
        <v>-270.98791532439691</v>
      </c>
      <c r="AO29" s="60">
        <f t="shared" si="38"/>
        <v>270.98791532439691</v>
      </c>
      <c r="AP29" s="61" t="str">
        <f t="shared" si="19"/>
        <v/>
      </c>
      <c r="AQ29" s="62">
        <f t="shared" si="6"/>
        <v>35</v>
      </c>
      <c r="AR29" s="63">
        <f t="shared" si="20"/>
        <v>1.5533853635549097</v>
      </c>
      <c r="AS29" s="63">
        <f t="shared" si="21"/>
        <v>77.669268177745494</v>
      </c>
      <c r="AT29" s="63">
        <f t="shared" si="22"/>
        <v>155.33853635549099</v>
      </c>
      <c r="AU29" s="63">
        <f t="shared" si="7"/>
        <v>-77.669268177745494</v>
      </c>
      <c r="AV29" s="68">
        <f t="shared" si="23"/>
        <v>0.1</v>
      </c>
      <c r="AW29" s="63">
        <f t="shared" si="24"/>
        <v>388.34634088872747</v>
      </c>
      <c r="AX29" s="63">
        <f t="shared" si="25"/>
        <v>-155.33853635549099</v>
      </c>
      <c r="AY29" s="64">
        <f t="shared" si="26"/>
        <v>233.00780453323648</v>
      </c>
      <c r="AZ29" s="65">
        <f t="shared" si="27"/>
        <v>138.48217563468722</v>
      </c>
      <c r="BA29" s="51">
        <f t="shared" si="28"/>
        <v>543.68487724421846</v>
      </c>
      <c r="BB29" s="55">
        <f t="shared" si="29"/>
        <v>5.4887313507203876E-2</v>
      </c>
      <c r="BC29" s="55">
        <f t="shared" si="30"/>
        <v>2.4650225261480654</v>
      </c>
      <c r="BE29" s="52">
        <f>IF(((AS29-T29)/T29)&gt;=BE$4,AD29,"")</f>
        <v>17.89999999999997</v>
      </c>
      <c r="BF29" s="52" t="str">
        <f t="shared" si="31"/>
        <v/>
      </c>
      <c r="BG29" s="52">
        <f>IF(BB29&lt;=BG$4,AD29,"")</f>
        <v>17.89999999999997</v>
      </c>
      <c r="BH29" s="52">
        <f>IF(BC29&gt;=BH$4,AD29,"")</f>
        <v>17.89999999999997</v>
      </c>
    </row>
    <row r="30" spans="2:6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70">
        <f t="shared" si="37"/>
        <v>7</v>
      </c>
      <c r="T30" s="71">
        <f t="shared" si="37"/>
        <v>50</v>
      </c>
      <c r="U30" s="71">
        <f t="shared" si="37"/>
        <v>2</v>
      </c>
      <c r="V30" s="72">
        <f t="shared" si="0"/>
        <v>5</v>
      </c>
      <c r="W30" s="70">
        <f t="shared" si="36"/>
        <v>2</v>
      </c>
      <c r="X30" s="72">
        <f t="shared" si="36"/>
        <v>7</v>
      </c>
      <c r="Y30" s="73">
        <f t="shared" si="36"/>
        <v>0.7142857142857143</v>
      </c>
      <c r="Z30" s="73">
        <f t="shared" si="36"/>
        <v>0.5</v>
      </c>
      <c r="AA30" s="71">
        <f t="shared" si="36"/>
        <v>10000</v>
      </c>
      <c r="AB30" s="71">
        <f t="shared" si="36"/>
        <v>9905.4743711014507</v>
      </c>
      <c r="AC30" s="71">
        <f t="shared" si="17"/>
        <v>94.525628898549257</v>
      </c>
      <c r="AD30" s="76">
        <f t="shared" si="34"/>
        <v>17.799999999999969</v>
      </c>
      <c r="AE30" s="71">
        <f t="shared" si="38"/>
        <v>0.70000000000000007</v>
      </c>
      <c r="AF30" s="71">
        <f t="shared" si="38"/>
        <v>5.6000000000000005</v>
      </c>
      <c r="AG30" s="74">
        <f t="shared" si="38"/>
        <v>200</v>
      </c>
      <c r="AH30" s="60">
        <f t="shared" si="38"/>
        <v>50</v>
      </c>
      <c r="AI30" s="60">
        <f t="shared" si="38"/>
        <v>280</v>
      </c>
      <c r="AJ30" s="60">
        <f t="shared" si="38"/>
        <v>10280</v>
      </c>
      <c r="AK30" s="60">
        <f t="shared" si="38"/>
        <v>460.27990038164342</v>
      </c>
      <c r="AL30" s="60">
        <f t="shared" si="38"/>
        <v>9.2055980076328687</v>
      </c>
      <c r="AM30" s="60">
        <f t="shared" si="38"/>
        <v>-270.98791532439691</v>
      </c>
      <c r="AN30" s="60">
        <f t="shared" si="38"/>
        <v>-270.98791532439691</v>
      </c>
      <c r="AO30" s="60">
        <f t="shared" si="38"/>
        <v>270.98791532439691</v>
      </c>
      <c r="AP30" s="61" t="str">
        <f t="shared" si="19"/>
        <v/>
      </c>
      <c r="AQ30" s="62">
        <f t="shared" si="6"/>
        <v>35</v>
      </c>
      <c r="AR30" s="63">
        <f t="shared" si="20"/>
        <v>1.556494270091735</v>
      </c>
      <c r="AS30" s="63">
        <f t="shared" si="21"/>
        <v>77.824713504586754</v>
      </c>
      <c r="AT30" s="63">
        <f t="shared" si="22"/>
        <v>155.64942700917351</v>
      </c>
      <c r="AU30" s="63">
        <f t="shared" si="7"/>
        <v>-77.824713504586754</v>
      </c>
      <c r="AV30" s="68">
        <f t="shared" si="23"/>
        <v>0.1</v>
      </c>
      <c r="AW30" s="63">
        <f t="shared" si="24"/>
        <v>389.12356752293374</v>
      </c>
      <c r="AX30" s="63">
        <f t="shared" si="25"/>
        <v>-155.64942700917351</v>
      </c>
      <c r="AY30" s="64">
        <f t="shared" si="26"/>
        <v>233.47414051376023</v>
      </c>
      <c r="AZ30" s="65">
        <f t="shared" si="27"/>
        <v>138.94851161521098</v>
      </c>
      <c r="BA30" s="51">
        <f t="shared" si="28"/>
        <v>544.7729945321073</v>
      </c>
      <c r="BB30" s="55">
        <f t="shared" si="29"/>
        <v>5.4997163600911989E-2</v>
      </c>
      <c r="BC30" s="55">
        <f t="shared" si="30"/>
        <v>2.4699559604553292</v>
      </c>
      <c r="BE30" s="52">
        <f>IF(((AS30-T30)/T30)&gt;=BE$4,AD30,"")</f>
        <v>17.799999999999969</v>
      </c>
      <c r="BF30" s="52" t="str">
        <f t="shared" si="31"/>
        <v/>
      </c>
      <c r="BG30" s="52">
        <f>IF(BB30&lt;=BG$4,AD30,"")</f>
        <v>17.799999999999969</v>
      </c>
      <c r="BH30" s="52">
        <f>IF(BC30&gt;=BH$4,AD30,"")</f>
        <v>17.799999999999969</v>
      </c>
    </row>
    <row r="31" spans="2:60">
      <c r="S31" s="70">
        <f t="shared" si="37"/>
        <v>7</v>
      </c>
      <c r="T31" s="71">
        <f t="shared" si="37"/>
        <v>50</v>
      </c>
      <c r="U31" s="71">
        <f t="shared" si="37"/>
        <v>2</v>
      </c>
      <c r="V31" s="72">
        <f t="shared" si="0"/>
        <v>5</v>
      </c>
      <c r="W31" s="70">
        <f t="shared" si="36"/>
        <v>2</v>
      </c>
      <c r="X31" s="72">
        <f t="shared" si="36"/>
        <v>7</v>
      </c>
      <c r="Y31" s="73">
        <f t="shared" si="36"/>
        <v>0.7142857142857143</v>
      </c>
      <c r="Z31" s="73">
        <f t="shared" si="36"/>
        <v>0.5</v>
      </c>
      <c r="AA31" s="71">
        <f t="shared" si="36"/>
        <v>10000</v>
      </c>
      <c r="AB31" s="71">
        <f t="shared" si="36"/>
        <v>9905.4743711014507</v>
      </c>
      <c r="AC31" s="71">
        <f t="shared" si="17"/>
        <v>94.525628898549257</v>
      </c>
      <c r="AD31" s="76">
        <f t="shared" si="34"/>
        <v>17.699999999999967</v>
      </c>
      <c r="AE31" s="71">
        <f t="shared" si="38"/>
        <v>0.70000000000000007</v>
      </c>
      <c r="AF31" s="71">
        <f t="shared" si="38"/>
        <v>5.6000000000000005</v>
      </c>
      <c r="AG31" s="74">
        <f t="shared" si="38"/>
        <v>200</v>
      </c>
      <c r="AH31" s="60">
        <f t="shared" si="38"/>
        <v>50</v>
      </c>
      <c r="AI31" s="60">
        <f t="shared" si="38"/>
        <v>280</v>
      </c>
      <c r="AJ31" s="60">
        <f t="shared" si="38"/>
        <v>10280</v>
      </c>
      <c r="AK31" s="60">
        <f t="shared" si="38"/>
        <v>460.27990038164342</v>
      </c>
      <c r="AL31" s="60">
        <f t="shared" si="38"/>
        <v>9.2055980076328687</v>
      </c>
      <c r="AM31" s="60">
        <f t="shared" si="38"/>
        <v>-270.98791532439691</v>
      </c>
      <c r="AN31" s="60">
        <f t="shared" si="38"/>
        <v>-270.98791532439691</v>
      </c>
      <c r="AO31" s="60">
        <f t="shared" si="38"/>
        <v>270.98791532439691</v>
      </c>
      <c r="AP31" s="61" t="str">
        <f t="shared" si="19"/>
        <v/>
      </c>
      <c r="AQ31" s="62">
        <f t="shared" si="6"/>
        <v>35</v>
      </c>
      <c r="AR31" s="63">
        <f t="shared" si="20"/>
        <v>1.5596383055159824</v>
      </c>
      <c r="AS31" s="63">
        <f t="shared" si="21"/>
        <v>77.981915275799125</v>
      </c>
      <c r="AT31" s="63">
        <f t="shared" si="22"/>
        <v>155.96383055159825</v>
      </c>
      <c r="AU31" s="63">
        <f t="shared" si="7"/>
        <v>-77.981915275799125</v>
      </c>
      <c r="AV31" s="68">
        <f t="shared" si="23"/>
        <v>0.1</v>
      </c>
      <c r="AW31" s="63">
        <f t="shared" si="24"/>
        <v>389.90957637899561</v>
      </c>
      <c r="AX31" s="63">
        <f t="shared" si="25"/>
        <v>-155.96383055159825</v>
      </c>
      <c r="AY31" s="64">
        <f t="shared" si="26"/>
        <v>233.94574582739736</v>
      </c>
      <c r="AZ31" s="65">
        <f t="shared" si="27"/>
        <v>139.4201169288481</v>
      </c>
      <c r="BA31" s="51">
        <f t="shared" si="28"/>
        <v>545.87340693059389</v>
      </c>
      <c r="BB31" s="55">
        <f t="shared" si="29"/>
        <v>5.5108254938616826E-2</v>
      </c>
      <c r="BC31" s="55">
        <f t="shared" si="30"/>
        <v>2.4749451397830144</v>
      </c>
      <c r="BE31" s="52">
        <f>IF(((AS31-T31)/T31)&gt;=BE$4,AD31,"")</f>
        <v>17.699999999999967</v>
      </c>
      <c r="BF31" s="52" t="str">
        <f t="shared" si="31"/>
        <v/>
      </c>
      <c r="BG31" s="52">
        <f>IF(BB31&lt;=BG$4,AD31,"")</f>
        <v>17.699999999999967</v>
      </c>
      <c r="BH31" s="52">
        <f>IF(BC31&gt;=BH$4,AD31,"")</f>
        <v>17.699999999999967</v>
      </c>
    </row>
    <row r="32" spans="2:60">
      <c r="S32" s="70">
        <f t="shared" si="37"/>
        <v>7</v>
      </c>
      <c r="T32" s="71">
        <f t="shared" si="37"/>
        <v>50</v>
      </c>
      <c r="U32" s="71">
        <f t="shared" si="37"/>
        <v>2</v>
      </c>
      <c r="V32" s="72">
        <f t="shared" si="0"/>
        <v>5</v>
      </c>
      <c r="W32" s="70">
        <f t="shared" si="36"/>
        <v>2</v>
      </c>
      <c r="X32" s="72">
        <f t="shared" si="36"/>
        <v>7</v>
      </c>
      <c r="Y32" s="73">
        <f t="shared" si="36"/>
        <v>0.7142857142857143</v>
      </c>
      <c r="Z32" s="73">
        <f t="shared" si="36"/>
        <v>0.5</v>
      </c>
      <c r="AA32" s="71">
        <f t="shared" si="36"/>
        <v>10000</v>
      </c>
      <c r="AB32" s="71">
        <f t="shared" si="36"/>
        <v>9905.4743711014507</v>
      </c>
      <c r="AC32" s="71">
        <f t="shared" si="17"/>
        <v>94.525628898549257</v>
      </c>
      <c r="AD32" s="76">
        <f t="shared" si="34"/>
        <v>17.599999999999966</v>
      </c>
      <c r="AE32" s="71">
        <f t="shared" si="38"/>
        <v>0.70000000000000007</v>
      </c>
      <c r="AF32" s="71">
        <f t="shared" si="38"/>
        <v>5.6000000000000005</v>
      </c>
      <c r="AG32" s="74">
        <f t="shared" si="38"/>
        <v>200</v>
      </c>
      <c r="AH32" s="60">
        <f t="shared" si="38"/>
        <v>50</v>
      </c>
      <c r="AI32" s="60">
        <f t="shared" si="38"/>
        <v>280</v>
      </c>
      <c r="AJ32" s="60">
        <f t="shared" si="38"/>
        <v>10280</v>
      </c>
      <c r="AK32" s="60">
        <f t="shared" si="38"/>
        <v>460.27990038164342</v>
      </c>
      <c r="AL32" s="60">
        <f t="shared" si="38"/>
        <v>9.2055980076328687</v>
      </c>
      <c r="AM32" s="60">
        <f t="shared" si="38"/>
        <v>-270.98791532439691</v>
      </c>
      <c r="AN32" s="60">
        <f t="shared" si="38"/>
        <v>-270.98791532439691</v>
      </c>
      <c r="AO32" s="60">
        <f t="shared" si="38"/>
        <v>270.98791532439691</v>
      </c>
      <c r="AP32" s="61" t="str">
        <f t="shared" si="19"/>
        <v/>
      </c>
      <c r="AQ32" s="62">
        <f t="shared" si="6"/>
        <v>35</v>
      </c>
      <c r="AR32" s="63">
        <f t="shared" si="20"/>
        <v>1.5628180686155049</v>
      </c>
      <c r="AS32" s="63">
        <f t="shared" si="21"/>
        <v>78.140903430775239</v>
      </c>
      <c r="AT32" s="63">
        <f t="shared" si="22"/>
        <v>156.28180686155048</v>
      </c>
      <c r="AU32" s="63">
        <f t="shared" si="7"/>
        <v>-78.140903430775239</v>
      </c>
      <c r="AV32" s="68">
        <f t="shared" si="23"/>
        <v>0.1</v>
      </c>
      <c r="AW32" s="63">
        <f t="shared" si="24"/>
        <v>390.70451715387617</v>
      </c>
      <c r="AX32" s="63">
        <f t="shared" si="25"/>
        <v>-156.28180686155048</v>
      </c>
      <c r="AY32" s="64">
        <f t="shared" si="26"/>
        <v>234.42271029232569</v>
      </c>
      <c r="AZ32" s="65">
        <f t="shared" si="27"/>
        <v>139.89708139377643</v>
      </c>
      <c r="BA32" s="51">
        <f t="shared" si="28"/>
        <v>546.9863240154267</v>
      </c>
      <c r="BB32" s="55">
        <f t="shared" si="29"/>
        <v>5.522060867788646E-2</v>
      </c>
      <c r="BC32" s="55">
        <f t="shared" si="30"/>
        <v>2.4799910143303316</v>
      </c>
      <c r="BE32" s="52">
        <f>IF(((AS32-T32)/T32)&gt;=BE$4,AD32,"")</f>
        <v>17.599999999999966</v>
      </c>
      <c r="BF32" s="52" t="str">
        <f t="shared" si="31"/>
        <v/>
      </c>
      <c r="BG32" s="52">
        <f>IF(BB32&lt;=BG$4,AD32,"")</f>
        <v>17.599999999999966</v>
      </c>
      <c r="BH32" s="52">
        <f>IF(BC32&gt;=BH$4,AD32,"")</f>
        <v>17.599999999999966</v>
      </c>
    </row>
    <row r="33" spans="19:60">
      <c r="S33" s="70">
        <f t="shared" si="37"/>
        <v>7</v>
      </c>
      <c r="T33" s="71">
        <f t="shared" si="37"/>
        <v>50</v>
      </c>
      <c r="U33" s="71">
        <f t="shared" si="37"/>
        <v>2</v>
      </c>
      <c r="V33" s="72">
        <f t="shared" si="0"/>
        <v>5</v>
      </c>
      <c r="W33" s="70">
        <f t="shared" si="36"/>
        <v>2</v>
      </c>
      <c r="X33" s="72">
        <f t="shared" si="36"/>
        <v>7</v>
      </c>
      <c r="Y33" s="73">
        <f t="shared" si="36"/>
        <v>0.7142857142857143</v>
      </c>
      <c r="Z33" s="73">
        <f t="shared" si="36"/>
        <v>0.5</v>
      </c>
      <c r="AA33" s="71">
        <f t="shared" si="36"/>
        <v>10000</v>
      </c>
      <c r="AB33" s="71">
        <f t="shared" si="36"/>
        <v>9905.4743711014507</v>
      </c>
      <c r="AC33" s="71">
        <f t="shared" si="17"/>
        <v>94.525628898549257</v>
      </c>
      <c r="AD33" s="76">
        <f t="shared" si="34"/>
        <v>17.499999999999964</v>
      </c>
      <c r="AE33" s="71">
        <f t="shared" si="38"/>
        <v>0.70000000000000007</v>
      </c>
      <c r="AF33" s="71">
        <f t="shared" si="38"/>
        <v>5.6000000000000005</v>
      </c>
      <c r="AG33" s="74">
        <f t="shared" si="38"/>
        <v>200</v>
      </c>
      <c r="AH33" s="60">
        <f t="shared" si="38"/>
        <v>50</v>
      </c>
      <c r="AI33" s="60">
        <f t="shared" si="38"/>
        <v>280</v>
      </c>
      <c r="AJ33" s="60">
        <f t="shared" si="38"/>
        <v>10280</v>
      </c>
      <c r="AK33" s="60">
        <f t="shared" si="38"/>
        <v>460.27990038164342</v>
      </c>
      <c r="AL33" s="60">
        <f t="shared" si="38"/>
        <v>9.2055980076328687</v>
      </c>
      <c r="AM33" s="60">
        <f t="shared" si="38"/>
        <v>-270.98791532439691</v>
      </c>
      <c r="AN33" s="60">
        <f t="shared" si="38"/>
        <v>-270.98791532439691</v>
      </c>
      <c r="AO33" s="60">
        <f t="shared" si="38"/>
        <v>270.98791532439691</v>
      </c>
      <c r="AP33" s="61" t="str">
        <f t="shared" si="19"/>
        <v/>
      </c>
      <c r="AQ33" s="62">
        <f t="shared" si="6"/>
        <v>35</v>
      </c>
      <c r="AR33" s="63">
        <f t="shared" si="20"/>
        <v>1.5660341718647364</v>
      </c>
      <c r="AS33" s="63">
        <f t="shared" si="21"/>
        <v>78.301708593236825</v>
      </c>
      <c r="AT33" s="63">
        <f t="shared" si="22"/>
        <v>156.60341718647365</v>
      </c>
      <c r="AU33" s="63">
        <f t="shared" si="7"/>
        <v>-78.301708593236825</v>
      </c>
      <c r="AV33" s="68">
        <f t="shared" si="23"/>
        <v>0.1</v>
      </c>
      <c r="AW33" s="63">
        <f t="shared" si="24"/>
        <v>391.50854296618411</v>
      </c>
      <c r="AX33" s="63">
        <f t="shared" si="25"/>
        <v>-156.60341718647365</v>
      </c>
      <c r="AY33" s="64">
        <f t="shared" si="26"/>
        <v>234.90512577971046</v>
      </c>
      <c r="AZ33" s="65">
        <f t="shared" si="27"/>
        <v>140.3794968811612</v>
      </c>
      <c r="BA33" s="51">
        <f t="shared" si="28"/>
        <v>548.11196015265773</v>
      </c>
      <c r="BB33" s="55">
        <f t="shared" si="29"/>
        <v>5.5334246459890622E-2</v>
      </c>
      <c r="BC33" s="55">
        <f t="shared" si="30"/>
        <v>2.4850945560153335</v>
      </c>
      <c r="BE33" s="52">
        <f>IF(((AS33-T33)/T33)&gt;=BE$4,AD33,"")</f>
        <v>17.499999999999964</v>
      </c>
      <c r="BF33" s="52" t="str">
        <f t="shared" si="31"/>
        <v/>
      </c>
      <c r="BG33" s="52">
        <f>IF(BB33&lt;=BG$4,AD33,"")</f>
        <v>17.499999999999964</v>
      </c>
      <c r="BH33" s="52">
        <f>IF(BC33&gt;=BH$4,AD33,"")</f>
        <v>17.499999999999964</v>
      </c>
    </row>
    <row r="34" spans="19:60">
      <c r="S34" s="70">
        <f t="shared" si="37"/>
        <v>7</v>
      </c>
      <c r="T34" s="71">
        <f t="shared" si="37"/>
        <v>50</v>
      </c>
      <c r="U34" s="71">
        <f t="shared" si="37"/>
        <v>2</v>
      </c>
      <c r="V34" s="72">
        <f t="shared" si="0"/>
        <v>5</v>
      </c>
      <c r="W34" s="70">
        <f t="shared" si="36"/>
        <v>2</v>
      </c>
      <c r="X34" s="72">
        <f t="shared" si="36"/>
        <v>7</v>
      </c>
      <c r="Y34" s="73">
        <f t="shared" si="36"/>
        <v>0.7142857142857143</v>
      </c>
      <c r="Z34" s="73">
        <f t="shared" si="36"/>
        <v>0.5</v>
      </c>
      <c r="AA34" s="71">
        <f t="shared" si="36"/>
        <v>10000</v>
      </c>
      <c r="AB34" s="71">
        <f t="shared" si="36"/>
        <v>9905.4743711014507</v>
      </c>
      <c r="AC34" s="71">
        <f t="shared" si="17"/>
        <v>94.525628898549257</v>
      </c>
      <c r="AD34" s="76">
        <f t="shared" si="34"/>
        <v>17.399999999999963</v>
      </c>
      <c r="AE34" s="71">
        <f t="shared" si="38"/>
        <v>0.70000000000000007</v>
      </c>
      <c r="AF34" s="71">
        <f t="shared" si="38"/>
        <v>5.6000000000000005</v>
      </c>
      <c r="AG34" s="74">
        <f t="shared" si="38"/>
        <v>200</v>
      </c>
      <c r="AH34" s="60">
        <f t="shared" si="38"/>
        <v>50</v>
      </c>
      <c r="AI34" s="60">
        <f t="shared" si="38"/>
        <v>280</v>
      </c>
      <c r="AJ34" s="60">
        <f t="shared" si="38"/>
        <v>10280</v>
      </c>
      <c r="AK34" s="60">
        <f t="shared" si="38"/>
        <v>460.27990038164342</v>
      </c>
      <c r="AL34" s="60">
        <f t="shared" si="38"/>
        <v>9.2055980076328687</v>
      </c>
      <c r="AM34" s="60">
        <f t="shared" si="38"/>
        <v>-270.98791532439691</v>
      </c>
      <c r="AN34" s="60">
        <f t="shared" si="38"/>
        <v>-270.98791532439691</v>
      </c>
      <c r="AO34" s="60">
        <f t="shared" si="38"/>
        <v>270.98791532439691</v>
      </c>
      <c r="AP34" s="61" t="str">
        <f t="shared" si="19"/>
        <v/>
      </c>
      <c r="AQ34" s="62">
        <f t="shared" si="6"/>
        <v>35</v>
      </c>
      <c r="AR34" s="63">
        <f t="shared" si="20"/>
        <v>1.5692872418179822</v>
      </c>
      <c r="AS34" s="63">
        <f t="shared" si="21"/>
        <v>78.464362090899115</v>
      </c>
      <c r="AT34" s="63">
        <f t="shared" si="22"/>
        <v>156.92872418179823</v>
      </c>
      <c r="AU34" s="63">
        <f t="shared" si="7"/>
        <v>-78.464362090899115</v>
      </c>
      <c r="AV34" s="68">
        <f t="shared" si="23"/>
        <v>0.1</v>
      </c>
      <c r="AW34" s="63">
        <f t="shared" si="24"/>
        <v>392.32181045449556</v>
      </c>
      <c r="AX34" s="63">
        <f t="shared" si="25"/>
        <v>-156.92872418179823</v>
      </c>
      <c r="AY34" s="64">
        <f t="shared" si="26"/>
        <v>235.39308627269733</v>
      </c>
      <c r="AZ34" s="65">
        <f t="shared" si="27"/>
        <v>140.86745737414807</v>
      </c>
      <c r="BA34" s="51">
        <f t="shared" si="28"/>
        <v>549.25053463629376</v>
      </c>
      <c r="BB34" s="55">
        <f t="shared" si="29"/>
        <v>5.5449190423297136E-2</v>
      </c>
      <c r="BC34" s="55">
        <f t="shared" si="30"/>
        <v>2.4902567590990135</v>
      </c>
      <c r="BE34" s="52">
        <f>IF(((AS34-T34)/T34)&gt;=BE$4,AD34,"")</f>
        <v>17.399999999999963</v>
      </c>
      <c r="BF34" s="52" t="str">
        <f t="shared" si="31"/>
        <v/>
      </c>
      <c r="BG34" s="52">
        <f>IF(BB34&lt;=BG$4,AD34,"")</f>
        <v>17.399999999999963</v>
      </c>
      <c r="BH34" s="52">
        <f>IF(BC34&gt;=BH$4,AD34,"")</f>
        <v>17.399999999999963</v>
      </c>
    </row>
    <row r="35" spans="19:60">
      <c r="S35" s="70">
        <f t="shared" si="37"/>
        <v>7</v>
      </c>
      <c r="T35" s="71">
        <f t="shared" si="37"/>
        <v>50</v>
      </c>
      <c r="U35" s="71">
        <f t="shared" si="37"/>
        <v>2</v>
      </c>
      <c r="V35" s="72">
        <f t="shared" si="0"/>
        <v>5</v>
      </c>
      <c r="W35" s="70">
        <f t="shared" si="36"/>
        <v>2</v>
      </c>
      <c r="X35" s="72">
        <f t="shared" si="36"/>
        <v>7</v>
      </c>
      <c r="Y35" s="73">
        <f t="shared" si="36"/>
        <v>0.7142857142857143</v>
      </c>
      <c r="Z35" s="73">
        <f t="shared" si="36"/>
        <v>0.5</v>
      </c>
      <c r="AA35" s="71">
        <f t="shared" si="36"/>
        <v>10000</v>
      </c>
      <c r="AB35" s="71">
        <f t="shared" si="36"/>
        <v>9905.4743711014507</v>
      </c>
      <c r="AC35" s="71">
        <f t="shared" si="17"/>
        <v>94.525628898549257</v>
      </c>
      <c r="AD35" s="76">
        <f t="shared" si="34"/>
        <v>17.299999999999962</v>
      </c>
      <c r="AE35" s="71">
        <f t="shared" si="38"/>
        <v>0.70000000000000007</v>
      </c>
      <c r="AF35" s="71">
        <f t="shared" si="38"/>
        <v>5.6000000000000005</v>
      </c>
      <c r="AG35" s="74">
        <f t="shared" si="38"/>
        <v>200</v>
      </c>
      <c r="AH35" s="60">
        <f t="shared" si="38"/>
        <v>50</v>
      </c>
      <c r="AI35" s="60">
        <f t="shared" si="38"/>
        <v>280</v>
      </c>
      <c r="AJ35" s="60">
        <f t="shared" si="38"/>
        <v>10280</v>
      </c>
      <c r="AK35" s="60">
        <f t="shared" si="38"/>
        <v>460.27990038164342</v>
      </c>
      <c r="AL35" s="60">
        <f t="shared" si="38"/>
        <v>9.2055980076328687</v>
      </c>
      <c r="AM35" s="60">
        <f t="shared" si="38"/>
        <v>-270.98791532439691</v>
      </c>
      <c r="AN35" s="60">
        <f t="shared" si="38"/>
        <v>-270.98791532439691</v>
      </c>
      <c r="AO35" s="60">
        <f t="shared" si="38"/>
        <v>270.98791532439691</v>
      </c>
      <c r="AP35" s="61" t="str">
        <f t="shared" si="19"/>
        <v/>
      </c>
      <c r="AQ35" s="62">
        <f t="shared" si="6"/>
        <v>35</v>
      </c>
      <c r="AR35" s="63">
        <f t="shared" si="20"/>
        <v>1.5725779195163521</v>
      </c>
      <c r="AS35" s="63">
        <f t="shared" si="21"/>
        <v>78.628895975817599</v>
      </c>
      <c r="AT35" s="63">
        <f t="shared" si="22"/>
        <v>157.2577919516352</v>
      </c>
      <c r="AU35" s="63">
        <f t="shared" si="7"/>
        <v>-78.628895975817599</v>
      </c>
      <c r="AV35" s="68">
        <f t="shared" si="23"/>
        <v>0.1</v>
      </c>
      <c r="AW35" s="63">
        <f t="shared" si="24"/>
        <v>393.14447987908801</v>
      </c>
      <c r="AX35" s="63">
        <f t="shared" si="25"/>
        <v>-157.2577919516352</v>
      </c>
      <c r="AY35" s="64">
        <f t="shared" si="26"/>
        <v>235.88668792745281</v>
      </c>
      <c r="AZ35" s="65">
        <f t="shared" si="27"/>
        <v>141.36105902890355</v>
      </c>
      <c r="BA35" s="51">
        <f t="shared" si="28"/>
        <v>550.40227183072318</v>
      </c>
      <c r="BB35" s="55">
        <f t="shared" si="29"/>
        <v>5.5565463218650531E-2</v>
      </c>
      <c r="BC35" s="55">
        <f t="shared" si="30"/>
        <v>2.4954786408310592</v>
      </c>
      <c r="BE35" s="52">
        <f>IF(((AS35-T35)/T35)&gt;=BE$4,AD35,"")</f>
        <v>17.299999999999962</v>
      </c>
      <c r="BF35" s="52" t="str">
        <f t="shared" si="31"/>
        <v/>
      </c>
      <c r="BG35" s="52">
        <f>IF(BB35&lt;=BG$4,AD35,"")</f>
        <v>17.299999999999962</v>
      </c>
      <c r="BH35" s="52">
        <f>IF(BC35&gt;=BH$4,AD35,"")</f>
        <v>17.299999999999962</v>
      </c>
    </row>
    <row r="36" spans="19:60">
      <c r="S36" s="70">
        <f t="shared" si="37"/>
        <v>7</v>
      </c>
      <c r="T36" s="71">
        <f t="shared" si="37"/>
        <v>50</v>
      </c>
      <c r="U36" s="71">
        <f t="shared" si="37"/>
        <v>2</v>
      </c>
      <c r="V36" s="72">
        <f t="shared" si="0"/>
        <v>5</v>
      </c>
      <c r="W36" s="70">
        <f t="shared" si="36"/>
        <v>2</v>
      </c>
      <c r="X36" s="72">
        <f t="shared" si="36"/>
        <v>7</v>
      </c>
      <c r="Y36" s="73">
        <f t="shared" si="36"/>
        <v>0.7142857142857143</v>
      </c>
      <c r="Z36" s="73">
        <f t="shared" si="36"/>
        <v>0.5</v>
      </c>
      <c r="AA36" s="71">
        <f t="shared" si="36"/>
        <v>10000</v>
      </c>
      <c r="AB36" s="71">
        <f t="shared" si="36"/>
        <v>9905.4743711014507</v>
      </c>
      <c r="AC36" s="71">
        <f t="shared" si="17"/>
        <v>94.525628898549257</v>
      </c>
      <c r="AD36" s="76">
        <f t="shared" si="34"/>
        <v>17.19999999999996</v>
      </c>
      <c r="AE36" s="71">
        <f t="shared" si="38"/>
        <v>0.70000000000000007</v>
      </c>
      <c r="AF36" s="71">
        <f t="shared" si="38"/>
        <v>5.6000000000000005</v>
      </c>
      <c r="AG36" s="74">
        <f t="shared" si="38"/>
        <v>200</v>
      </c>
      <c r="AH36" s="60">
        <f t="shared" si="38"/>
        <v>50</v>
      </c>
      <c r="AI36" s="60">
        <f t="shared" si="38"/>
        <v>280</v>
      </c>
      <c r="AJ36" s="60">
        <f t="shared" si="38"/>
        <v>10280</v>
      </c>
      <c r="AK36" s="60">
        <f t="shared" si="38"/>
        <v>460.27990038164342</v>
      </c>
      <c r="AL36" s="60">
        <f t="shared" si="38"/>
        <v>9.2055980076328687</v>
      </c>
      <c r="AM36" s="60">
        <f t="shared" si="38"/>
        <v>-270.98791532439691</v>
      </c>
      <c r="AN36" s="60">
        <f t="shared" si="38"/>
        <v>-270.98791532439691</v>
      </c>
      <c r="AO36" s="60">
        <f t="shared" si="38"/>
        <v>270.98791532439691</v>
      </c>
      <c r="AP36" s="61" t="str">
        <f t="shared" si="19"/>
        <v/>
      </c>
      <c r="AQ36" s="62">
        <f t="shared" si="6"/>
        <v>35</v>
      </c>
      <c r="AR36" s="63">
        <f t="shared" si="20"/>
        <v>1.5759068609088889</v>
      </c>
      <c r="AS36" s="63">
        <f t="shared" si="21"/>
        <v>78.79534304544444</v>
      </c>
      <c r="AT36" s="63">
        <f t="shared" si="22"/>
        <v>157.59068609088888</v>
      </c>
      <c r="AU36" s="63">
        <f t="shared" si="7"/>
        <v>-78.79534304544444</v>
      </c>
      <c r="AV36" s="68">
        <f t="shared" si="23"/>
        <v>0.1</v>
      </c>
      <c r="AW36" s="63">
        <f t="shared" si="24"/>
        <v>393.9767152272222</v>
      </c>
      <c r="AX36" s="63">
        <f t="shared" si="25"/>
        <v>-157.59068609088888</v>
      </c>
      <c r="AY36" s="64">
        <f t="shared" si="26"/>
        <v>236.38602913633332</v>
      </c>
      <c r="AZ36" s="65">
        <f t="shared" si="27"/>
        <v>141.86040023778406</v>
      </c>
      <c r="BA36" s="51">
        <f t="shared" si="28"/>
        <v>551.56740131811102</v>
      </c>
      <c r="BB36" s="55">
        <f t="shared" si="29"/>
        <v>5.5683088023252218E-2</v>
      </c>
      <c r="BC36" s="55">
        <f t="shared" si="30"/>
        <v>2.5007612421181289</v>
      </c>
      <c r="BE36" s="52">
        <f>IF(((AS36-T36)/T36)&gt;=BE$4,AD36,"")</f>
        <v>17.19999999999996</v>
      </c>
      <c r="BF36" s="52" t="str">
        <f t="shared" si="31"/>
        <v/>
      </c>
      <c r="BG36" s="52">
        <f>IF(BB36&lt;=BG$4,AD36,"")</f>
        <v>17.19999999999996</v>
      </c>
      <c r="BH36" s="52">
        <f>IF(BC36&gt;=BH$4,AD36,"")</f>
        <v>17.19999999999996</v>
      </c>
    </row>
    <row r="37" spans="19:60">
      <c r="S37" s="70">
        <f t="shared" si="37"/>
        <v>7</v>
      </c>
      <c r="T37" s="71">
        <f t="shared" si="37"/>
        <v>50</v>
      </c>
      <c r="U37" s="71">
        <f t="shared" si="37"/>
        <v>2</v>
      </c>
      <c r="V37" s="72">
        <f t="shared" si="0"/>
        <v>5</v>
      </c>
      <c r="W37" s="70">
        <f t="shared" si="36"/>
        <v>2</v>
      </c>
      <c r="X37" s="72">
        <f t="shared" si="36"/>
        <v>7</v>
      </c>
      <c r="Y37" s="73">
        <f t="shared" si="36"/>
        <v>0.7142857142857143</v>
      </c>
      <c r="Z37" s="73">
        <f t="shared" si="36"/>
        <v>0.5</v>
      </c>
      <c r="AA37" s="71">
        <f t="shared" si="36"/>
        <v>10000</v>
      </c>
      <c r="AB37" s="71">
        <f t="shared" si="36"/>
        <v>9905.4743711014507</v>
      </c>
      <c r="AC37" s="71">
        <f t="shared" si="17"/>
        <v>94.525628898549257</v>
      </c>
      <c r="AD37" s="76">
        <f t="shared" si="34"/>
        <v>17.099999999999959</v>
      </c>
      <c r="AE37" s="71">
        <f t="shared" si="38"/>
        <v>0.70000000000000007</v>
      </c>
      <c r="AF37" s="71">
        <f t="shared" si="38"/>
        <v>5.6000000000000005</v>
      </c>
      <c r="AG37" s="74">
        <f t="shared" si="38"/>
        <v>200</v>
      </c>
      <c r="AH37" s="60">
        <f t="shared" si="38"/>
        <v>50</v>
      </c>
      <c r="AI37" s="60">
        <f t="shared" si="38"/>
        <v>280</v>
      </c>
      <c r="AJ37" s="60">
        <f t="shared" si="38"/>
        <v>10280</v>
      </c>
      <c r="AK37" s="60">
        <f t="shared" si="38"/>
        <v>460.27990038164342</v>
      </c>
      <c r="AL37" s="60">
        <f t="shared" si="38"/>
        <v>9.2055980076328687</v>
      </c>
      <c r="AM37" s="60">
        <f t="shared" si="38"/>
        <v>-270.98791532439691</v>
      </c>
      <c r="AN37" s="60">
        <f t="shared" si="38"/>
        <v>-270.98791532439691</v>
      </c>
      <c r="AO37" s="60">
        <f t="shared" si="38"/>
        <v>270.98791532439691</v>
      </c>
      <c r="AP37" s="61" t="str">
        <f t="shared" si="19"/>
        <v/>
      </c>
      <c r="AQ37" s="62">
        <f t="shared" si="6"/>
        <v>35</v>
      </c>
      <c r="AR37" s="63">
        <f t="shared" si="20"/>
        <v>1.5792747372884732</v>
      </c>
      <c r="AS37" s="63">
        <f t="shared" si="21"/>
        <v>78.963736864423666</v>
      </c>
      <c r="AT37" s="63">
        <f t="shared" si="22"/>
        <v>157.92747372884733</v>
      </c>
      <c r="AU37" s="63">
        <f t="shared" si="7"/>
        <v>-78.963736864423666</v>
      </c>
      <c r="AV37" s="68">
        <f t="shared" si="23"/>
        <v>0.1</v>
      </c>
      <c r="AW37" s="63">
        <f t="shared" si="24"/>
        <v>394.81868432211832</v>
      </c>
      <c r="AX37" s="63">
        <f t="shared" si="25"/>
        <v>-157.92747372884733</v>
      </c>
      <c r="AY37" s="64">
        <f t="shared" si="26"/>
        <v>236.89121059327098</v>
      </c>
      <c r="AZ37" s="65">
        <f t="shared" si="27"/>
        <v>142.36558169472173</v>
      </c>
      <c r="BA37" s="51">
        <f t="shared" si="28"/>
        <v>552.74615805096562</v>
      </c>
      <c r="BB37" s="55">
        <f t="shared" si="29"/>
        <v>5.5802088556562726E-2</v>
      </c>
      <c r="BC37" s="55">
        <f t="shared" si="30"/>
        <v>2.5061056282155736</v>
      </c>
      <c r="BE37" s="52">
        <f>IF(((AS37-T37)/T37)&gt;=BE$4,AD37,"")</f>
        <v>17.099999999999959</v>
      </c>
      <c r="BF37" s="52" t="str">
        <f t="shared" si="31"/>
        <v/>
      </c>
      <c r="BG37" s="52">
        <f>IF(BB37&lt;=BG$4,AD37,"")</f>
        <v>17.099999999999959</v>
      </c>
      <c r="BH37" s="52">
        <f>IF(BC37&gt;=BH$4,AD37,"")</f>
        <v>17.099999999999959</v>
      </c>
    </row>
    <row r="38" spans="19:60">
      <c r="S38" s="70">
        <f t="shared" si="37"/>
        <v>7</v>
      </c>
      <c r="T38" s="71">
        <f t="shared" si="37"/>
        <v>50</v>
      </c>
      <c r="U38" s="71">
        <f t="shared" si="37"/>
        <v>2</v>
      </c>
      <c r="V38" s="72">
        <f t="shared" si="0"/>
        <v>5</v>
      </c>
      <c r="W38" s="70">
        <f t="shared" si="36"/>
        <v>2</v>
      </c>
      <c r="X38" s="72">
        <f t="shared" si="36"/>
        <v>7</v>
      </c>
      <c r="Y38" s="73">
        <f t="shared" si="36"/>
        <v>0.7142857142857143</v>
      </c>
      <c r="Z38" s="73">
        <f t="shared" si="36"/>
        <v>0.5</v>
      </c>
      <c r="AA38" s="71">
        <f t="shared" si="36"/>
        <v>10000</v>
      </c>
      <c r="AB38" s="71">
        <f t="shared" si="36"/>
        <v>9905.4743711014507</v>
      </c>
      <c r="AC38" s="71">
        <f t="shared" si="17"/>
        <v>94.525628898549257</v>
      </c>
      <c r="AD38" s="76">
        <f t="shared" si="34"/>
        <v>16.999999999999957</v>
      </c>
      <c r="AE38" s="71">
        <f t="shared" si="38"/>
        <v>0.70000000000000007</v>
      </c>
      <c r="AF38" s="71">
        <f t="shared" si="38"/>
        <v>5.6000000000000005</v>
      </c>
      <c r="AG38" s="74">
        <f t="shared" si="38"/>
        <v>200</v>
      </c>
      <c r="AH38" s="60">
        <f t="shared" si="38"/>
        <v>50</v>
      </c>
      <c r="AI38" s="60">
        <f t="shared" si="38"/>
        <v>280</v>
      </c>
      <c r="AJ38" s="60">
        <f t="shared" si="38"/>
        <v>10280</v>
      </c>
      <c r="AK38" s="60">
        <f t="shared" si="38"/>
        <v>460.27990038164342</v>
      </c>
      <c r="AL38" s="60">
        <f t="shared" si="38"/>
        <v>9.2055980076328687</v>
      </c>
      <c r="AM38" s="60">
        <f t="shared" si="38"/>
        <v>-270.98791532439691</v>
      </c>
      <c r="AN38" s="60">
        <f t="shared" si="38"/>
        <v>-270.98791532439691</v>
      </c>
      <c r="AO38" s="60">
        <f t="shared" si="38"/>
        <v>270.98791532439691</v>
      </c>
      <c r="AP38" s="61" t="str">
        <f t="shared" si="19"/>
        <v/>
      </c>
      <c r="AQ38" s="62">
        <f t="shared" si="6"/>
        <v>35</v>
      </c>
      <c r="AR38" s="63">
        <f t="shared" si="20"/>
        <v>1.5826822357431114</v>
      </c>
      <c r="AS38" s="63">
        <f t="shared" si="21"/>
        <v>79.134111787155575</v>
      </c>
      <c r="AT38" s="63">
        <f t="shared" si="22"/>
        <v>158.26822357431115</v>
      </c>
      <c r="AU38" s="63">
        <f t="shared" si="7"/>
        <v>-79.134111787155575</v>
      </c>
      <c r="AV38" s="68">
        <f t="shared" si="23"/>
        <v>0.1</v>
      </c>
      <c r="AW38" s="63">
        <f t="shared" si="24"/>
        <v>395.67055893577788</v>
      </c>
      <c r="AX38" s="63">
        <f t="shared" si="25"/>
        <v>-158.26822357431115</v>
      </c>
      <c r="AY38" s="64">
        <f t="shared" si="26"/>
        <v>237.40233536146673</v>
      </c>
      <c r="AZ38" s="65">
        <f t="shared" si="27"/>
        <v>142.87670646291747</v>
      </c>
      <c r="BA38" s="51">
        <f t="shared" si="28"/>
        <v>553.93878251008903</v>
      </c>
      <c r="BB38" s="55">
        <f t="shared" si="29"/>
        <v>5.5922489096147464E-2</v>
      </c>
      <c r="BC38" s="55">
        <f t="shared" si="30"/>
        <v>2.5115128894435768</v>
      </c>
      <c r="BE38" s="52">
        <f>IF(((AS38-T38)/T38)&gt;=BE$4,AD38,"")</f>
        <v>16.999999999999957</v>
      </c>
      <c r="BF38" s="52" t="str">
        <f t="shared" si="31"/>
        <v/>
      </c>
      <c r="BG38" s="52">
        <f>IF(BB38&lt;=BG$4,AD38,"")</f>
        <v>16.999999999999957</v>
      </c>
      <c r="BH38" s="52">
        <f>IF(BC38&gt;=BH$4,AD38,"")</f>
        <v>16.999999999999957</v>
      </c>
    </row>
    <row r="39" spans="19:60">
      <c r="S39" s="70">
        <f t="shared" si="37"/>
        <v>7</v>
      </c>
      <c r="T39" s="71">
        <f t="shared" si="37"/>
        <v>50</v>
      </c>
      <c r="U39" s="71">
        <f t="shared" si="37"/>
        <v>2</v>
      </c>
      <c r="V39" s="72">
        <f t="shared" si="0"/>
        <v>5</v>
      </c>
      <c r="W39" s="70">
        <f t="shared" si="36"/>
        <v>2</v>
      </c>
      <c r="X39" s="72">
        <f t="shared" si="36"/>
        <v>7</v>
      </c>
      <c r="Y39" s="73">
        <f t="shared" si="36"/>
        <v>0.7142857142857143</v>
      </c>
      <c r="Z39" s="73">
        <f t="shared" si="36"/>
        <v>0.5</v>
      </c>
      <c r="AA39" s="71">
        <f t="shared" si="36"/>
        <v>10000</v>
      </c>
      <c r="AB39" s="71">
        <f t="shared" si="36"/>
        <v>9905.4743711014507</v>
      </c>
      <c r="AC39" s="71">
        <f t="shared" si="17"/>
        <v>94.525628898549257</v>
      </c>
      <c r="AD39" s="76">
        <f t="shared" si="34"/>
        <v>16.899999999999956</v>
      </c>
      <c r="AE39" s="71">
        <f t="shared" si="38"/>
        <v>0.70000000000000007</v>
      </c>
      <c r="AF39" s="71">
        <f t="shared" si="38"/>
        <v>5.6000000000000005</v>
      </c>
      <c r="AG39" s="74">
        <f t="shared" si="38"/>
        <v>200</v>
      </c>
      <c r="AH39" s="60">
        <f t="shared" si="38"/>
        <v>50</v>
      </c>
      <c r="AI39" s="60">
        <f t="shared" si="38"/>
        <v>280</v>
      </c>
      <c r="AJ39" s="60">
        <f t="shared" si="38"/>
        <v>10280</v>
      </c>
      <c r="AK39" s="60">
        <f t="shared" si="38"/>
        <v>460.27990038164342</v>
      </c>
      <c r="AL39" s="60">
        <f t="shared" si="38"/>
        <v>9.2055980076328687</v>
      </c>
      <c r="AM39" s="60">
        <f t="shared" si="38"/>
        <v>-270.98791532439691</v>
      </c>
      <c r="AN39" s="60">
        <f t="shared" si="38"/>
        <v>-270.98791532439691</v>
      </c>
      <c r="AO39" s="60">
        <f t="shared" si="38"/>
        <v>270.98791532439691</v>
      </c>
      <c r="AP39" s="61" t="str">
        <f t="shared" si="19"/>
        <v/>
      </c>
      <c r="AQ39" s="62">
        <f t="shared" si="6"/>
        <v>35</v>
      </c>
      <c r="AR39" s="63">
        <f t="shared" si="20"/>
        <v>1.5861300596232482</v>
      </c>
      <c r="AS39" s="63">
        <f t="shared" si="21"/>
        <v>79.30650298116241</v>
      </c>
      <c r="AT39" s="63">
        <f t="shared" si="22"/>
        <v>158.61300596232482</v>
      </c>
      <c r="AU39" s="63">
        <f t="shared" si="7"/>
        <v>-79.30650298116241</v>
      </c>
      <c r="AV39" s="68">
        <f t="shared" si="23"/>
        <v>0.1</v>
      </c>
      <c r="AW39" s="63">
        <f t="shared" si="24"/>
        <v>396.53251490581204</v>
      </c>
      <c r="AX39" s="63">
        <f t="shared" si="25"/>
        <v>-158.61300596232482</v>
      </c>
      <c r="AY39" s="64">
        <f t="shared" si="26"/>
        <v>237.91950894348722</v>
      </c>
      <c r="AZ39" s="65">
        <f t="shared" si="27"/>
        <v>143.39388004493796</v>
      </c>
      <c r="BA39" s="51">
        <f t="shared" si="28"/>
        <v>555.14552086813683</v>
      </c>
      <c r="BB39" s="55">
        <f t="shared" si="29"/>
        <v>5.6044314494188813E-2</v>
      </c>
      <c r="BC39" s="55">
        <f t="shared" si="30"/>
        <v>2.5169841419287158</v>
      </c>
      <c r="BE39" s="52">
        <f>IF(((AS39-T39)/T39)&gt;=BE$4,AD39,"")</f>
        <v>16.899999999999956</v>
      </c>
      <c r="BF39" s="52" t="str">
        <f t="shared" si="31"/>
        <v/>
      </c>
      <c r="BG39" s="52">
        <f>IF(BB39&lt;=BG$4,AD39,"")</f>
        <v>16.899999999999956</v>
      </c>
      <c r="BH39" s="52">
        <f>IF(BC39&gt;=BH$4,AD39,"")</f>
        <v>16.899999999999956</v>
      </c>
    </row>
    <row r="40" spans="19:60">
      <c r="S40" s="70">
        <f t="shared" si="37"/>
        <v>7</v>
      </c>
      <c r="T40" s="71">
        <f t="shared" si="37"/>
        <v>50</v>
      </c>
      <c r="U40" s="71">
        <f t="shared" si="37"/>
        <v>2</v>
      </c>
      <c r="V40" s="72">
        <f t="shared" si="0"/>
        <v>5</v>
      </c>
      <c r="W40" s="70">
        <f t="shared" si="36"/>
        <v>2</v>
      </c>
      <c r="X40" s="72">
        <f t="shared" si="36"/>
        <v>7</v>
      </c>
      <c r="Y40" s="73">
        <f t="shared" si="36"/>
        <v>0.7142857142857143</v>
      </c>
      <c r="Z40" s="73">
        <f t="shared" si="36"/>
        <v>0.5</v>
      </c>
      <c r="AA40" s="71">
        <f t="shared" si="36"/>
        <v>10000</v>
      </c>
      <c r="AB40" s="71">
        <f t="shared" si="36"/>
        <v>9905.4743711014507</v>
      </c>
      <c r="AC40" s="71">
        <f t="shared" si="17"/>
        <v>94.525628898549257</v>
      </c>
      <c r="AD40" s="76">
        <f t="shared" si="34"/>
        <v>16.799999999999955</v>
      </c>
      <c r="AE40" s="71">
        <f t="shared" si="38"/>
        <v>0.70000000000000007</v>
      </c>
      <c r="AF40" s="71">
        <f t="shared" si="38"/>
        <v>5.6000000000000005</v>
      </c>
      <c r="AG40" s="74">
        <f t="shared" si="38"/>
        <v>200</v>
      </c>
      <c r="AH40" s="60">
        <f t="shared" si="38"/>
        <v>50</v>
      </c>
      <c r="AI40" s="60">
        <f t="shared" si="38"/>
        <v>280</v>
      </c>
      <c r="AJ40" s="60">
        <f t="shared" si="38"/>
        <v>10280</v>
      </c>
      <c r="AK40" s="60">
        <f t="shared" si="38"/>
        <v>460.27990038164342</v>
      </c>
      <c r="AL40" s="60">
        <f t="shared" si="38"/>
        <v>9.2055980076328687</v>
      </c>
      <c r="AM40" s="60">
        <f t="shared" si="38"/>
        <v>-270.98791532439691</v>
      </c>
      <c r="AN40" s="60">
        <f t="shared" si="38"/>
        <v>-270.98791532439691</v>
      </c>
      <c r="AO40" s="60">
        <f t="shared" si="38"/>
        <v>270.98791532439691</v>
      </c>
      <c r="AP40" s="61" t="str">
        <f t="shared" si="19"/>
        <v/>
      </c>
      <c r="AQ40" s="62">
        <f t="shared" si="6"/>
        <v>35</v>
      </c>
      <c r="AR40" s="63">
        <f t="shared" si="20"/>
        <v>1.5896189290257676</v>
      </c>
      <c r="AS40" s="63">
        <f t="shared" si="21"/>
        <v>79.480946451288375</v>
      </c>
      <c r="AT40" s="63">
        <f t="shared" si="22"/>
        <v>158.96189290257675</v>
      </c>
      <c r="AU40" s="63">
        <f t="shared" si="7"/>
        <v>-79.480946451288375</v>
      </c>
      <c r="AV40" s="68">
        <f t="shared" si="23"/>
        <v>0.1</v>
      </c>
      <c r="AW40" s="63">
        <f t="shared" si="24"/>
        <v>397.40473225644189</v>
      </c>
      <c r="AX40" s="63">
        <f t="shared" si="25"/>
        <v>-158.96189290257675</v>
      </c>
      <c r="AY40" s="64">
        <f t="shared" si="26"/>
        <v>238.44283935386514</v>
      </c>
      <c r="AZ40" s="65">
        <f t="shared" si="27"/>
        <v>143.91721045531588</v>
      </c>
      <c r="BA40" s="51">
        <f t="shared" si="28"/>
        <v>556.36662515901867</v>
      </c>
      <c r="BB40" s="55">
        <f t="shared" si="29"/>
        <v>5.6167590194587808E-2</v>
      </c>
      <c r="BC40" s="55">
        <f t="shared" si="30"/>
        <v>2.5225205283720116</v>
      </c>
      <c r="BE40" s="52">
        <f>IF(((AS40-T40)/T40)&gt;=BE$4,AD40,"")</f>
        <v>16.799999999999955</v>
      </c>
      <c r="BF40" s="52" t="str">
        <f t="shared" si="31"/>
        <v/>
      </c>
      <c r="BG40" s="52">
        <f>IF(BB40&lt;=BG$4,AD40,"")</f>
        <v>16.799999999999955</v>
      </c>
      <c r="BH40" s="52">
        <f>IF(BC40&gt;=BH$4,AD40,"")</f>
        <v>16.799999999999955</v>
      </c>
    </row>
    <row r="41" spans="19:60">
      <c r="S41" s="70">
        <f t="shared" si="37"/>
        <v>7</v>
      </c>
      <c r="T41" s="71">
        <f t="shared" si="37"/>
        <v>50</v>
      </c>
      <c r="U41" s="71">
        <f t="shared" si="37"/>
        <v>2</v>
      </c>
      <c r="V41" s="72">
        <f t="shared" si="0"/>
        <v>5</v>
      </c>
      <c r="W41" s="70">
        <f t="shared" ref="W41:AB56" si="39">W40</f>
        <v>2</v>
      </c>
      <c r="X41" s="72">
        <f t="shared" si="39"/>
        <v>7</v>
      </c>
      <c r="Y41" s="73">
        <f t="shared" si="39"/>
        <v>0.7142857142857143</v>
      </c>
      <c r="Z41" s="73">
        <f t="shared" si="39"/>
        <v>0.5</v>
      </c>
      <c r="AA41" s="71">
        <f t="shared" si="39"/>
        <v>10000</v>
      </c>
      <c r="AB41" s="71">
        <f t="shared" si="39"/>
        <v>9905.4743711014507</v>
      </c>
      <c r="AC41" s="71">
        <f t="shared" si="17"/>
        <v>94.525628898549257</v>
      </c>
      <c r="AD41" s="76">
        <f t="shared" si="34"/>
        <v>16.699999999999953</v>
      </c>
      <c r="AE41" s="71">
        <f t="shared" si="38"/>
        <v>0.70000000000000007</v>
      </c>
      <c r="AF41" s="71">
        <f t="shared" si="38"/>
        <v>5.6000000000000005</v>
      </c>
      <c r="AG41" s="74">
        <f t="shared" si="38"/>
        <v>200</v>
      </c>
      <c r="AH41" s="60">
        <f t="shared" si="38"/>
        <v>50</v>
      </c>
      <c r="AI41" s="60">
        <f t="shared" si="38"/>
        <v>280</v>
      </c>
      <c r="AJ41" s="60">
        <f t="shared" si="38"/>
        <v>10280</v>
      </c>
      <c r="AK41" s="60">
        <f t="shared" si="38"/>
        <v>460.27990038164342</v>
      </c>
      <c r="AL41" s="60">
        <f t="shared" si="38"/>
        <v>9.2055980076328687</v>
      </c>
      <c r="AM41" s="60">
        <f t="shared" si="38"/>
        <v>-270.98791532439691</v>
      </c>
      <c r="AN41" s="60">
        <f t="shared" si="38"/>
        <v>-270.98791532439691</v>
      </c>
      <c r="AO41" s="60">
        <f t="shared" si="38"/>
        <v>270.98791532439691</v>
      </c>
      <c r="AP41" s="61" t="str">
        <f t="shared" si="19"/>
        <v/>
      </c>
      <c r="AQ41" s="62">
        <f t="shared" si="6"/>
        <v>35</v>
      </c>
      <c r="AR41" s="63">
        <f t="shared" si="20"/>
        <v>1.5931495812953829</v>
      </c>
      <c r="AS41" s="63">
        <f t="shared" si="21"/>
        <v>79.657479064769149</v>
      </c>
      <c r="AT41" s="63">
        <f t="shared" si="22"/>
        <v>159.3149581295383</v>
      </c>
      <c r="AU41" s="63">
        <f t="shared" si="7"/>
        <v>-79.657479064769149</v>
      </c>
      <c r="AV41" s="68">
        <f t="shared" si="23"/>
        <v>0.1</v>
      </c>
      <c r="AW41" s="63">
        <f t="shared" si="24"/>
        <v>398.28739532384577</v>
      </c>
      <c r="AX41" s="63">
        <f t="shared" si="25"/>
        <v>-159.3149581295383</v>
      </c>
      <c r="AY41" s="64">
        <f t="shared" si="26"/>
        <v>238.97243719430747</v>
      </c>
      <c r="AZ41" s="65">
        <f t="shared" si="27"/>
        <v>144.44680829575822</v>
      </c>
      <c r="BA41" s="51">
        <f t="shared" si="28"/>
        <v>557.60235345338401</v>
      </c>
      <c r="BB41" s="55">
        <f t="shared" si="29"/>
        <v>5.6292342250680194E-2</v>
      </c>
      <c r="BC41" s="55">
        <f t="shared" si="30"/>
        <v>2.5281232188445681</v>
      </c>
      <c r="BE41" s="52">
        <f>IF(((AS41-T41)/T41)&gt;=BE$4,AD41,"")</f>
        <v>16.699999999999953</v>
      </c>
      <c r="BF41" s="52" t="str">
        <f t="shared" si="31"/>
        <v/>
      </c>
      <c r="BG41" s="52">
        <f>IF(BB41&lt;=BG$4,AD41,"")</f>
        <v>16.699999999999953</v>
      </c>
      <c r="BH41" s="52">
        <f>IF(BC41&gt;=BH$4,AD41,"")</f>
        <v>16.699999999999953</v>
      </c>
    </row>
    <row r="42" spans="19:60">
      <c r="S42" s="70">
        <f t="shared" ref="S42:U57" si="40">S41</f>
        <v>7</v>
      </c>
      <c r="T42" s="71">
        <f t="shared" si="40"/>
        <v>50</v>
      </c>
      <c r="U42" s="71">
        <f t="shared" si="40"/>
        <v>2</v>
      </c>
      <c r="V42" s="72">
        <f t="shared" si="0"/>
        <v>5</v>
      </c>
      <c r="W42" s="70">
        <f t="shared" si="39"/>
        <v>2</v>
      </c>
      <c r="X42" s="72">
        <f t="shared" si="39"/>
        <v>7</v>
      </c>
      <c r="Y42" s="73">
        <f t="shared" si="39"/>
        <v>0.7142857142857143</v>
      </c>
      <c r="Z42" s="73">
        <f t="shared" si="39"/>
        <v>0.5</v>
      </c>
      <c r="AA42" s="71">
        <f t="shared" si="39"/>
        <v>10000</v>
      </c>
      <c r="AB42" s="71">
        <f t="shared" si="39"/>
        <v>9905.4743711014507</v>
      </c>
      <c r="AC42" s="71">
        <f t="shared" si="17"/>
        <v>94.525628898549257</v>
      </c>
      <c r="AD42" s="76">
        <f t="shared" si="34"/>
        <v>16.599999999999952</v>
      </c>
      <c r="AE42" s="71">
        <f t="shared" ref="AE42:AO57" si="41">AE41</f>
        <v>0.70000000000000007</v>
      </c>
      <c r="AF42" s="71">
        <f t="shared" si="41"/>
        <v>5.6000000000000005</v>
      </c>
      <c r="AG42" s="74">
        <f t="shared" si="41"/>
        <v>200</v>
      </c>
      <c r="AH42" s="60">
        <f t="shared" si="41"/>
        <v>50</v>
      </c>
      <c r="AI42" s="60">
        <f t="shared" si="41"/>
        <v>280</v>
      </c>
      <c r="AJ42" s="60">
        <f t="shared" si="41"/>
        <v>10280</v>
      </c>
      <c r="AK42" s="60">
        <f t="shared" si="41"/>
        <v>460.27990038164342</v>
      </c>
      <c r="AL42" s="60">
        <f t="shared" si="41"/>
        <v>9.2055980076328687</v>
      </c>
      <c r="AM42" s="60">
        <f t="shared" si="41"/>
        <v>-270.98791532439691</v>
      </c>
      <c r="AN42" s="60">
        <f t="shared" si="41"/>
        <v>-270.98791532439691</v>
      </c>
      <c r="AO42" s="60">
        <f t="shared" si="41"/>
        <v>270.98791532439691</v>
      </c>
      <c r="AP42" s="61" t="str">
        <f t="shared" si="19"/>
        <v/>
      </c>
      <c r="AQ42" s="62">
        <f t="shared" si="6"/>
        <v>35</v>
      </c>
      <c r="AR42" s="63">
        <f t="shared" si="20"/>
        <v>1.5967227715441505</v>
      </c>
      <c r="AS42" s="63">
        <f t="shared" si="21"/>
        <v>79.836138577207521</v>
      </c>
      <c r="AT42" s="63">
        <f t="shared" si="22"/>
        <v>159.67227715441504</v>
      </c>
      <c r="AU42" s="63">
        <f t="shared" si="7"/>
        <v>-79.836138577207521</v>
      </c>
      <c r="AV42" s="68">
        <f t="shared" si="23"/>
        <v>0.1</v>
      </c>
      <c r="AW42" s="63">
        <f t="shared" si="24"/>
        <v>399.1806928860376</v>
      </c>
      <c r="AX42" s="63">
        <f t="shared" si="25"/>
        <v>-159.67227715441504</v>
      </c>
      <c r="AY42" s="64">
        <f t="shared" si="26"/>
        <v>239.50841573162256</v>
      </c>
      <c r="AZ42" s="65">
        <f t="shared" si="27"/>
        <v>144.98278683307331</v>
      </c>
      <c r="BA42" s="51">
        <f t="shared" si="28"/>
        <v>558.85297004045265</v>
      </c>
      <c r="BB42" s="55">
        <f t="shared" si="29"/>
        <v>5.6418597343592981E-2</v>
      </c>
      <c r="BC42" s="55">
        <f t="shared" si="30"/>
        <v>2.5337934116119745</v>
      </c>
      <c r="BE42" s="52">
        <f>IF(((AS42-T42)/T42)&gt;=BE$4,AD42,"")</f>
        <v>16.599999999999952</v>
      </c>
      <c r="BF42" s="52" t="str">
        <f t="shared" si="31"/>
        <v/>
      </c>
      <c r="BG42" s="52">
        <f>IF(BB42&lt;=BG$4,AD42,"")</f>
        <v>16.599999999999952</v>
      </c>
      <c r="BH42" s="52">
        <f>IF(BC42&gt;=BH$4,AD42,"")</f>
        <v>16.599999999999952</v>
      </c>
    </row>
    <row r="43" spans="19:60">
      <c r="S43" s="70">
        <f t="shared" si="40"/>
        <v>7</v>
      </c>
      <c r="T43" s="71">
        <f t="shared" si="40"/>
        <v>50</v>
      </c>
      <c r="U43" s="71">
        <f t="shared" si="40"/>
        <v>2</v>
      </c>
      <c r="V43" s="72">
        <f t="shared" si="0"/>
        <v>5</v>
      </c>
      <c r="W43" s="70">
        <f t="shared" si="39"/>
        <v>2</v>
      </c>
      <c r="X43" s="72">
        <f t="shared" si="39"/>
        <v>7</v>
      </c>
      <c r="Y43" s="73">
        <f t="shared" si="39"/>
        <v>0.7142857142857143</v>
      </c>
      <c r="Z43" s="73">
        <f t="shared" si="39"/>
        <v>0.5</v>
      </c>
      <c r="AA43" s="71">
        <f t="shared" si="39"/>
        <v>10000</v>
      </c>
      <c r="AB43" s="71">
        <f t="shared" si="39"/>
        <v>9905.4743711014507</v>
      </c>
      <c r="AC43" s="71">
        <f t="shared" si="17"/>
        <v>94.525628898549257</v>
      </c>
      <c r="AD43" s="76">
        <f t="shared" si="34"/>
        <v>16.49999999999995</v>
      </c>
      <c r="AE43" s="71">
        <f t="shared" si="41"/>
        <v>0.70000000000000007</v>
      </c>
      <c r="AF43" s="71">
        <f t="shared" si="41"/>
        <v>5.6000000000000005</v>
      </c>
      <c r="AG43" s="74">
        <f t="shared" si="41"/>
        <v>200</v>
      </c>
      <c r="AH43" s="60">
        <f t="shared" si="41"/>
        <v>50</v>
      </c>
      <c r="AI43" s="60">
        <f t="shared" si="41"/>
        <v>280</v>
      </c>
      <c r="AJ43" s="60">
        <f t="shared" si="41"/>
        <v>10280</v>
      </c>
      <c r="AK43" s="60">
        <f t="shared" si="41"/>
        <v>460.27990038164342</v>
      </c>
      <c r="AL43" s="60">
        <f t="shared" si="41"/>
        <v>9.2055980076328687</v>
      </c>
      <c r="AM43" s="60">
        <f t="shared" si="41"/>
        <v>-270.98791532439691</v>
      </c>
      <c r="AN43" s="60">
        <f t="shared" si="41"/>
        <v>-270.98791532439691</v>
      </c>
      <c r="AO43" s="60">
        <f t="shared" si="41"/>
        <v>270.98791532439691</v>
      </c>
      <c r="AP43" s="61" t="str">
        <f t="shared" si="19"/>
        <v/>
      </c>
      <c r="AQ43" s="62">
        <f t="shared" si="6"/>
        <v>35</v>
      </c>
      <c r="AR43" s="63">
        <f t="shared" si="20"/>
        <v>1.6003392731898725</v>
      </c>
      <c r="AS43" s="63">
        <f t="shared" si="21"/>
        <v>80.016963659493626</v>
      </c>
      <c r="AT43" s="63">
        <f t="shared" si="22"/>
        <v>160.03392731898725</v>
      </c>
      <c r="AU43" s="63">
        <f t="shared" si="7"/>
        <v>-80.016963659493626</v>
      </c>
      <c r="AV43" s="68">
        <f t="shared" si="23"/>
        <v>0.1</v>
      </c>
      <c r="AW43" s="63">
        <f t="shared" si="24"/>
        <v>400.08481829746813</v>
      </c>
      <c r="AX43" s="63">
        <f t="shared" si="25"/>
        <v>-160.03392731898725</v>
      </c>
      <c r="AY43" s="64">
        <f t="shared" si="26"/>
        <v>240.05089097848088</v>
      </c>
      <c r="AZ43" s="65">
        <f t="shared" si="27"/>
        <v>145.52526207993162</v>
      </c>
      <c r="BA43" s="51">
        <f t="shared" si="28"/>
        <v>560.11874561645539</v>
      </c>
      <c r="BB43" s="55">
        <f t="shared" si="29"/>
        <v>5.6546382801268336E-2</v>
      </c>
      <c r="BC43" s="55">
        <f t="shared" si="30"/>
        <v>2.5395323339886828</v>
      </c>
      <c r="BE43" s="52">
        <f>IF(((AS43-T43)/T43)&gt;=BE$4,AD43,"")</f>
        <v>16.49999999999995</v>
      </c>
      <c r="BF43" s="52" t="str">
        <f t="shared" si="31"/>
        <v/>
      </c>
      <c r="BG43" s="52">
        <f>IF(BB43&lt;=BG$4,AD43,"")</f>
        <v>16.49999999999995</v>
      </c>
      <c r="BH43" s="52">
        <f>IF(BC43&gt;=BH$4,AD43,"")</f>
        <v>16.49999999999995</v>
      </c>
    </row>
    <row r="44" spans="19:60">
      <c r="S44" s="70">
        <f t="shared" si="40"/>
        <v>7</v>
      </c>
      <c r="T44" s="71">
        <f t="shared" si="40"/>
        <v>50</v>
      </c>
      <c r="U44" s="71">
        <f t="shared" si="40"/>
        <v>2</v>
      </c>
      <c r="V44" s="72">
        <f t="shared" si="0"/>
        <v>5</v>
      </c>
      <c r="W44" s="70">
        <f t="shared" si="39"/>
        <v>2</v>
      </c>
      <c r="X44" s="72">
        <f t="shared" si="39"/>
        <v>7</v>
      </c>
      <c r="Y44" s="73">
        <f t="shared" si="39"/>
        <v>0.7142857142857143</v>
      </c>
      <c r="Z44" s="73">
        <f t="shared" si="39"/>
        <v>0.5</v>
      </c>
      <c r="AA44" s="71">
        <f t="shared" si="39"/>
        <v>10000</v>
      </c>
      <c r="AB44" s="71">
        <f t="shared" si="39"/>
        <v>9905.4743711014507</v>
      </c>
      <c r="AC44" s="71">
        <f t="shared" si="17"/>
        <v>94.525628898549257</v>
      </c>
      <c r="AD44" s="76">
        <f t="shared" si="34"/>
        <v>16.399999999999949</v>
      </c>
      <c r="AE44" s="71">
        <f t="shared" si="41"/>
        <v>0.70000000000000007</v>
      </c>
      <c r="AF44" s="71">
        <f t="shared" si="41"/>
        <v>5.6000000000000005</v>
      </c>
      <c r="AG44" s="74">
        <f t="shared" si="41"/>
        <v>200</v>
      </c>
      <c r="AH44" s="60">
        <f t="shared" si="41"/>
        <v>50</v>
      </c>
      <c r="AI44" s="60">
        <f t="shared" si="41"/>
        <v>280</v>
      </c>
      <c r="AJ44" s="60">
        <f t="shared" si="41"/>
        <v>10280</v>
      </c>
      <c r="AK44" s="60">
        <f t="shared" si="41"/>
        <v>460.27990038164342</v>
      </c>
      <c r="AL44" s="60">
        <f t="shared" si="41"/>
        <v>9.2055980076328687</v>
      </c>
      <c r="AM44" s="60">
        <f t="shared" si="41"/>
        <v>-270.98791532439691</v>
      </c>
      <c r="AN44" s="60">
        <f t="shared" si="41"/>
        <v>-270.98791532439691</v>
      </c>
      <c r="AO44" s="60">
        <f t="shared" si="41"/>
        <v>270.98791532439691</v>
      </c>
      <c r="AP44" s="61" t="str">
        <f t="shared" si="19"/>
        <v/>
      </c>
      <c r="AQ44" s="62">
        <f t="shared" si="6"/>
        <v>35</v>
      </c>
      <c r="AR44" s="63">
        <f t="shared" si="20"/>
        <v>1.6039998785142011</v>
      </c>
      <c r="AS44" s="63">
        <f t="shared" si="21"/>
        <v>80.199993925710061</v>
      </c>
      <c r="AT44" s="63">
        <f t="shared" si="22"/>
        <v>160.39998785142012</v>
      </c>
      <c r="AU44" s="63">
        <f t="shared" si="7"/>
        <v>-80.199993925710061</v>
      </c>
      <c r="AV44" s="68">
        <f t="shared" si="23"/>
        <v>0.1</v>
      </c>
      <c r="AW44" s="63">
        <f t="shared" si="24"/>
        <v>400.99996962855028</v>
      </c>
      <c r="AX44" s="63">
        <f t="shared" si="25"/>
        <v>-160.39998785142012</v>
      </c>
      <c r="AY44" s="64">
        <f t="shared" si="26"/>
        <v>240.59998177713015</v>
      </c>
      <c r="AZ44" s="65">
        <f t="shared" si="27"/>
        <v>146.0743528785809</v>
      </c>
      <c r="BA44" s="51">
        <f t="shared" si="28"/>
        <v>561.39995747997045</v>
      </c>
      <c r="BB44" s="55">
        <f t="shared" si="29"/>
        <v>5.6675726618183653E-2</v>
      </c>
      <c r="BC44" s="55">
        <f t="shared" si="30"/>
        <v>2.545341243223644</v>
      </c>
      <c r="BE44" s="52">
        <f>IF(((AS44-T44)/T44)&gt;=BE$4,AD44,"")</f>
        <v>16.399999999999949</v>
      </c>
      <c r="BF44" s="52" t="str">
        <f t="shared" si="31"/>
        <v/>
      </c>
      <c r="BG44" s="52">
        <f>IF(BB44&lt;=BG$4,AD44,"")</f>
        <v>16.399999999999949</v>
      </c>
      <c r="BH44" s="52">
        <f>IF(BC44&gt;=BH$4,AD44,"")</f>
        <v>16.399999999999949</v>
      </c>
    </row>
    <row r="45" spans="19:60">
      <c r="S45" s="70">
        <f t="shared" si="40"/>
        <v>7</v>
      </c>
      <c r="T45" s="71">
        <f t="shared" si="40"/>
        <v>50</v>
      </c>
      <c r="U45" s="71">
        <f t="shared" si="40"/>
        <v>2</v>
      </c>
      <c r="V45" s="72">
        <f t="shared" si="0"/>
        <v>5</v>
      </c>
      <c r="W45" s="70">
        <f t="shared" si="39"/>
        <v>2</v>
      </c>
      <c r="X45" s="72">
        <f t="shared" si="39"/>
        <v>7</v>
      </c>
      <c r="Y45" s="73">
        <f t="shared" si="39"/>
        <v>0.7142857142857143</v>
      </c>
      <c r="Z45" s="73">
        <f t="shared" si="39"/>
        <v>0.5</v>
      </c>
      <c r="AA45" s="71">
        <f t="shared" si="39"/>
        <v>10000</v>
      </c>
      <c r="AB45" s="71">
        <f t="shared" si="39"/>
        <v>9905.4743711014507</v>
      </c>
      <c r="AC45" s="71">
        <f t="shared" si="17"/>
        <v>94.525628898549257</v>
      </c>
      <c r="AD45" s="76">
        <f t="shared" si="34"/>
        <v>16.299999999999947</v>
      </c>
      <c r="AE45" s="71">
        <f t="shared" si="41"/>
        <v>0.70000000000000007</v>
      </c>
      <c r="AF45" s="71">
        <f t="shared" si="41"/>
        <v>5.6000000000000005</v>
      </c>
      <c r="AG45" s="74">
        <f t="shared" si="41"/>
        <v>200</v>
      </c>
      <c r="AH45" s="60">
        <f t="shared" si="41"/>
        <v>50</v>
      </c>
      <c r="AI45" s="60">
        <f t="shared" si="41"/>
        <v>280</v>
      </c>
      <c r="AJ45" s="60">
        <f t="shared" si="41"/>
        <v>10280</v>
      </c>
      <c r="AK45" s="60">
        <f t="shared" si="41"/>
        <v>460.27990038164342</v>
      </c>
      <c r="AL45" s="60">
        <f t="shared" si="41"/>
        <v>9.2055980076328687</v>
      </c>
      <c r="AM45" s="60">
        <f t="shared" si="41"/>
        <v>-270.98791532439691</v>
      </c>
      <c r="AN45" s="60">
        <f t="shared" si="41"/>
        <v>-270.98791532439691</v>
      </c>
      <c r="AO45" s="60">
        <f t="shared" si="41"/>
        <v>270.98791532439691</v>
      </c>
      <c r="AP45" s="61" t="str">
        <f t="shared" si="19"/>
        <v/>
      </c>
      <c r="AQ45" s="62">
        <f t="shared" si="6"/>
        <v>35</v>
      </c>
      <c r="AR45" s="63">
        <f t="shared" si="20"/>
        <v>1.6077053992412822</v>
      </c>
      <c r="AS45" s="63">
        <f t="shared" si="21"/>
        <v>80.385269962064115</v>
      </c>
      <c r="AT45" s="63">
        <f t="shared" si="22"/>
        <v>160.77053992412823</v>
      </c>
      <c r="AU45" s="63">
        <f t="shared" si="7"/>
        <v>-80.385269962064115</v>
      </c>
      <c r="AV45" s="68">
        <f t="shared" si="23"/>
        <v>0.1</v>
      </c>
      <c r="AW45" s="63">
        <f t="shared" si="24"/>
        <v>401.92634981032057</v>
      </c>
      <c r="AX45" s="63">
        <f t="shared" si="25"/>
        <v>-160.77053992412823</v>
      </c>
      <c r="AY45" s="64">
        <f t="shared" si="26"/>
        <v>241.15580988619234</v>
      </c>
      <c r="AZ45" s="65">
        <f t="shared" si="27"/>
        <v>146.63018098764309</v>
      </c>
      <c r="BA45" s="51">
        <f t="shared" si="28"/>
        <v>562.69688973444886</v>
      </c>
      <c r="BB45" s="55">
        <f t="shared" si="29"/>
        <v>5.6806657475797308E-2</v>
      </c>
      <c r="BC45" s="55">
        <f t="shared" si="30"/>
        <v>2.5512214274185432</v>
      </c>
      <c r="BE45" s="52">
        <f>IF(((AS45-T45)/T45)&gt;=BE$4,AD45,"")</f>
        <v>16.299999999999947</v>
      </c>
      <c r="BF45" s="52" t="str">
        <f t="shared" si="31"/>
        <v/>
      </c>
      <c r="BG45" s="52">
        <f>IF(BB45&lt;=BG$4,AD45,"")</f>
        <v>16.299999999999947</v>
      </c>
      <c r="BH45" s="52">
        <f>IF(BC45&gt;=BH$4,AD45,"")</f>
        <v>16.299999999999947</v>
      </c>
    </row>
    <row r="46" spans="19:60">
      <c r="S46" s="70">
        <f t="shared" si="40"/>
        <v>7</v>
      </c>
      <c r="T46" s="71">
        <f t="shared" si="40"/>
        <v>50</v>
      </c>
      <c r="U46" s="71">
        <f t="shared" si="40"/>
        <v>2</v>
      </c>
      <c r="V46" s="72">
        <f t="shared" si="0"/>
        <v>5</v>
      </c>
      <c r="W46" s="70">
        <f t="shared" si="39"/>
        <v>2</v>
      </c>
      <c r="X46" s="72">
        <f t="shared" si="39"/>
        <v>7</v>
      </c>
      <c r="Y46" s="73">
        <f t="shared" si="39"/>
        <v>0.7142857142857143</v>
      </c>
      <c r="Z46" s="73">
        <f t="shared" si="39"/>
        <v>0.5</v>
      </c>
      <c r="AA46" s="71">
        <f t="shared" si="39"/>
        <v>10000</v>
      </c>
      <c r="AB46" s="71">
        <f t="shared" si="39"/>
        <v>9905.4743711014507</v>
      </c>
      <c r="AC46" s="71">
        <f t="shared" si="17"/>
        <v>94.525628898549257</v>
      </c>
      <c r="AD46" s="76">
        <f t="shared" si="34"/>
        <v>16.199999999999946</v>
      </c>
      <c r="AE46" s="71">
        <f t="shared" si="41"/>
        <v>0.70000000000000007</v>
      </c>
      <c r="AF46" s="71">
        <f t="shared" si="41"/>
        <v>5.6000000000000005</v>
      </c>
      <c r="AG46" s="74">
        <f t="shared" si="41"/>
        <v>200</v>
      </c>
      <c r="AH46" s="60">
        <f t="shared" si="41"/>
        <v>50</v>
      </c>
      <c r="AI46" s="60">
        <f t="shared" si="41"/>
        <v>280</v>
      </c>
      <c r="AJ46" s="60">
        <f t="shared" si="41"/>
        <v>10280</v>
      </c>
      <c r="AK46" s="60">
        <f t="shared" si="41"/>
        <v>460.27990038164342</v>
      </c>
      <c r="AL46" s="60">
        <f t="shared" si="41"/>
        <v>9.2055980076328687</v>
      </c>
      <c r="AM46" s="60">
        <f t="shared" si="41"/>
        <v>-270.98791532439691</v>
      </c>
      <c r="AN46" s="60">
        <f t="shared" si="41"/>
        <v>-270.98791532439691</v>
      </c>
      <c r="AO46" s="60">
        <f t="shared" si="41"/>
        <v>270.98791532439691</v>
      </c>
      <c r="AP46" s="61" t="str">
        <f t="shared" si="19"/>
        <v/>
      </c>
      <c r="AQ46" s="62">
        <f t="shared" si="6"/>
        <v>35</v>
      </c>
      <c r="AR46" s="63">
        <f t="shared" si="20"/>
        <v>1.6114566671378334</v>
      </c>
      <c r="AS46" s="63">
        <f t="shared" si="21"/>
        <v>80.572833356891664</v>
      </c>
      <c r="AT46" s="63">
        <f t="shared" si="22"/>
        <v>161.14566671378333</v>
      </c>
      <c r="AU46" s="63">
        <f t="shared" si="7"/>
        <v>-80.572833356891664</v>
      </c>
      <c r="AV46" s="68">
        <f t="shared" si="23"/>
        <v>0.1</v>
      </c>
      <c r="AW46" s="63">
        <f t="shared" si="24"/>
        <v>402.86416678445835</v>
      </c>
      <c r="AX46" s="63">
        <f t="shared" si="25"/>
        <v>-161.14566671378333</v>
      </c>
      <c r="AY46" s="64">
        <f t="shared" si="26"/>
        <v>241.71850007067502</v>
      </c>
      <c r="AZ46" s="65">
        <f t="shared" si="27"/>
        <v>147.19287117212576</v>
      </c>
      <c r="BA46" s="51">
        <f t="shared" si="28"/>
        <v>564.00983349824162</v>
      </c>
      <c r="BB46" s="55">
        <f t="shared" si="29"/>
        <v>5.6939204763751854E-2</v>
      </c>
      <c r="BC46" s="55">
        <f t="shared" si="30"/>
        <v>2.5571742064800462</v>
      </c>
      <c r="BE46" s="52">
        <f>IF(((AS46-T46)/T46)&gt;=BE$4,AD46,"")</f>
        <v>16.199999999999946</v>
      </c>
      <c r="BF46" s="52" t="str">
        <f t="shared" si="31"/>
        <v/>
      </c>
      <c r="BG46" s="52">
        <f>IF(BB46&lt;=BG$4,AD46,"")</f>
        <v>16.199999999999946</v>
      </c>
      <c r="BH46" s="52">
        <f>IF(BC46&gt;=BH$4,AD46,"")</f>
        <v>16.199999999999946</v>
      </c>
    </row>
    <row r="47" spans="19:60">
      <c r="S47" s="70">
        <f t="shared" si="40"/>
        <v>7</v>
      </c>
      <c r="T47" s="71">
        <f t="shared" si="40"/>
        <v>50</v>
      </c>
      <c r="U47" s="71">
        <f t="shared" si="40"/>
        <v>2</v>
      </c>
      <c r="V47" s="72">
        <f t="shared" si="0"/>
        <v>5</v>
      </c>
      <c r="W47" s="70">
        <f t="shared" si="39"/>
        <v>2</v>
      </c>
      <c r="X47" s="72">
        <f t="shared" si="39"/>
        <v>7</v>
      </c>
      <c r="Y47" s="73">
        <f t="shared" si="39"/>
        <v>0.7142857142857143</v>
      </c>
      <c r="Z47" s="73">
        <f t="shared" si="39"/>
        <v>0.5</v>
      </c>
      <c r="AA47" s="71">
        <f t="shared" si="39"/>
        <v>10000</v>
      </c>
      <c r="AB47" s="71">
        <f t="shared" si="39"/>
        <v>9905.4743711014507</v>
      </c>
      <c r="AC47" s="71">
        <f t="shared" si="17"/>
        <v>94.525628898549257</v>
      </c>
      <c r="AD47" s="76">
        <f t="shared" si="34"/>
        <v>16.099999999999945</v>
      </c>
      <c r="AE47" s="71">
        <f t="shared" si="41"/>
        <v>0.70000000000000007</v>
      </c>
      <c r="AF47" s="71">
        <f t="shared" si="41"/>
        <v>5.6000000000000005</v>
      </c>
      <c r="AG47" s="74">
        <f t="shared" si="41"/>
        <v>200</v>
      </c>
      <c r="AH47" s="60">
        <f t="shared" si="41"/>
        <v>50</v>
      </c>
      <c r="AI47" s="60">
        <f t="shared" si="41"/>
        <v>280</v>
      </c>
      <c r="AJ47" s="60">
        <f t="shared" si="41"/>
        <v>10280</v>
      </c>
      <c r="AK47" s="60">
        <f t="shared" si="41"/>
        <v>460.27990038164342</v>
      </c>
      <c r="AL47" s="60">
        <f t="shared" si="41"/>
        <v>9.2055980076328687</v>
      </c>
      <c r="AM47" s="60">
        <f t="shared" si="41"/>
        <v>-270.98791532439691</v>
      </c>
      <c r="AN47" s="60">
        <f t="shared" si="41"/>
        <v>-270.98791532439691</v>
      </c>
      <c r="AO47" s="60">
        <f t="shared" si="41"/>
        <v>270.98791532439691</v>
      </c>
      <c r="AP47" s="61" t="str">
        <f t="shared" si="19"/>
        <v/>
      </c>
      <c r="AQ47" s="62">
        <f t="shared" si="6"/>
        <v>35</v>
      </c>
      <c r="AR47" s="63">
        <f t="shared" si="20"/>
        <v>1.615254534635584</v>
      </c>
      <c r="AS47" s="63">
        <f t="shared" si="21"/>
        <v>80.762726731779196</v>
      </c>
      <c r="AT47" s="63">
        <f t="shared" si="22"/>
        <v>161.52545346355839</v>
      </c>
      <c r="AU47" s="63">
        <f t="shared" si="7"/>
        <v>-80.762726731779196</v>
      </c>
      <c r="AV47" s="68">
        <f t="shared" si="23"/>
        <v>0.1</v>
      </c>
      <c r="AW47" s="63">
        <f t="shared" si="24"/>
        <v>403.81363365889598</v>
      </c>
      <c r="AX47" s="63">
        <f t="shared" si="25"/>
        <v>-161.52545346355839</v>
      </c>
      <c r="AY47" s="64">
        <f t="shared" si="26"/>
        <v>242.28818019533759</v>
      </c>
      <c r="AZ47" s="65">
        <f t="shared" si="27"/>
        <v>147.76255129678833</v>
      </c>
      <c r="BA47" s="51">
        <f t="shared" si="28"/>
        <v>565.33908712245443</v>
      </c>
      <c r="BB47" s="55">
        <f t="shared" si="29"/>
        <v>5.7073398601867352E-2</v>
      </c>
      <c r="BC47" s="55">
        <f t="shared" si="30"/>
        <v>2.5632009331075305</v>
      </c>
      <c r="BE47" s="52">
        <f>IF(((AS47-T47)/T47)&gt;=BE$4,AD47,"")</f>
        <v>16.099999999999945</v>
      </c>
      <c r="BF47" s="52" t="str">
        <f t="shared" si="31"/>
        <v/>
      </c>
      <c r="BG47" s="52">
        <f>IF(BB47&lt;=BG$4,AD47,"")</f>
        <v>16.099999999999945</v>
      </c>
      <c r="BH47" s="52">
        <f>IF(BC47&gt;=BH$4,AD47,"")</f>
        <v>16.099999999999945</v>
      </c>
    </row>
    <row r="48" spans="19:60">
      <c r="S48" s="70">
        <f t="shared" si="40"/>
        <v>7</v>
      </c>
      <c r="T48" s="71">
        <f t="shared" si="40"/>
        <v>50</v>
      </c>
      <c r="U48" s="71">
        <f t="shared" si="40"/>
        <v>2</v>
      </c>
      <c r="V48" s="72">
        <f t="shared" si="0"/>
        <v>5</v>
      </c>
      <c r="W48" s="70">
        <f t="shared" si="39"/>
        <v>2</v>
      </c>
      <c r="X48" s="72">
        <f t="shared" si="39"/>
        <v>7</v>
      </c>
      <c r="Y48" s="73">
        <f t="shared" si="39"/>
        <v>0.7142857142857143</v>
      </c>
      <c r="Z48" s="73">
        <f t="shared" si="39"/>
        <v>0.5</v>
      </c>
      <c r="AA48" s="71">
        <f t="shared" si="39"/>
        <v>10000</v>
      </c>
      <c r="AB48" s="71">
        <f t="shared" si="39"/>
        <v>9905.4743711014507</v>
      </c>
      <c r="AC48" s="71">
        <f t="shared" si="17"/>
        <v>94.525628898549257</v>
      </c>
      <c r="AD48" s="76">
        <f t="shared" si="34"/>
        <v>15.999999999999945</v>
      </c>
      <c r="AE48" s="71">
        <f t="shared" si="41"/>
        <v>0.70000000000000007</v>
      </c>
      <c r="AF48" s="71">
        <f t="shared" si="41"/>
        <v>5.6000000000000005</v>
      </c>
      <c r="AG48" s="74">
        <f t="shared" si="41"/>
        <v>200</v>
      </c>
      <c r="AH48" s="60">
        <f t="shared" si="41"/>
        <v>50</v>
      </c>
      <c r="AI48" s="60">
        <f t="shared" si="41"/>
        <v>280</v>
      </c>
      <c r="AJ48" s="60">
        <f t="shared" si="41"/>
        <v>10280</v>
      </c>
      <c r="AK48" s="60">
        <f t="shared" si="41"/>
        <v>460.27990038164342</v>
      </c>
      <c r="AL48" s="60">
        <f t="shared" si="41"/>
        <v>9.2055980076328687</v>
      </c>
      <c r="AM48" s="60">
        <f t="shared" si="41"/>
        <v>-270.98791532439691</v>
      </c>
      <c r="AN48" s="60">
        <f t="shared" si="41"/>
        <v>-270.98791532439691</v>
      </c>
      <c r="AO48" s="60">
        <f t="shared" si="41"/>
        <v>270.98791532439691</v>
      </c>
      <c r="AP48" s="61" t="str">
        <f t="shared" si="19"/>
        <v/>
      </c>
      <c r="AQ48" s="62">
        <f t="shared" si="6"/>
        <v>35</v>
      </c>
      <c r="AR48" s="63">
        <f t="shared" si="20"/>
        <v>1.6190998754770565</v>
      </c>
      <c r="AS48" s="63">
        <f t="shared" si="21"/>
        <v>80.95499377385282</v>
      </c>
      <c r="AT48" s="63">
        <f t="shared" si="22"/>
        <v>161.90998754770564</v>
      </c>
      <c r="AU48" s="63">
        <f t="shared" si="7"/>
        <v>-80.95499377385282</v>
      </c>
      <c r="AV48" s="68">
        <f t="shared" si="23"/>
        <v>0.1</v>
      </c>
      <c r="AW48" s="63">
        <f t="shared" si="24"/>
        <v>404.77496886926411</v>
      </c>
      <c r="AX48" s="63">
        <f t="shared" si="25"/>
        <v>-161.90998754770564</v>
      </c>
      <c r="AY48" s="64">
        <f t="shared" si="26"/>
        <v>242.86498132155847</v>
      </c>
      <c r="AZ48" s="65">
        <f t="shared" si="27"/>
        <v>148.33935242300922</v>
      </c>
      <c r="BA48" s="51">
        <f t="shared" si="28"/>
        <v>566.68495641696973</v>
      </c>
      <c r="BB48" s="55">
        <f t="shared" si="29"/>
        <v>5.7209269862959281E-2</v>
      </c>
      <c r="BC48" s="55">
        <f t="shared" si="30"/>
        <v>2.5693029938178582</v>
      </c>
      <c r="BE48" s="52">
        <f>IF(((AS48-T48)/T48)&gt;=BE$4,AD48,"")</f>
        <v>15.999999999999945</v>
      </c>
      <c r="BF48" s="52" t="str">
        <f t="shared" si="31"/>
        <v/>
      </c>
      <c r="BG48" s="52">
        <f>IF(BB48&lt;=BG$4,AD48,"")</f>
        <v>15.999999999999945</v>
      </c>
      <c r="BH48" s="52">
        <f>IF(BC48&gt;=BH$4,AD48,"")</f>
        <v>15.999999999999945</v>
      </c>
    </row>
    <row r="49" spans="19:60">
      <c r="S49" s="70">
        <f t="shared" si="40"/>
        <v>7</v>
      </c>
      <c r="T49" s="71">
        <f t="shared" si="40"/>
        <v>50</v>
      </c>
      <c r="U49" s="71">
        <f t="shared" si="40"/>
        <v>2</v>
      </c>
      <c r="V49" s="72">
        <f t="shared" si="0"/>
        <v>5</v>
      </c>
      <c r="W49" s="70">
        <f t="shared" si="39"/>
        <v>2</v>
      </c>
      <c r="X49" s="72">
        <f t="shared" si="39"/>
        <v>7</v>
      </c>
      <c r="Y49" s="73">
        <f t="shared" si="39"/>
        <v>0.7142857142857143</v>
      </c>
      <c r="Z49" s="73">
        <f t="shared" si="39"/>
        <v>0.5</v>
      </c>
      <c r="AA49" s="71">
        <f t="shared" si="39"/>
        <v>10000</v>
      </c>
      <c r="AB49" s="71">
        <f t="shared" si="39"/>
        <v>9905.4743711014507</v>
      </c>
      <c r="AC49" s="71">
        <f t="shared" si="17"/>
        <v>94.525628898549257</v>
      </c>
      <c r="AD49" s="76">
        <f t="shared" si="34"/>
        <v>15.899999999999945</v>
      </c>
      <c r="AE49" s="71">
        <f t="shared" si="41"/>
        <v>0.70000000000000007</v>
      </c>
      <c r="AF49" s="71">
        <f t="shared" si="41"/>
        <v>5.6000000000000005</v>
      </c>
      <c r="AG49" s="74">
        <f t="shared" si="41"/>
        <v>200</v>
      </c>
      <c r="AH49" s="60">
        <f t="shared" si="41"/>
        <v>50</v>
      </c>
      <c r="AI49" s="60">
        <f t="shared" si="41"/>
        <v>280</v>
      </c>
      <c r="AJ49" s="60">
        <f t="shared" si="41"/>
        <v>10280</v>
      </c>
      <c r="AK49" s="60">
        <f t="shared" si="41"/>
        <v>460.27990038164342</v>
      </c>
      <c r="AL49" s="60">
        <f t="shared" si="41"/>
        <v>9.2055980076328687</v>
      </c>
      <c r="AM49" s="60">
        <f t="shared" si="41"/>
        <v>-270.98791532439691</v>
      </c>
      <c r="AN49" s="60">
        <f t="shared" si="41"/>
        <v>-270.98791532439691</v>
      </c>
      <c r="AO49" s="60">
        <f t="shared" si="41"/>
        <v>270.98791532439691</v>
      </c>
      <c r="AP49" s="61" t="str">
        <f t="shared" si="19"/>
        <v/>
      </c>
      <c r="AQ49" s="62">
        <f t="shared" si="6"/>
        <v>35</v>
      </c>
      <c r="AR49" s="63">
        <f t="shared" si="20"/>
        <v>1.6229935853857171</v>
      </c>
      <c r="AS49" s="63">
        <f t="shared" si="21"/>
        <v>81.149679269285855</v>
      </c>
      <c r="AT49" s="63">
        <f t="shared" si="22"/>
        <v>162.29935853857171</v>
      </c>
      <c r="AU49" s="63">
        <f t="shared" si="7"/>
        <v>-81.149679269285855</v>
      </c>
      <c r="AV49" s="68">
        <f t="shared" si="23"/>
        <v>0.1</v>
      </c>
      <c r="AW49" s="63">
        <f t="shared" si="24"/>
        <v>405.74839634642927</v>
      </c>
      <c r="AX49" s="63">
        <f t="shared" si="25"/>
        <v>-162.29935853857171</v>
      </c>
      <c r="AY49" s="64">
        <f t="shared" si="26"/>
        <v>243.44903780785756</v>
      </c>
      <c r="AZ49" s="65">
        <f t="shared" si="27"/>
        <v>148.92340890930831</v>
      </c>
      <c r="BA49" s="51">
        <f t="shared" si="28"/>
        <v>568.04775488500104</v>
      </c>
      <c r="BB49" s="55">
        <f t="shared" si="29"/>
        <v>5.7346850196517779E-2</v>
      </c>
      <c r="BC49" s="55">
        <f t="shared" si="30"/>
        <v>2.575481810008819</v>
      </c>
      <c r="BE49" s="52">
        <f>IF(((AS49-T49)/T49)&gt;=BE$4,AD49,"")</f>
        <v>15.899999999999945</v>
      </c>
      <c r="BF49" s="52" t="str">
        <f t="shared" si="31"/>
        <v/>
      </c>
      <c r="BG49" s="52">
        <f>IF(BB49&lt;=BG$4,AD49,"")</f>
        <v>15.899999999999945</v>
      </c>
      <c r="BH49" s="52">
        <f>IF(BC49&gt;=BH$4,AD49,"")</f>
        <v>15.899999999999945</v>
      </c>
    </row>
    <row r="50" spans="19:60">
      <c r="S50" s="70">
        <f t="shared" si="40"/>
        <v>7</v>
      </c>
      <c r="T50" s="71">
        <f t="shared" si="40"/>
        <v>50</v>
      </c>
      <c r="U50" s="71">
        <f t="shared" si="40"/>
        <v>2</v>
      </c>
      <c r="V50" s="72">
        <f t="shared" si="0"/>
        <v>5</v>
      </c>
      <c r="W50" s="70">
        <f t="shared" si="39"/>
        <v>2</v>
      </c>
      <c r="X50" s="72">
        <f t="shared" si="39"/>
        <v>7</v>
      </c>
      <c r="Y50" s="73">
        <f t="shared" si="39"/>
        <v>0.7142857142857143</v>
      </c>
      <c r="Z50" s="73">
        <f t="shared" si="39"/>
        <v>0.5</v>
      </c>
      <c r="AA50" s="71">
        <f t="shared" si="39"/>
        <v>10000</v>
      </c>
      <c r="AB50" s="71">
        <f t="shared" si="39"/>
        <v>9905.4743711014507</v>
      </c>
      <c r="AC50" s="71">
        <f t="shared" si="17"/>
        <v>94.525628898549257</v>
      </c>
      <c r="AD50" s="76">
        <f t="shared" si="34"/>
        <v>15.799999999999946</v>
      </c>
      <c r="AE50" s="71">
        <f t="shared" si="41"/>
        <v>0.70000000000000007</v>
      </c>
      <c r="AF50" s="71">
        <f t="shared" si="41"/>
        <v>5.6000000000000005</v>
      </c>
      <c r="AG50" s="74">
        <f t="shared" si="41"/>
        <v>200</v>
      </c>
      <c r="AH50" s="60">
        <f t="shared" si="41"/>
        <v>50</v>
      </c>
      <c r="AI50" s="60">
        <f t="shared" si="41"/>
        <v>280</v>
      </c>
      <c r="AJ50" s="60">
        <f t="shared" si="41"/>
        <v>10280</v>
      </c>
      <c r="AK50" s="60">
        <f t="shared" si="41"/>
        <v>460.27990038164342</v>
      </c>
      <c r="AL50" s="60">
        <f t="shared" si="41"/>
        <v>9.2055980076328687</v>
      </c>
      <c r="AM50" s="60">
        <f t="shared" si="41"/>
        <v>-270.98791532439691</v>
      </c>
      <c r="AN50" s="60">
        <f t="shared" si="41"/>
        <v>-270.98791532439691</v>
      </c>
      <c r="AO50" s="60">
        <f t="shared" si="41"/>
        <v>270.98791532439691</v>
      </c>
      <c r="AP50" s="61" t="str">
        <f t="shared" si="19"/>
        <v/>
      </c>
      <c r="AQ50" s="62">
        <f t="shared" si="6"/>
        <v>35</v>
      </c>
      <c r="AR50" s="63">
        <f t="shared" si="20"/>
        <v>1.626936582761576</v>
      </c>
      <c r="AS50" s="63">
        <f t="shared" si="21"/>
        <v>81.346829138078803</v>
      </c>
      <c r="AT50" s="63">
        <f t="shared" si="22"/>
        <v>162.69365827615761</v>
      </c>
      <c r="AU50" s="63">
        <f t="shared" si="7"/>
        <v>-81.346829138078803</v>
      </c>
      <c r="AV50" s="68">
        <f t="shared" si="23"/>
        <v>0.1</v>
      </c>
      <c r="AW50" s="63">
        <f t="shared" si="24"/>
        <v>406.73414569039403</v>
      </c>
      <c r="AX50" s="63">
        <f t="shared" si="25"/>
        <v>-162.69365827615761</v>
      </c>
      <c r="AY50" s="64">
        <f t="shared" si="26"/>
        <v>244.04048741423642</v>
      </c>
      <c r="AZ50" s="65">
        <f t="shared" si="27"/>
        <v>149.51485851568717</v>
      </c>
      <c r="BA50" s="51">
        <f t="shared" si="28"/>
        <v>569.42780396655166</v>
      </c>
      <c r="BB50" s="55">
        <f t="shared" si="29"/>
        <v>5.7486172053285871E-2</v>
      </c>
      <c r="BC50" s="55">
        <f t="shared" si="30"/>
        <v>2.5817388390629565</v>
      </c>
      <c r="BE50" s="52">
        <f>IF(((AS50-T50)/T50)&gt;=BE$4,AD50,"")</f>
        <v>15.799999999999946</v>
      </c>
      <c r="BF50" s="52" t="str">
        <f t="shared" si="31"/>
        <v/>
      </c>
      <c r="BG50" s="52">
        <f>IF(BB50&lt;=BG$4,AD50,"")</f>
        <v>15.799999999999946</v>
      </c>
      <c r="BH50" s="52">
        <f>IF(BC50&gt;=BH$4,AD50,"")</f>
        <v>15.799999999999946</v>
      </c>
    </row>
    <row r="51" spans="19:60">
      <c r="S51" s="70">
        <f t="shared" si="40"/>
        <v>7</v>
      </c>
      <c r="T51" s="71">
        <f t="shared" si="40"/>
        <v>50</v>
      </c>
      <c r="U51" s="71">
        <f t="shared" si="40"/>
        <v>2</v>
      </c>
      <c r="V51" s="72">
        <f t="shared" si="0"/>
        <v>5</v>
      </c>
      <c r="W51" s="70">
        <f t="shared" si="39"/>
        <v>2</v>
      </c>
      <c r="X51" s="72">
        <f t="shared" si="39"/>
        <v>7</v>
      </c>
      <c r="Y51" s="73">
        <f t="shared" si="39"/>
        <v>0.7142857142857143</v>
      </c>
      <c r="Z51" s="73">
        <f t="shared" si="39"/>
        <v>0.5</v>
      </c>
      <c r="AA51" s="71">
        <f t="shared" si="39"/>
        <v>10000</v>
      </c>
      <c r="AB51" s="71">
        <f t="shared" si="39"/>
        <v>9905.4743711014507</v>
      </c>
      <c r="AC51" s="71">
        <f t="shared" si="17"/>
        <v>94.525628898549257</v>
      </c>
      <c r="AD51" s="76">
        <f t="shared" si="34"/>
        <v>15.699999999999946</v>
      </c>
      <c r="AE51" s="71">
        <f t="shared" si="41"/>
        <v>0.70000000000000007</v>
      </c>
      <c r="AF51" s="71">
        <f t="shared" si="41"/>
        <v>5.6000000000000005</v>
      </c>
      <c r="AG51" s="74">
        <f t="shared" si="41"/>
        <v>200</v>
      </c>
      <c r="AH51" s="60">
        <f t="shared" si="41"/>
        <v>50</v>
      </c>
      <c r="AI51" s="60">
        <f t="shared" si="41"/>
        <v>280</v>
      </c>
      <c r="AJ51" s="60">
        <f t="shared" si="41"/>
        <v>10280</v>
      </c>
      <c r="AK51" s="60">
        <f t="shared" si="41"/>
        <v>460.27990038164342</v>
      </c>
      <c r="AL51" s="60">
        <f t="shared" si="41"/>
        <v>9.2055980076328687</v>
      </c>
      <c r="AM51" s="60">
        <f t="shared" si="41"/>
        <v>-270.98791532439691</v>
      </c>
      <c r="AN51" s="60">
        <f t="shared" si="41"/>
        <v>-270.98791532439691</v>
      </c>
      <c r="AO51" s="60">
        <f t="shared" si="41"/>
        <v>270.98791532439691</v>
      </c>
      <c r="AP51" s="61" t="str">
        <f t="shared" si="19"/>
        <v/>
      </c>
      <c r="AQ51" s="62">
        <f t="shared" si="6"/>
        <v>35</v>
      </c>
      <c r="AR51" s="63">
        <f t="shared" si="20"/>
        <v>1.6309298094033695</v>
      </c>
      <c r="AS51" s="63">
        <f t="shared" si="21"/>
        <v>81.546490470168479</v>
      </c>
      <c r="AT51" s="63">
        <f t="shared" si="22"/>
        <v>163.09298094033696</v>
      </c>
      <c r="AU51" s="63">
        <f t="shared" si="7"/>
        <v>-81.546490470168479</v>
      </c>
      <c r="AV51" s="68">
        <f t="shared" si="23"/>
        <v>0.1</v>
      </c>
      <c r="AW51" s="63">
        <f t="shared" si="24"/>
        <v>407.73245235084238</v>
      </c>
      <c r="AX51" s="63">
        <f t="shared" si="25"/>
        <v>-163.09298094033696</v>
      </c>
      <c r="AY51" s="64">
        <f t="shared" si="26"/>
        <v>244.63947141050542</v>
      </c>
      <c r="AZ51" s="65">
        <f t="shared" si="27"/>
        <v>150.11384251195616</v>
      </c>
      <c r="BA51" s="51">
        <f t="shared" si="28"/>
        <v>570.82543329117937</v>
      </c>
      <c r="BB51" s="55">
        <f t="shared" si="29"/>
        <v>5.7627268710777127E-2</v>
      </c>
      <c r="BC51" s="55">
        <f t="shared" si="30"/>
        <v>2.5880755754935798</v>
      </c>
      <c r="BE51" s="52">
        <f>IF(((AS51-T51)/T51)&gt;=BE$4,AD51,"")</f>
        <v>15.699999999999946</v>
      </c>
      <c r="BF51" s="52" t="str">
        <f t="shared" si="31"/>
        <v/>
      </c>
      <c r="BG51" s="52">
        <f>IF(BB51&lt;=BG$4,AD51,"")</f>
        <v>15.699999999999946</v>
      </c>
      <c r="BH51" s="52">
        <f>IF(BC51&gt;=BH$4,AD51,"")</f>
        <v>15.699999999999946</v>
      </c>
    </row>
    <row r="52" spans="19:60">
      <c r="S52" s="70">
        <f t="shared" si="40"/>
        <v>7</v>
      </c>
      <c r="T52" s="71">
        <f t="shared" si="40"/>
        <v>50</v>
      </c>
      <c r="U52" s="71">
        <f t="shared" si="40"/>
        <v>2</v>
      </c>
      <c r="V52" s="72">
        <f t="shared" si="0"/>
        <v>5</v>
      </c>
      <c r="W52" s="70">
        <f t="shared" si="39"/>
        <v>2</v>
      </c>
      <c r="X52" s="72">
        <f t="shared" si="39"/>
        <v>7</v>
      </c>
      <c r="Y52" s="73">
        <f t="shared" si="39"/>
        <v>0.7142857142857143</v>
      </c>
      <c r="Z52" s="73">
        <f t="shared" si="39"/>
        <v>0.5</v>
      </c>
      <c r="AA52" s="71">
        <f t="shared" si="39"/>
        <v>10000</v>
      </c>
      <c r="AB52" s="71">
        <f t="shared" si="39"/>
        <v>9905.4743711014507</v>
      </c>
      <c r="AC52" s="71">
        <f t="shared" si="17"/>
        <v>94.525628898549257</v>
      </c>
      <c r="AD52" s="76">
        <f t="shared" si="34"/>
        <v>15.599999999999946</v>
      </c>
      <c r="AE52" s="71">
        <f t="shared" si="41"/>
        <v>0.70000000000000007</v>
      </c>
      <c r="AF52" s="71">
        <f t="shared" si="41"/>
        <v>5.6000000000000005</v>
      </c>
      <c r="AG52" s="74">
        <f t="shared" si="41"/>
        <v>200</v>
      </c>
      <c r="AH52" s="60">
        <f t="shared" si="41"/>
        <v>50</v>
      </c>
      <c r="AI52" s="60">
        <f t="shared" si="41"/>
        <v>280</v>
      </c>
      <c r="AJ52" s="60">
        <f t="shared" si="41"/>
        <v>10280</v>
      </c>
      <c r="AK52" s="60">
        <f t="shared" si="41"/>
        <v>460.27990038164342</v>
      </c>
      <c r="AL52" s="60">
        <f t="shared" si="41"/>
        <v>9.2055980076328687</v>
      </c>
      <c r="AM52" s="60">
        <f t="shared" si="41"/>
        <v>-270.98791532439691</v>
      </c>
      <c r="AN52" s="60">
        <f t="shared" si="41"/>
        <v>-270.98791532439691</v>
      </c>
      <c r="AO52" s="60">
        <f t="shared" si="41"/>
        <v>270.98791532439691</v>
      </c>
      <c r="AP52" s="61" t="str">
        <f t="shared" si="19"/>
        <v/>
      </c>
      <c r="AQ52" s="62">
        <f t="shared" si="6"/>
        <v>35</v>
      </c>
      <c r="AR52" s="63">
        <f t="shared" si="20"/>
        <v>1.6349742312585194</v>
      </c>
      <c r="AS52" s="63">
        <f t="shared" si="21"/>
        <v>81.748711562925962</v>
      </c>
      <c r="AT52" s="63">
        <f t="shared" si="22"/>
        <v>163.49742312585192</v>
      </c>
      <c r="AU52" s="63">
        <f t="shared" si="7"/>
        <v>-81.748711562925962</v>
      </c>
      <c r="AV52" s="68">
        <f t="shared" si="23"/>
        <v>0.1</v>
      </c>
      <c r="AW52" s="63">
        <f t="shared" si="24"/>
        <v>408.74355781462981</v>
      </c>
      <c r="AX52" s="63">
        <f t="shared" si="25"/>
        <v>-163.49742312585192</v>
      </c>
      <c r="AY52" s="64">
        <f t="shared" si="26"/>
        <v>245.24613468877789</v>
      </c>
      <c r="AZ52" s="65">
        <f t="shared" si="27"/>
        <v>150.72050579022863</v>
      </c>
      <c r="BA52" s="51">
        <f t="shared" si="28"/>
        <v>572.24098094048168</v>
      </c>
      <c r="BB52" s="55">
        <f t="shared" si="29"/>
        <v>5.7770174299774671E-2</v>
      </c>
      <c r="BC52" s="55">
        <f t="shared" si="30"/>
        <v>2.594493552134852</v>
      </c>
      <c r="BE52" s="52">
        <f>IF(((AS52-T52)/T52)&gt;=BE$4,AD52,"")</f>
        <v>15.599999999999946</v>
      </c>
      <c r="BF52" s="52" t="str">
        <f t="shared" si="31"/>
        <v/>
      </c>
      <c r="BG52" s="52">
        <f>IF(BB52&lt;=BG$4,AD52,"")</f>
        <v>15.599999999999946</v>
      </c>
      <c r="BH52" s="52">
        <f>IF(BC52&gt;=BH$4,AD52,"")</f>
        <v>15.599999999999946</v>
      </c>
    </row>
    <row r="53" spans="19:60">
      <c r="S53" s="70">
        <f t="shared" si="40"/>
        <v>7</v>
      </c>
      <c r="T53" s="71">
        <f t="shared" si="40"/>
        <v>50</v>
      </c>
      <c r="U53" s="71">
        <f t="shared" si="40"/>
        <v>2</v>
      </c>
      <c r="V53" s="72">
        <f t="shared" si="0"/>
        <v>5</v>
      </c>
      <c r="W53" s="70">
        <f t="shared" si="39"/>
        <v>2</v>
      </c>
      <c r="X53" s="72">
        <f t="shared" si="39"/>
        <v>7</v>
      </c>
      <c r="Y53" s="73">
        <f t="shared" si="39"/>
        <v>0.7142857142857143</v>
      </c>
      <c r="Z53" s="73">
        <f t="shared" si="39"/>
        <v>0.5</v>
      </c>
      <c r="AA53" s="71">
        <f t="shared" si="39"/>
        <v>10000</v>
      </c>
      <c r="AB53" s="71">
        <f t="shared" si="39"/>
        <v>9905.4743711014507</v>
      </c>
      <c r="AC53" s="71">
        <f t="shared" si="17"/>
        <v>94.525628898549257</v>
      </c>
      <c r="AD53" s="76">
        <f t="shared" si="34"/>
        <v>15.499999999999947</v>
      </c>
      <c r="AE53" s="71">
        <f t="shared" si="41"/>
        <v>0.70000000000000007</v>
      </c>
      <c r="AF53" s="71">
        <f t="shared" si="41"/>
        <v>5.6000000000000005</v>
      </c>
      <c r="AG53" s="74">
        <f t="shared" si="41"/>
        <v>200</v>
      </c>
      <c r="AH53" s="60">
        <f t="shared" si="41"/>
        <v>50</v>
      </c>
      <c r="AI53" s="60">
        <f t="shared" si="41"/>
        <v>280</v>
      </c>
      <c r="AJ53" s="60">
        <f t="shared" si="41"/>
        <v>10280</v>
      </c>
      <c r="AK53" s="60">
        <f t="shared" si="41"/>
        <v>460.27990038164342</v>
      </c>
      <c r="AL53" s="60">
        <f t="shared" si="41"/>
        <v>9.2055980076328687</v>
      </c>
      <c r="AM53" s="60">
        <f t="shared" si="41"/>
        <v>-270.98791532439691</v>
      </c>
      <c r="AN53" s="60">
        <f t="shared" si="41"/>
        <v>-270.98791532439691</v>
      </c>
      <c r="AO53" s="60">
        <f t="shared" si="41"/>
        <v>270.98791532439691</v>
      </c>
      <c r="AP53" s="61" t="str">
        <f t="shared" si="19"/>
        <v/>
      </c>
      <c r="AQ53" s="62">
        <f t="shared" si="6"/>
        <v>35</v>
      </c>
      <c r="AR53" s="63">
        <f t="shared" si="20"/>
        <v>1.6390708392021227</v>
      </c>
      <c r="AS53" s="63">
        <f t="shared" si="21"/>
        <v>81.953541960106136</v>
      </c>
      <c r="AT53" s="63">
        <f t="shared" si="22"/>
        <v>163.90708392021227</v>
      </c>
      <c r="AU53" s="63">
        <f t="shared" si="7"/>
        <v>-81.953541960106136</v>
      </c>
      <c r="AV53" s="68">
        <f t="shared" si="23"/>
        <v>0.1</v>
      </c>
      <c r="AW53" s="63">
        <f t="shared" si="24"/>
        <v>409.76770980053067</v>
      </c>
      <c r="AX53" s="63">
        <f t="shared" si="25"/>
        <v>-163.90708392021227</v>
      </c>
      <c r="AY53" s="64">
        <f t="shared" si="26"/>
        <v>245.86062588031839</v>
      </c>
      <c r="AZ53" s="65">
        <f t="shared" si="27"/>
        <v>151.33499698176914</v>
      </c>
      <c r="BA53" s="51">
        <f t="shared" si="28"/>
        <v>573.67479372074297</v>
      </c>
      <c r="BB53" s="55">
        <f t="shared" si="29"/>
        <v>5.7914923831856077E-2</v>
      </c>
      <c r="BC53" s="55">
        <f t="shared" si="30"/>
        <v>2.6009943413779473</v>
      </c>
      <c r="BE53" s="52">
        <f>IF(((AS53-T53)/T53)&gt;=BE$4,AD53,"")</f>
        <v>15.499999999999947</v>
      </c>
      <c r="BF53" s="52" t="str">
        <f t="shared" si="31"/>
        <v/>
      </c>
      <c r="BG53" s="52">
        <f>IF(BB53&lt;=BG$4,AD53,"")</f>
        <v>15.499999999999947</v>
      </c>
      <c r="BH53" s="52">
        <f>IF(BC53&gt;=BH$4,AD53,"")</f>
        <v>15.499999999999947</v>
      </c>
    </row>
    <row r="54" spans="19:60">
      <c r="S54" s="70">
        <f t="shared" si="40"/>
        <v>7</v>
      </c>
      <c r="T54" s="71">
        <f t="shared" si="40"/>
        <v>50</v>
      </c>
      <c r="U54" s="71">
        <f t="shared" si="40"/>
        <v>2</v>
      </c>
      <c r="V54" s="72">
        <f t="shared" si="0"/>
        <v>5</v>
      </c>
      <c r="W54" s="70">
        <f t="shared" si="39"/>
        <v>2</v>
      </c>
      <c r="X54" s="72">
        <f t="shared" si="39"/>
        <v>7</v>
      </c>
      <c r="Y54" s="73">
        <f t="shared" si="39"/>
        <v>0.7142857142857143</v>
      </c>
      <c r="Z54" s="73">
        <f t="shared" si="39"/>
        <v>0.5</v>
      </c>
      <c r="AA54" s="71">
        <f t="shared" si="39"/>
        <v>10000</v>
      </c>
      <c r="AB54" s="71">
        <f t="shared" si="39"/>
        <v>9905.4743711014507</v>
      </c>
      <c r="AC54" s="71">
        <f t="shared" si="17"/>
        <v>94.525628898549257</v>
      </c>
      <c r="AD54" s="76">
        <f t="shared" si="34"/>
        <v>15.399999999999947</v>
      </c>
      <c r="AE54" s="71">
        <f t="shared" si="41"/>
        <v>0.70000000000000007</v>
      </c>
      <c r="AF54" s="71">
        <f t="shared" si="41"/>
        <v>5.6000000000000005</v>
      </c>
      <c r="AG54" s="74">
        <f t="shared" si="41"/>
        <v>200</v>
      </c>
      <c r="AH54" s="60">
        <f t="shared" si="41"/>
        <v>50</v>
      </c>
      <c r="AI54" s="60">
        <f t="shared" si="41"/>
        <v>280</v>
      </c>
      <c r="AJ54" s="60">
        <f t="shared" si="41"/>
        <v>10280</v>
      </c>
      <c r="AK54" s="60">
        <f t="shared" si="41"/>
        <v>460.27990038164342</v>
      </c>
      <c r="AL54" s="60">
        <f t="shared" si="41"/>
        <v>9.2055980076328687</v>
      </c>
      <c r="AM54" s="60">
        <f t="shared" si="41"/>
        <v>-270.98791532439691</v>
      </c>
      <c r="AN54" s="60">
        <f t="shared" si="41"/>
        <v>-270.98791532439691</v>
      </c>
      <c r="AO54" s="60">
        <f t="shared" si="41"/>
        <v>270.98791532439691</v>
      </c>
      <c r="AP54" s="61" t="str">
        <f t="shared" si="19"/>
        <v/>
      </c>
      <c r="AQ54" s="62">
        <f t="shared" si="6"/>
        <v>35</v>
      </c>
      <c r="AR54" s="63">
        <f t="shared" si="20"/>
        <v>1.6432206498462922</v>
      </c>
      <c r="AS54" s="63">
        <f t="shared" si="21"/>
        <v>82.161032492314618</v>
      </c>
      <c r="AT54" s="63">
        <f t="shared" si="22"/>
        <v>164.32206498462924</v>
      </c>
      <c r="AU54" s="63">
        <f t="shared" si="7"/>
        <v>-82.161032492314618</v>
      </c>
      <c r="AV54" s="68">
        <f t="shared" si="23"/>
        <v>0.1</v>
      </c>
      <c r="AW54" s="63">
        <f t="shared" si="24"/>
        <v>410.8051624615731</v>
      </c>
      <c r="AX54" s="63">
        <f t="shared" si="25"/>
        <v>-164.32206498462924</v>
      </c>
      <c r="AY54" s="64">
        <f t="shared" si="26"/>
        <v>246.48309747694387</v>
      </c>
      <c r="AZ54" s="65">
        <f t="shared" si="27"/>
        <v>151.95746857839461</v>
      </c>
      <c r="BA54" s="51">
        <f t="shared" si="28"/>
        <v>575.12722744620237</v>
      </c>
      <c r="BB54" s="55">
        <f t="shared" si="29"/>
        <v>5.8061553227990476E-2</v>
      </c>
      <c r="BC54" s="55">
        <f t="shared" si="30"/>
        <v>2.6075795564553688</v>
      </c>
      <c r="BE54" s="52">
        <f>IF(((AS54-T54)/T54)&gt;=BE$4,AD54,"")</f>
        <v>15.399999999999947</v>
      </c>
      <c r="BF54" s="52" t="str">
        <f t="shared" si="31"/>
        <v/>
      </c>
      <c r="BG54" s="52">
        <f>IF(BB54&lt;=BG$4,AD54,"")</f>
        <v>15.399999999999947</v>
      </c>
      <c r="BH54" s="52">
        <f>IF(BC54&gt;=BH$4,AD54,"")</f>
        <v>15.399999999999947</v>
      </c>
    </row>
    <row r="55" spans="19:60">
      <c r="S55" s="70">
        <f t="shared" si="40"/>
        <v>7</v>
      </c>
      <c r="T55" s="71">
        <f t="shared" si="40"/>
        <v>50</v>
      </c>
      <c r="U55" s="71">
        <f t="shared" si="40"/>
        <v>2</v>
      </c>
      <c r="V55" s="72">
        <f t="shared" si="0"/>
        <v>5</v>
      </c>
      <c r="W55" s="70">
        <f t="shared" si="39"/>
        <v>2</v>
      </c>
      <c r="X55" s="72">
        <f t="shared" si="39"/>
        <v>7</v>
      </c>
      <c r="Y55" s="73">
        <f t="shared" si="39"/>
        <v>0.7142857142857143</v>
      </c>
      <c r="Z55" s="73">
        <f t="shared" si="39"/>
        <v>0.5</v>
      </c>
      <c r="AA55" s="71">
        <f t="shared" si="39"/>
        <v>10000</v>
      </c>
      <c r="AB55" s="71">
        <f t="shared" si="39"/>
        <v>9905.4743711014507</v>
      </c>
      <c r="AC55" s="71">
        <f t="shared" si="17"/>
        <v>94.525628898549257</v>
      </c>
      <c r="AD55" s="76">
        <f t="shared" si="34"/>
        <v>15.299999999999947</v>
      </c>
      <c r="AE55" s="71">
        <f t="shared" si="41"/>
        <v>0.70000000000000007</v>
      </c>
      <c r="AF55" s="71">
        <f t="shared" si="41"/>
        <v>5.6000000000000005</v>
      </c>
      <c r="AG55" s="74">
        <f t="shared" si="41"/>
        <v>200</v>
      </c>
      <c r="AH55" s="60">
        <f t="shared" si="41"/>
        <v>50</v>
      </c>
      <c r="AI55" s="60">
        <f t="shared" si="41"/>
        <v>280</v>
      </c>
      <c r="AJ55" s="60">
        <f t="shared" si="41"/>
        <v>10280</v>
      </c>
      <c r="AK55" s="60">
        <f t="shared" si="41"/>
        <v>460.27990038164342</v>
      </c>
      <c r="AL55" s="60">
        <f t="shared" si="41"/>
        <v>9.2055980076328687</v>
      </c>
      <c r="AM55" s="60">
        <f t="shared" si="41"/>
        <v>-270.98791532439691</v>
      </c>
      <c r="AN55" s="60">
        <f t="shared" si="41"/>
        <v>-270.98791532439691</v>
      </c>
      <c r="AO55" s="60">
        <f t="shared" si="41"/>
        <v>270.98791532439691</v>
      </c>
      <c r="AP55" s="61" t="str">
        <f t="shared" si="19"/>
        <v/>
      </c>
      <c r="AQ55" s="62">
        <f t="shared" si="6"/>
        <v>35</v>
      </c>
      <c r="AR55" s="63">
        <f t="shared" si="20"/>
        <v>1.6474247063812353</v>
      </c>
      <c r="AS55" s="63">
        <f t="shared" si="21"/>
        <v>82.371235319061768</v>
      </c>
      <c r="AT55" s="63">
        <f t="shared" si="22"/>
        <v>164.74247063812354</v>
      </c>
      <c r="AU55" s="63">
        <f t="shared" si="7"/>
        <v>-82.371235319061768</v>
      </c>
      <c r="AV55" s="68">
        <f t="shared" si="23"/>
        <v>0.1</v>
      </c>
      <c r="AW55" s="63">
        <f t="shared" si="24"/>
        <v>411.85617659530885</v>
      </c>
      <c r="AX55" s="63">
        <f t="shared" si="25"/>
        <v>-164.74247063812354</v>
      </c>
      <c r="AY55" s="64">
        <f t="shared" si="26"/>
        <v>247.11370595718532</v>
      </c>
      <c r="AZ55" s="65">
        <f t="shared" si="27"/>
        <v>152.58807705863606</v>
      </c>
      <c r="BA55" s="51">
        <f t="shared" si="28"/>
        <v>576.59864723343242</v>
      </c>
      <c r="BB55" s="55">
        <f t="shared" si="29"/>
        <v>5.8210099348257348E-2</v>
      </c>
      <c r="BC55" s="55">
        <f t="shared" si="30"/>
        <v>2.6142508527756321</v>
      </c>
      <c r="BE55" s="52">
        <f>IF(((AS55-T55)/T55)&gt;=BE$4,AD55,"")</f>
        <v>15.299999999999947</v>
      </c>
      <c r="BF55" s="52" t="str">
        <f t="shared" si="31"/>
        <v/>
      </c>
      <c r="BG55" s="52">
        <f>IF(BB55&lt;=BG$4,AD55,"")</f>
        <v>15.299999999999947</v>
      </c>
      <c r="BH55" s="52">
        <f>IF(BC55&gt;=BH$4,AD55,"")</f>
        <v>15.299999999999947</v>
      </c>
    </row>
    <row r="56" spans="19:60">
      <c r="S56" s="70">
        <f t="shared" si="40"/>
        <v>7</v>
      </c>
      <c r="T56" s="71">
        <f t="shared" si="40"/>
        <v>50</v>
      </c>
      <c r="U56" s="71">
        <f t="shared" si="40"/>
        <v>2</v>
      </c>
      <c r="V56" s="72">
        <f t="shared" si="0"/>
        <v>5</v>
      </c>
      <c r="W56" s="70">
        <f t="shared" si="39"/>
        <v>2</v>
      </c>
      <c r="X56" s="72">
        <f t="shared" si="39"/>
        <v>7</v>
      </c>
      <c r="Y56" s="73">
        <f t="shared" si="39"/>
        <v>0.7142857142857143</v>
      </c>
      <c r="Z56" s="73">
        <f t="shared" si="39"/>
        <v>0.5</v>
      </c>
      <c r="AA56" s="71">
        <f t="shared" si="39"/>
        <v>10000</v>
      </c>
      <c r="AB56" s="71">
        <f t="shared" si="39"/>
        <v>9905.4743711014507</v>
      </c>
      <c r="AC56" s="71">
        <f t="shared" si="17"/>
        <v>94.525628898549257</v>
      </c>
      <c r="AD56" s="76">
        <f t="shared" si="34"/>
        <v>15.199999999999948</v>
      </c>
      <c r="AE56" s="71">
        <f t="shared" si="41"/>
        <v>0.70000000000000007</v>
      </c>
      <c r="AF56" s="71">
        <f t="shared" si="41"/>
        <v>5.6000000000000005</v>
      </c>
      <c r="AG56" s="74">
        <f t="shared" si="41"/>
        <v>200</v>
      </c>
      <c r="AH56" s="60">
        <f t="shared" si="41"/>
        <v>50</v>
      </c>
      <c r="AI56" s="60">
        <f t="shared" si="41"/>
        <v>280</v>
      </c>
      <c r="AJ56" s="60">
        <f t="shared" si="41"/>
        <v>10280</v>
      </c>
      <c r="AK56" s="60">
        <f t="shared" si="41"/>
        <v>460.27990038164342</v>
      </c>
      <c r="AL56" s="60">
        <f t="shared" si="41"/>
        <v>9.2055980076328687</v>
      </c>
      <c r="AM56" s="60">
        <f t="shared" si="41"/>
        <v>-270.98791532439691</v>
      </c>
      <c r="AN56" s="60">
        <f t="shared" si="41"/>
        <v>-270.98791532439691</v>
      </c>
      <c r="AO56" s="60">
        <f t="shared" si="41"/>
        <v>270.98791532439691</v>
      </c>
      <c r="AP56" s="61" t="str">
        <f t="shared" si="19"/>
        <v/>
      </c>
      <c r="AQ56" s="62">
        <f t="shared" si="6"/>
        <v>35</v>
      </c>
      <c r="AR56" s="63">
        <f t="shared" si="20"/>
        <v>1.6516840794495331</v>
      </c>
      <c r="AS56" s="63">
        <f t="shared" si="21"/>
        <v>82.584203972476658</v>
      </c>
      <c r="AT56" s="63">
        <f t="shared" si="22"/>
        <v>165.16840794495332</v>
      </c>
      <c r="AU56" s="63">
        <f t="shared" si="7"/>
        <v>-82.584203972476658</v>
      </c>
      <c r="AV56" s="68">
        <f t="shared" si="23"/>
        <v>0.1</v>
      </c>
      <c r="AW56" s="63">
        <f t="shared" si="24"/>
        <v>412.92101986238328</v>
      </c>
      <c r="AX56" s="63">
        <f t="shared" si="25"/>
        <v>-165.16840794495332</v>
      </c>
      <c r="AY56" s="64">
        <f t="shared" si="26"/>
        <v>247.75261191742996</v>
      </c>
      <c r="AZ56" s="65">
        <f t="shared" si="27"/>
        <v>153.2269830188807</v>
      </c>
      <c r="BA56" s="51">
        <f t="shared" si="28"/>
        <v>578.08942780733662</v>
      </c>
      <c r="BB56" s="55">
        <f t="shared" si="29"/>
        <v>5.8360600022738261E-2</v>
      </c>
      <c r="BC56" s="55">
        <f t="shared" si="30"/>
        <v>2.6210099293106355</v>
      </c>
      <c r="BE56" s="52">
        <f>IF(((AS56-T56)/T56)&gt;=BE$4,AD56,"")</f>
        <v>15.199999999999948</v>
      </c>
      <c r="BF56" s="52" t="str">
        <f t="shared" si="31"/>
        <v/>
      </c>
      <c r="BG56" s="52">
        <f>IF(BB56&lt;=BG$4,AD56,"")</f>
        <v>15.199999999999948</v>
      </c>
      <c r="BH56" s="52">
        <f>IF(BC56&gt;=BH$4,AD56,"")</f>
        <v>15.199999999999948</v>
      </c>
    </row>
    <row r="57" spans="19:60">
      <c r="S57" s="70">
        <f t="shared" si="40"/>
        <v>7</v>
      </c>
      <c r="T57" s="71">
        <f t="shared" si="40"/>
        <v>50</v>
      </c>
      <c r="U57" s="71">
        <f t="shared" si="40"/>
        <v>2</v>
      </c>
      <c r="V57" s="72">
        <f t="shared" si="0"/>
        <v>5</v>
      </c>
      <c r="W57" s="70">
        <f t="shared" ref="W57:AB72" si="42">W56</f>
        <v>2</v>
      </c>
      <c r="X57" s="72">
        <f t="shared" si="42"/>
        <v>7</v>
      </c>
      <c r="Y57" s="73">
        <f t="shared" si="42"/>
        <v>0.7142857142857143</v>
      </c>
      <c r="Z57" s="73">
        <f t="shared" si="42"/>
        <v>0.5</v>
      </c>
      <c r="AA57" s="71">
        <f t="shared" si="42"/>
        <v>10000</v>
      </c>
      <c r="AB57" s="71">
        <f t="shared" si="42"/>
        <v>9905.4743711014507</v>
      </c>
      <c r="AC57" s="71">
        <f t="shared" si="17"/>
        <v>94.525628898549257</v>
      </c>
      <c r="AD57" s="76">
        <f t="shared" si="34"/>
        <v>15.099999999999948</v>
      </c>
      <c r="AE57" s="71">
        <f t="shared" si="41"/>
        <v>0.70000000000000007</v>
      </c>
      <c r="AF57" s="71">
        <f t="shared" si="41"/>
        <v>5.6000000000000005</v>
      </c>
      <c r="AG57" s="74">
        <f t="shared" si="41"/>
        <v>200</v>
      </c>
      <c r="AH57" s="60">
        <f t="shared" si="41"/>
        <v>50</v>
      </c>
      <c r="AI57" s="60">
        <f t="shared" si="41"/>
        <v>280</v>
      </c>
      <c r="AJ57" s="60">
        <f t="shared" si="41"/>
        <v>10280</v>
      </c>
      <c r="AK57" s="60">
        <f t="shared" si="41"/>
        <v>460.27990038164342</v>
      </c>
      <c r="AL57" s="60">
        <f t="shared" si="41"/>
        <v>9.2055980076328687</v>
      </c>
      <c r="AM57" s="60">
        <f t="shared" si="41"/>
        <v>-270.98791532439691</v>
      </c>
      <c r="AN57" s="60">
        <f t="shared" si="41"/>
        <v>-270.98791532439691</v>
      </c>
      <c r="AO57" s="60">
        <f t="shared" si="41"/>
        <v>270.98791532439691</v>
      </c>
      <c r="AP57" s="61" t="str">
        <f t="shared" si="19"/>
        <v/>
      </c>
      <c r="AQ57" s="62">
        <f t="shared" si="6"/>
        <v>35</v>
      </c>
      <c r="AR57" s="63">
        <f t="shared" si="20"/>
        <v>1.6559998680551591</v>
      </c>
      <c r="AS57" s="63">
        <f t="shared" si="21"/>
        <v>82.799993402757949</v>
      </c>
      <c r="AT57" s="63">
        <f t="shared" si="22"/>
        <v>165.5999868055159</v>
      </c>
      <c r="AU57" s="63">
        <f t="shared" si="7"/>
        <v>-82.799993402757949</v>
      </c>
      <c r="AV57" s="68">
        <f t="shared" si="23"/>
        <v>0.1</v>
      </c>
      <c r="AW57" s="63">
        <f t="shared" si="24"/>
        <v>413.99996701378973</v>
      </c>
      <c r="AX57" s="63">
        <f t="shared" si="25"/>
        <v>-165.5999868055159</v>
      </c>
      <c r="AY57" s="64">
        <f t="shared" si="26"/>
        <v>248.39998020827383</v>
      </c>
      <c r="AZ57" s="65">
        <f t="shared" si="27"/>
        <v>153.87435130972457</v>
      </c>
      <c r="BA57" s="51">
        <f t="shared" si="28"/>
        <v>579.5999538193056</v>
      </c>
      <c r="BB57" s="55">
        <f t="shared" si="29"/>
        <v>5.8513094083636127E-2</v>
      </c>
      <c r="BC57" s="55">
        <f t="shared" si="30"/>
        <v>2.6278585300381554</v>
      </c>
      <c r="BE57" s="52">
        <f>IF(((AS57-T57)/T57)&gt;=BE$4,AD57,"")</f>
        <v>15.099999999999948</v>
      </c>
      <c r="BF57" s="52" t="str">
        <f t="shared" si="31"/>
        <v/>
      </c>
      <c r="BG57" s="52">
        <f>IF(BB57&lt;=BG$4,AD57,"")</f>
        <v>15.099999999999948</v>
      </c>
      <c r="BH57" s="52">
        <f>IF(BC57&gt;=BH$4,AD57,"")</f>
        <v>15.099999999999948</v>
      </c>
    </row>
    <row r="58" spans="19:60">
      <c r="S58" s="70">
        <f t="shared" ref="S58:U73" si="43">S57</f>
        <v>7</v>
      </c>
      <c r="T58" s="71">
        <f t="shared" si="43"/>
        <v>50</v>
      </c>
      <c r="U58" s="71">
        <f t="shared" si="43"/>
        <v>2</v>
      </c>
      <c r="V58" s="72">
        <f t="shared" si="0"/>
        <v>5</v>
      </c>
      <c r="W58" s="70">
        <f t="shared" si="42"/>
        <v>2</v>
      </c>
      <c r="X58" s="72">
        <f t="shared" si="42"/>
        <v>7</v>
      </c>
      <c r="Y58" s="73">
        <f t="shared" si="42"/>
        <v>0.7142857142857143</v>
      </c>
      <c r="Z58" s="73">
        <f t="shared" si="42"/>
        <v>0.5</v>
      </c>
      <c r="AA58" s="71">
        <f t="shared" si="42"/>
        <v>10000</v>
      </c>
      <c r="AB58" s="71">
        <f t="shared" si="42"/>
        <v>9905.4743711014507</v>
      </c>
      <c r="AC58" s="71">
        <f t="shared" si="17"/>
        <v>94.525628898549257</v>
      </c>
      <c r="AD58" s="76">
        <f t="shared" si="34"/>
        <v>14.999999999999948</v>
      </c>
      <c r="AE58" s="71">
        <f t="shared" ref="AE58:AO73" si="44">AE57</f>
        <v>0.70000000000000007</v>
      </c>
      <c r="AF58" s="71">
        <f t="shared" si="44"/>
        <v>5.6000000000000005</v>
      </c>
      <c r="AG58" s="74">
        <f t="shared" si="44"/>
        <v>200</v>
      </c>
      <c r="AH58" s="60">
        <f t="shared" si="44"/>
        <v>50</v>
      </c>
      <c r="AI58" s="60">
        <f t="shared" si="44"/>
        <v>280</v>
      </c>
      <c r="AJ58" s="60">
        <f t="shared" si="44"/>
        <v>10280</v>
      </c>
      <c r="AK58" s="60">
        <f t="shared" si="44"/>
        <v>460.27990038164342</v>
      </c>
      <c r="AL58" s="60">
        <f t="shared" si="44"/>
        <v>9.2055980076328687</v>
      </c>
      <c r="AM58" s="60">
        <f t="shared" si="44"/>
        <v>-270.98791532439691</v>
      </c>
      <c r="AN58" s="60">
        <f t="shared" si="44"/>
        <v>-270.98791532439691</v>
      </c>
      <c r="AO58" s="60">
        <f t="shared" si="44"/>
        <v>270.98791532439691</v>
      </c>
      <c r="AP58" s="61" t="str">
        <f t="shared" si="19"/>
        <v/>
      </c>
      <c r="AQ58" s="62">
        <f t="shared" si="6"/>
        <v>35</v>
      </c>
      <c r="AR58" s="63">
        <f t="shared" si="20"/>
        <v>1.6603732005088601</v>
      </c>
      <c r="AS58" s="63">
        <f t="shared" si="21"/>
        <v>83.018660025442998</v>
      </c>
      <c r="AT58" s="63">
        <f t="shared" si="22"/>
        <v>166.037320050886</v>
      </c>
      <c r="AU58" s="63">
        <f t="shared" si="7"/>
        <v>-83.018660025442998</v>
      </c>
      <c r="AV58" s="68">
        <f t="shared" si="23"/>
        <v>0.1</v>
      </c>
      <c r="AW58" s="63">
        <f t="shared" si="24"/>
        <v>415.093300127215</v>
      </c>
      <c r="AX58" s="63">
        <f t="shared" si="25"/>
        <v>-166.037320050886</v>
      </c>
      <c r="AY58" s="64">
        <f t="shared" si="26"/>
        <v>249.05598007632901</v>
      </c>
      <c r="AZ58" s="65">
        <f t="shared" si="27"/>
        <v>154.53035117777975</v>
      </c>
      <c r="BA58" s="51">
        <f t="shared" si="28"/>
        <v>581.13062017810103</v>
      </c>
      <c r="BB58" s="55">
        <f t="shared" si="29"/>
        <v>5.8667621398679315E-2</v>
      </c>
      <c r="BC58" s="55">
        <f t="shared" si="30"/>
        <v>2.6347984454420428</v>
      </c>
      <c r="BE58" s="52">
        <f>IF(((AS58-T58)/T58)&gt;=BE$4,AD58,"")</f>
        <v>14.999999999999948</v>
      </c>
      <c r="BF58" s="52" t="str">
        <f t="shared" si="31"/>
        <v/>
      </c>
      <c r="BG58" s="52">
        <f>IF(BB58&lt;=BG$4,AD58,"")</f>
        <v>14.999999999999948</v>
      </c>
      <c r="BH58" s="52">
        <f>IF(BC58&gt;=BH$4,AD58,"")</f>
        <v>14.999999999999948</v>
      </c>
    </row>
    <row r="59" spans="19:60">
      <c r="S59" s="70">
        <f t="shared" si="43"/>
        <v>7</v>
      </c>
      <c r="T59" s="71">
        <f t="shared" si="43"/>
        <v>50</v>
      </c>
      <c r="U59" s="71">
        <f t="shared" si="43"/>
        <v>2</v>
      </c>
      <c r="V59" s="72">
        <f t="shared" si="0"/>
        <v>5</v>
      </c>
      <c r="W59" s="70">
        <f t="shared" si="42"/>
        <v>2</v>
      </c>
      <c r="X59" s="72">
        <f t="shared" si="42"/>
        <v>7</v>
      </c>
      <c r="Y59" s="73">
        <f t="shared" si="42"/>
        <v>0.7142857142857143</v>
      </c>
      <c r="Z59" s="73">
        <f t="shared" si="42"/>
        <v>0.5</v>
      </c>
      <c r="AA59" s="71">
        <f t="shared" si="42"/>
        <v>10000</v>
      </c>
      <c r="AB59" s="71">
        <f t="shared" si="42"/>
        <v>9905.4743711014507</v>
      </c>
      <c r="AC59" s="71">
        <f t="shared" si="17"/>
        <v>94.525628898549257</v>
      </c>
      <c r="AD59" s="76">
        <f t="shared" si="34"/>
        <v>14.899999999999949</v>
      </c>
      <c r="AE59" s="71">
        <f t="shared" si="44"/>
        <v>0.70000000000000007</v>
      </c>
      <c r="AF59" s="71">
        <f t="shared" si="44"/>
        <v>5.6000000000000005</v>
      </c>
      <c r="AG59" s="74">
        <f t="shared" si="44"/>
        <v>200</v>
      </c>
      <c r="AH59" s="60">
        <f t="shared" si="44"/>
        <v>50</v>
      </c>
      <c r="AI59" s="60">
        <f t="shared" si="44"/>
        <v>280</v>
      </c>
      <c r="AJ59" s="60">
        <f t="shared" si="44"/>
        <v>10280</v>
      </c>
      <c r="AK59" s="60">
        <f t="shared" si="44"/>
        <v>460.27990038164342</v>
      </c>
      <c r="AL59" s="60">
        <f t="shared" si="44"/>
        <v>9.2055980076328687</v>
      </c>
      <c r="AM59" s="60">
        <f t="shared" si="44"/>
        <v>-270.98791532439691</v>
      </c>
      <c r="AN59" s="60">
        <f t="shared" si="44"/>
        <v>-270.98791532439691</v>
      </c>
      <c r="AO59" s="60">
        <f t="shared" si="44"/>
        <v>270.98791532439691</v>
      </c>
      <c r="AP59" s="61" t="str">
        <f t="shared" si="19"/>
        <v/>
      </c>
      <c r="AQ59" s="62">
        <f t="shared" si="6"/>
        <v>35</v>
      </c>
      <c r="AR59" s="63">
        <f t="shared" si="20"/>
        <v>1.6648052354116043</v>
      </c>
      <c r="AS59" s="63">
        <f t="shared" si="21"/>
        <v>83.240261770580219</v>
      </c>
      <c r="AT59" s="63">
        <f t="shared" si="22"/>
        <v>166.48052354116044</v>
      </c>
      <c r="AU59" s="63">
        <f t="shared" si="7"/>
        <v>-83.240261770580219</v>
      </c>
      <c r="AV59" s="68">
        <f t="shared" si="23"/>
        <v>0.1</v>
      </c>
      <c r="AW59" s="63">
        <f t="shared" si="24"/>
        <v>416.20130885290109</v>
      </c>
      <c r="AX59" s="63">
        <f t="shared" si="25"/>
        <v>-166.48052354116044</v>
      </c>
      <c r="AY59" s="64">
        <f t="shared" si="26"/>
        <v>249.72078531174066</v>
      </c>
      <c r="AZ59" s="65">
        <f t="shared" si="27"/>
        <v>155.1951564131914</v>
      </c>
      <c r="BA59" s="51">
        <f t="shared" si="28"/>
        <v>582.68183239406153</v>
      </c>
      <c r="BB59" s="55">
        <f t="shared" si="29"/>
        <v>5.8824222905870742E-2</v>
      </c>
      <c r="BC59" s="55">
        <f t="shared" si="30"/>
        <v>2.6418315140728281</v>
      </c>
      <c r="BE59" s="52">
        <f>IF(((AS59-T59)/T59)&gt;=BE$4,AD59,"")</f>
        <v>14.899999999999949</v>
      </c>
      <c r="BF59" s="52" t="str">
        <f t="shared" si="31"/>
        <v/>
      </c>
      <c r="BG59" s="52">
        <f>IF(BB59&lt;=BG$4,AD59,"")</f>
        <v>14.899999999999949</v>
      </c>
      <c r="BH59" s="52">
        <f>IF(BC59&gt;=BH$4,AD59,"")</f>
        <v>14.899999999999949</v>
      </c>
    </row>
    <row r="60" spans="19:60">
      <c r="S60" s="70">
        <f t="shared" si="43"/>
        <v>7</v>
      </c>
      <c r="T60" s="71">
        <f t="shared" si="43"/>
        <v>50</v>
      </c>
      <c r="U60" s="71">
        <f t="shared" si="43"/>
        <v>2</v>
      </c>
      <c r="V60" s="72">
        <f t="shared" si="0"/>
        <v>5</v>
      </c>
      <c r="W60" s="70">
        <f t="shared" si="42"/>
        <v>2</v>
      </c>
      <c r="X60" s="72">
        <f t="shared" si="42"/>
        <v>7</v>
      </c>
      <c r="Y60" s="73">
        <f t="shared" si="42"/>
        <v>0.7142857142857143</v>
      </c>
      <c r="Z60" s="73">
        <f t="shared" si="42"/>
        <v>0.5</v>
      </c>
      <c r="AA60" s="71">
        <f t="shared" si="42"/>
        <v>10000</v>
      </c>
      <c r="AB60" s="71">
        <f t="shared" si="42"/>
        <v>9905.4743711014507</v>
      </c>
      <c r="AC60" s="71">
        <f t="shared" si="17"/>
        <v>94.525628898549257</v>
      </c>
      <c r="AD60" s="76">
        <f t="shared" si="34"/>
        <v>14.799999999999949</v>
      </c>
      <c r="AE60" s="71">
        <f t="shared" si="44"/>
        <v>0.70000000000000007</v>
      </c>
      <c r="AF60" s="71">
        <f t="shared" si="44"/>
        <v>5.6000000000000005</v>
      </c>
      <c r="AG60" s="74">
        <f t="shared" si="44"/>
        <v>200</v>
      </c>
      <c r="AH60" s="60">
        <f t="shared" si="44"/>
        <v>50</v>
      </c>
      <c r="AI60" s="60">
        <f t="shared" si="44"/>
        <v>280</v>
      </c>
      <c r="AJ60" s="60">
        <f t="shared" si="44"/>
        <v>10280</v>
      </c>
      <c r="AK60" s="60">
        <f t="shared" si="44"/>
        <v>460.27990038164342</v>
      </c>
      <c r="AL60" s="60">
        <f t="shared" si="44"/>
        <v>9.2055980076328687</v>
      </c>
      <c r="AM60" s="60">
        <f t="shared" si="44"/>
        <v>-270.98791532439691</v>
      </c>
      <c r="AN60" s="60">
        <f t="shared" si="44"/>
        <v>-270.98791532439691</v>
      </c>
      <c r="AO60" s="60">
        <f t="shared" si="44"/>
        <v>270.98791532439691</v>
      </c>
      <c r="AP60" s="61" t="str">
        <f t="shared" si="19"/>
        <v/>
      </c>
      <c r="AQ60" s="62">
        <f t="shared" si="6"/>
        <v>35</v>
      </c>
      <c r="AR60" s="63">
        <f t="shared" si="20"/>
        <v>1.6692971626778987</v>
      </c>
      <c r="AS60" s="63">
        <f t="shared" si="21"/>
        <v>83.464858133894936</v>
      </c>
      <c r="AT60" s="63">
        <f t="shared" si="22"/>
        <v>166.92971626778987</v>
      </c>
      <c r="AU60" s="63">
        <f t="shared" si="7"/>
        <v>-83.464858133894936</v>
      </c>
      <c r="AV60" s="68">
        <f t="shared" si="23"/>
        <v>0.1</v>
      </c>
      <c r="AW60" s="63">
        <f t="shared" si="24"/>
        <v>417.32429066947469</v>
      </c>
      <c r="AX60" s="63">
        <f t="shared" si="25"/>
        <v>-166.92971626778987</v>
      </c>
      <c r="AY60" s="64">
        <f t="shared" si="26"/>
        <v>250.39457440168482</v>
      </c>
      <c r="AZ60" s="65">
        <f t="shared" si="27"/>
        <v>155.86894550313556</v>
      </c>
      <c r="BA60" s="51">
        <f t="shared" si="28"/>
        <v>584.25400693726453</v>
      </c>
      <c r="BB60" s="55">
        <f t="shared" si="29"/>
        <v>5.8982940649645814E-2</v>
      </c>
      <c r="BC60" s="55">
        <f t="shared" si="30"/>
        <v>2.6489596241715962</v>
      </c>
      <c r="BE60" s="52">
        <f>IF(((AS60-T60)/T60)&gt;=BE$4,AD60,"")</f>
        <v>14.799999999999949</v>
      </c>
      <c r="BF60" s="52" t="str">
        <f t="shared" si="31"/>
        <v/>
      </c>
      <c r="BG60" s="52">
        <f>IF(BB60&lt;=BG$4,AD60,"")</f>
        <v>14.799999999999949</v>
      </c>
      <c r="BH60" s="52">
        <f>IF(BC60&gt;=BH$4,AD60,"")</f>
        <v>14.799999999999949</v>
      </c>
    </row>
    <row r="61" spans="19:60">
      <c r="S61" s="70">
        <f t="shared" si="43"/>
        <v>7</v>
      </c>
      <c r="T61" s="71">
        <f t="shared" si="43"/>
        <v>50</v>
      </c>
      <c r="U61" s="71">
        <f t="shared" si="43"/>
        <v>2</v>
      </c>
      <c r="V61" s="72">
        <f t="shared" si="0"/>
        <v>5</v>
      </c>
      <c r="W61" s="70">
        <f t="shared" si="42"/>
        <v>2</v>
      </c>
      <c r="X61" s="72">
        <f t="shared" si="42"/>
        <v>7</v>
      </c>
      <c r="Y61" s="73">
        <f t="shared" si="42"/>
        <v>0.7142857142857143</v>
      </c>
      <c r="Z61" s="73">
        <f t="shared" si="42"/>
        <v>0.5</v>
      </c>
      <c r="AA61" s="71">
        <f t="shared" si="42"/>
        <v>10000</v>
      </c>
      <c r="AB61" s="71">
        <f t="shared" si="42"/>
        <v>9905.4743711014507</v>
      </c>
      <c r="AC61" s="71">
        <f t="shared" si="17"/>
        <v>94.525628898549257</v>
      </c>
      <c r="AD61" s="76">
        <f t="shared" si="34"/>
        <v>14.69999999999995</v>
      </c>
      <c r="AE61" s="71">
        <f t="shared" si="44"/>
        <v>0.70000000000000007</v>
      </c>
      <c r="AF61" s="71">
        <f t="shared" si="44"/>
        <v>5.6000000000000005</v>
      </c>
      <c r="AG61" s="74">
        <f t="shared" si="44"/>
        <v>200</v>
      </c>
      <c r="AH61" s="60">
        <f t="shared" si="44"/>
        <v>50</v>
      </c>
      <c r="AI61" s="60">
        <f t="shared" si="44"/>
        <v>280</v>
      </c>
      <c r="AJ61" s="60">
        <f t="shared" si="44"/>
        <v>10280</v>
      </c>
      <c r="AK61" s="60">
        <f t="shared" si="44"/>
        <v>460.27990038164342</v>
      </c>
      <c r="AL61" s="60">
        <f t="shared" si="44"/>
        <v>9.2055980076328687</v>
      </c>
      <c r="AM61" s="60">
        <f t="shared" si="44"/>
        <v>-270.98791532439691</v>
      </c>
      <c r="AN61" s="60">
        <f t="shared" si="44"/>
        <v>-270.98791532439691</v>
      </c>
      <c r="AO61" s="60">
        <f t="shared" si="44"/>
        <v>270.98791532439691</v>
      </c>
      <c r="AP61" s="61" t="str">
        <f t="shared" si="19"/>
        <v/>
      </c>
      <c r="AQ61" s="62">
        <f t="shared" si="6"/>
        <v>35</v>
      </c>
      <c r="AR61" s="63">
        <f t="shared" si="20"/>
        <v>1.6738502046008776</v>
      </c>
      <c r="AS61" s="63">
        <f t="shared" si="21"/>
        <v>83.692510230043879</v>
      </c>
      <c r="AT61" s="63">
        <f t="shared" si="22"/>
        <v>167.38502046008776</v>
      </c>
      <c r="AU61" s="63">
        <f t="shared" si="7"/>
        <v>-83.692510230043879</v>
      </c>
      <c r="AV61" s="68">
        <f t="shared" si="23"/>
        <v>0.1</v>
      </c>
      <c r="AW61" s="63">
        <f t="shared" si="24"/>
        <v>418.46255115021938</v>
      </c>
      <c r="AX61" s="63">
        <f t="shared" si="25"/>
        <v>-167.38502046008776</v>
      </c>
      <c r="AY61" s="64">
        <f t="shared" si="26"/>
        <v>251.07753069013162</v>
      </c>
      <c r="AZ61" s="65">
        <f t="shared" si="27"/>
        <v>156.55190179158237</v>
      </c>
      <c r="BA61" s="51">
        <f t="shared" si="28"/>
        <v>585.84757161030711</v>
      </c>
      <c r="BB61" s="55">
        <f t="shared" si="29"/>
        <v>5.9143817818506264E-2</v>
      </c>
      <c r="BC61" s="55">
        <f t="shared" si="30"/>
        <v>2.6561847153601437</v>
      </c>
      <c r="BE61" s="52">
        <f>IF(((AS61-T61)/T61)&gt;=BE$4,AD61,"")</f>
        <v>14.69999999999995</v>
      </c>
      <c r="BF61" s="52" t="str">
        <f t="shared" si="31"/>
        <v/>
      </c>
      <c r="BG61" s="52">
        <f>IF(BB61&lt;=BG$4,AD61,"")</f>
        <v>14.69999999999995</v>
      </c>
      <c r="BH61" s="52">
        <f>IF(BC61&gt;=BH$4,AD61,"")</f>
        <v>14.69999999999995</v>
      </c>
    </row>
    <row r="62" spans="19:60">
      <c r="S62" s="70">
        <f t="shared" si="43"/>
        <v>7</v>
      </c>
      <c r="T62" s="71">
        <f t="shared" si="43"/>
        <v>50</v>
      </c>
      <c r="U62" s="71">
        <f t="shared" si="43"/>
        <v>2</v>
      </c>
      <c r="V62" s="72">
        <f t="shared" si="0"/>
        <v>5</v>
      </c>
      <c r="W62" s="70">
        <f t="shared" si="42"/>
        <v>2</v>
      </c>
      <c r="X62" s="72">
        <f t="shared" si="42"/>
        <v>7</v>
      </c>
      <c r="Y62" s="73">
        <f t="shared" si="42"/>
        <v>0.7142857142857143</v>
      </c>
      <c r="Z62" s="73">
        <f t="shared" si="42"/>
        <v>0.5</v>
      </c>
      <c r="AA62" s="71">
        <f t="shared" si="42"/>
        <v>10000</v>
      </c>
      <c r="AB62" s="71">
        <f t="shared" si="42"/>
        <v>9905.4743711014507</v>
      </c>
      <c r="AC62" s="71">
        <f t="shared" si="17"/>
        <v>94.525628898549257</v>
      </c>
      <c r="AD62" s="76">
        <f t="shared" si="34"/>
        <v>14.59999999999995</v>
      </c>
      <c r="AE62" s="71">
        <f t="shared" si="44"/>
        <v>0.70000000000000007</v>
      </c>
      <c r="AF62" s="71">
        <f t="shared" si="44"/>
        <v>5.6000000000000005</v>
      </c>
      <c r="AG62" s="74">
        <f t="shared" si="44"/>
        <v>200</v>
      </c>
      <c r="AH62" s="60">
        <f t="shared" si="44"/>
        <v>50</v>
      </c>
      <c r="AI62" s="60">
        <f t="shared" si="44"/>
        <v>280</v>
      </c>
      <c r="AJ62" s="60">
        <f t="shared" si="44"/>
        <v>10280</v>
      </c>
      <c r="AK62" s="60">
        <f t="shared" si="44"/>
        <v>460.27990038164342</v>
      </c>
      <c r="AL62" s="60">
        <f t="shared" si="44"/>
        <v>9.2055980076328687</v>
      </c>
      <c r="AM62" s="60">
        <f t="shared" si="44"/>
        <v>-270.98791532439691</v>
      </c>
      <c r="AN62" s="60">
        <f t="shared" si="44"/>
        <v>-270.98791532439691</v>
      </c>
      <c r="AO62" s="60">
        <f t="shared" si="44"/>
        <v>270.98791532439691</v>
      </c>
      <c r="AP62" s="61" t="str">
        <f t="shared" si="19"/>
        <v/>
      </c>
      <c r="AQ62" s="62">
        <f t="shared" si="6"/>
        <v>35</v>
      </c>
      <c r="AR62" s="63">
        <f t="shared" si="20"/>
        <v>1.6784656169611578</v>
      </c>
      <c r="AS62" s="63">
        <f t="shared" si="21"/>
        <v>83.923280848057885</v>
      </c>
      <c r="AT62" s="63">
        <f t="shared" si="22"/>
        <v>167.84656169611577</v>
      </c>
      <c r="AU62" s="63">
        <f t="shared" si="7"/>
        <v>-83.923280848057885</v>
      </c>
      <c r="AV62" s="68">
        <f t="shared" si="23"/>
        <v>0.1</v>
      </c>
      <c r="AW62" s="63">
        <f t="shared" si="24"/>
        <v>419.6164042402894</v>
      </c>
      <c r="AX62" s="63">
        <f t="shared" si="25"/>
        <v>-167.84656169611577</v>
      </c>
      <c r="AY62" s="64">
        <f t="shared" si="26"/>
        <v>251.76984254417363</v>
      </c>
      <c r="AZ62" s="65">
        <f t="shared" si="27"/>
        <v>157.24421364562437</v>
      </c>
      <c r="BA62" s="51">
        <f t="shared" si="28"/>
        <v>587.46296593640523</v>
      </c>
      <c r="BB62" s="55">
        <f t="shared" si="29"/>
        <v>5.9306898784200437E-2</v>
      </c>
      <c r="BC62" s="55">
        <f t="shared" si="30"/>
        <v>2.6635087804005892</v>
      </c>
      <c r="BE62" s="52">
        <f>IF(((AS62-T62)/T62)&gt;=BE$4,AD62,"")</f>
        <v>14.59999999999995</v>
      </c>
      <c r="BF62" s="52" t="str">
        <f t="shared" si="31"/>
        <v/>
      </c>
      <c r="BG62" s="52">
        <f>IF(BB62&lt;=BG$4,AD62,"")</f>
        <v>14.59999999999995</v>
      </c>
      <c r="BH62" s="52">
        <f>IF(BC62&gt;=BH$4,AD62,"")</f>
        <v>14.59999999999995</v>
      </c>
    </row>
    <row r="63" spans="19:60">
      <c r="S63" s="70">
        <f t="shared" si="43"/>
        <v>7</v>
      </c>
      <c r="T63" s="71">
        <f t="shared" si="43"/>
        <v>50</v>
      </c>
      <c r="U63" s="71">
        <f t="shared" si="43"/>
        <v>2</v>
      </c>
      <c r="V63" s="72">
        <f t="shared" si="0"/>
        <v>5</v>
      </c>
      <c r="W63" s="70">
        <f t="shared" si="42"/>
        <v>2</v>
      </c>
      <c r="X63" s="72">
        <f t="shared" si="42"/>
        <v>7</v>
      </c>
      <c r="Y63" s="73">
        <f t="shared" si="42"/>
        <v>0.7142857142857143</v>
      </c>
      <c r="Z63" s="73">
        <f t="shared" si="42"/>
        <v>0.5</v>
      </c>
      <c r="AA63" s="71">
        <f t="shared" si="42"/>
        <v>10000</v>
      </c>
      <c r="AB63" s="71">
        <f t="shared" si="42"/>
        <v>9905.4743711014507</v>
      </c>
      <c r="AC63" s="71">
        <f t="shared" si="17"/>
        <v>94.525628898549257</v>
      </c>
      <c r="AD63" s="76">
        <f t="shared" si="34"/>
        <v>14.49999999999995</v>
      </c>
      <c r="AE63" s="71">
        <f t="shared" si="44"/>
        <v>0.70000000000000007</v>
      </c>
      <c r="AF63" s="71">
        <f t="shared" si="44"/>
        <v>5.6000000000000005</v>
      </c>
      <c r="AG63" s="74">
        <f t="shared" si="44"/>
        <v>200</v>
      </c>
      <c r="AH63" s="60">
        <f t="shared" si="44"/>
        <v>50</v>
      </c>
      <c r="AI63" s="60">
        <f t="shared" si="44"/>
        <v>280</v>
      </c>
      <c r="AJ63" s="60">
        <f t="shared" si="44"/>
        <v>10280</v>
      </c>
      <c r="AK63" s="60">
        <f t="shared" si="44"/>
        <v>460.27990038164342</v>
      </c>
      <c r="AL63" s="60">
        <f t="shared" si="44"/>
        <v>9.2055980076328687</v>
      </c>
      <c r="AM63" s="60">
        <f t="shared" si="44"/>
        <v>-270.98791532439691</v>
      </c>
      <c r="AN63" s="60">
        <f t="shared" si="44"/>
        <v>-270.98791532439691</v>
      </c>
      <c r="AO63" s="60">
        <f t="shared" si="44"/>
        <v>270.98791532439691</v>
      </c>
      <c r="AP63" s="61" t="str">
        <f t="shared" si="19"/>
        <v/>
      </c>
      <c r="AQ63" s="62">
        <f t="shared" si="6"/>
        <v>35</v>
      </c>
      <c r="AR63" s="63">
        <f t="shared" si="20"/>
        <v>1.6831446901815794</v>
      </c>
      <c r="AS63" s="63">
        <f t="shared" si="21"/>
        <v>84.157234509078975</v>
      </c>
      <c r="AT63" s="63">
        <f t="shared" si="22"/>
        <v>168.31446901815795</v>
      </c>
      <c r="AU63" s="63">
        <f t="shared" si="7"/>
        <v>-84.157234509078975</v>
      </c>
      <c r="AV63" s="68">
        <f t="shared" si="23"/>
        <v>0.1</v>
      </c>
      <c r="AW63" s="63">
        <f t="shared" si="24"/>
        <v>420.78617254539489</v>
      </c>
      <c r="AX63" s="63">
        <f t="shared" si="25"/>
        <v>-168.31446901815795</v>
      </c>
      <c r="AY63" s="64">
        <f t="shared" si="26"/>
        <v>252.47170352723694</v>
      </c>
      <c r="AZ63" s="65">
        <f t="shared" si="27"/>
        <v>157.94607462868768</v>
      </c>
      <c r="BA63" s="51">
        <f t="shared" si="28"/>
        <v>589.10064156355281</v>
      </c>
      <c r="BB63" s="55">
        <f t="shared" si="29"/>
        <v>5.9472229142524861E-2</v>
      </c>
      <c r="BC63" s="55">
        <f t="shared" si="30"/>
        <v>2.6709338670278</v>
      </c>
      <c r="BE63" s="52">
        <f>IF(((AS63-T63)/T63)&gt;=BE$4,AD63,"")</f>
        <v>14.49999999999995</v>
      </c>
      <c r="BF63" s="52" t="str">
        <f t="shared" si="31"/>
        <v/>
      </c>
      <c r="BG63" s="52">
        <f>IF(BB63&lt;=BG$4,AD63,"")</f>
        <v>14.49999999999995</v>
      </c>
      <c r="BH63" s="52">
        <f>IF(BC63&gt;=BH$4,AD63,"")</f>
        <v>14.49999999999995</v>
      </c>
    </row>
    <row r="64" spans="19:60">
      <c r="S64" s="70">
        <f t="shared" si="43"/>
        <v>7</v>
      </c>
      <c r="T64" s="71">
        <f t="shared" si="43"/>
        <v>50</v>
      </c>
      <c r="U64" s="71">
        <f t="shared" si="43"/>
        <v>2</v>
      </c>
      <c r="V64" s="72">
        <f t="shared" si="0"/>
        <v>5</v>
      </c>
      <c r="W64" s="70">
        <f t="shared" si="42"/>
        <v>2</v>
      </c>
      <c r="X64" s="72">
        <f t="shared" si="42"/>
        <v>7</v>
      </c>
      <c r="Y64" s="73">
        <f t="shared" si="42"/>
        <v>0.7142857142857143</v>
      </c>
      <c r="Z64" s="73">
        <f t="shared" si="42"/>
        <v>0.5</v>
      </c>
      <c r="AA64" s="71">
        <f t="shared" si="42"/>
        <v>10000</v>
      </c>
      <c r="AB64" s="71">
        <f t="shared" si="42"/>
        <v>9905.4743711014507</v>
      </c>
      <c r="AC64" s="71">
        <f t="shared" si="17"/>
        <v>94.525628898549257</v>
      </c>
      <c r="AD64" s="76">
        <f t="shared" si="34"/>
        <v>14.399999999999951</v>
      </c>
      <c r="AE64" s="71">
        <f t="shared" si="44"/>
        <v>0.70000000000000007</v>
      </c>
      <c r="AF64" s="71">
        <f t="shared" si="44"/>
        <v>5.6000000000000005</v>
      </c>
      <c r="AG64" s="74">
        <f t="shared" si="44"/>
        <v>200</v>
      </c>
      <c r="AH64" s="60">
        <f t="shared" si="44"/>
        <v>50</v>
      </c>
      <c r="AI64" s="60">
        <f t="shared" si="44"/>
        <v>280</v>
      </c>
      <c r="AJ64" s="60">
        <f t="shared" si="44"/>
        <v>10280</v>
      </c>
      <c r="AK64" s="60">
        <f t="shared" si="44"/>
        <v>460.27990038164342</v>
      </c>
      <c r="AL64" s="60">
        <f t="shared" si="44"/>
        <v>9.2055980076328687</v>
      </c>
      <c r="AM64" s="60">
        <f t="shared" si="44"/>
        <v>-270.98791532439691</v>
      </c>
      <c r="AN64" s="60">
        <f t="shared" si="44"/>
        <v>-270.98791532439691</v>
      </c>
      <c r="AO64" s="60">
        <f t="shared" si="44"/>
        <v>270.98791532439691</v>
      </c>
      <c r="AP64" s="61" t="str">
        <f t="shared" si="19"/>
        <v/>
      </c>
      <c r="AQ64" s="62">
        <f t="shared" si="6"/>
        <v>35</v>
      </c>
      <c r="AR64" s="63">
        <f t="shared" si="20"/>
        <v>1.6878887505300626</v>
      </c>
      <c r="AS64" s="63">
        <f t="shared" si="21"/>
        <v>84.394437526503125</v>
      </c>
      <c r="AT64" s="63">
        <f t="shared" si="22"/>
        <v>168.78887505300625</v>
      </c>
      <c r="AU64" s="63">
        <f t="shared" si="7"/>
        <v>-84.394437526503125</v>
      </c>
      <c r="AV64" s="68">
        <f t="shared" si="23"/>
        <v>0.1</v>
      </c>
      <c r="AW64" s="63">
        <f t="shared" si="24"/>
        <v>421.97218763251561</v>
      </c>
      <c r="AX64" s="63">
        <f t="shared" si="25"/>
        <v>-168.78887505300625</v>
      </c>
      <c r="AY64" s="64">
        <f t="shared" si="26"/>
        <v>253.18331257950936</v>
      </c>
      <c r="AZ64" s="65">
        <f t="shared" si="27"/>
        <v>158.6576836809601</v>
      </c>
      <c r="BA64" s="51">
        <f t="shared" si="28"/>
        <v>590.76106268552189</v>
      </c>
      <c r="BB64" s="55">
        <f t="shared" si="29"/>
        <v>5.9639855755826011E-2</v>
      </c>
      <c r="BC64" s="55">
        <f t="shared" si="30"/>
        <v>2.6784620798581655</v>
      </c>
      <c r="BE64" s="52">
        <f>IF(((AS64-T64)/T64)&gt;=BE$4,AD64,"")</f>
        <v>14.399999999999951</v>
      </c>
      <c r="BF64" s="52" t="str">
        <f t="shared" si="31"/>
        <v/>
      </c>
      <c r="BG64" s="52">
        <f>IF(BB64&lt;=BG$4,AD64,"")</f>
        <v>14.399999999999951</v>
      </c>
      <c r="BH64" s="52">
        <f>IF(BC64&gt;=BH$4,AD64,"")</f>
        <v>14.399999999999951</v>
      </c>
    </row>
    <row r="65" spans="19:60">
      <c r="S65" s="70">
        <f t="shared" si="43"/>
        <v>7</v>
      </c>
      <c r="T65" s="71">
        <f t="shared" si="43"/>
        <v>50</v>
      </c>
      <c r="U65" s="71">
        <f t="shared" si="43"/>
        <v>2</v>
      </c>
      <c r="V65" s="72">
        <f t="shared" si="0"/>
        <v>5</v>
      </c>
      <c r="W65" s="70">
        <f t="shared" si="42"/>
        <v>2</v>
      </c>
      <c r="X65" s="72">
        <f t="shared" si="42"/>
        <v>7</v>
      </c>
      <c r="Y65" s="73">
        <f t="shared" si="42"/>
        <v>0.7142857142857143</v>
      </c>
      <c r="Z65" s="73">
        <f t="shared" si="42"/>
        <v>0.5</v>
      </c>
      <c r="AA65" s="71">
        <f t="shared" si="42"/>
        <v>10000</v>
      </c>
      <c r="AB65" s="71">
        <f t="shared" si="42"/>
        <v>9905.4743711014507</v>
      </c>
      <c r="AC65" s="71">
        <f t="shared" si="17"/>
        <v>94.525628898549257</v>
      </c>
      <c r="AD65" s="76">
        <f t="shared" si="34"/>
        <v>14.299999999999951</v>
      </c>
      <c r="AE65" s="71">
        <f t="shared" si="44"/>
        <v>0.70000000000000007</v>
      </c>
      <c r="AF65" s="71">
        <f t="shared" si="44"/>
        <v>5.6000000000000005</v>
      </c>
      <c r="AG65" s="74">
        <f t="shared" si="44"/>
        <v>200</v>
      </c>
      <c r="AH65" s="60">
        <f t="shared" si="44"/>
        <v>50</v>
      </c>
      <c r="AI65" s="60">
        <f t="shared" si="44"/>
        <v>280</v>
      </c>
      <c r="AJ65" s="60">
        <f t="shared" si="44"/>
        <v>10280</v>
      </c>
      <c r="AK65" s="60">
        <f t="shared" si="44"/>
        <v>460.27990038164342</v>
      </c>
      <c r="AL65" s="60">
        <f t="shared" si="44"/>
        <v>9.2055980076328687</v>
      </c>
      <c r="AM65" s="60">
        <f t="shared" si="44"/>
        <v>-270.98791532439691</v>
      </c>
      <c r="AN65" s="60">
        <f t="shared" si="44"/>
        <v>-270.98791532439691</v>
      </c>
      <c r="AO65" s="60">
        <f t="shared" si="44"/>
        <v>270.98791532439691</v>
      </c>
      <c r="AP65" s="61" t="str">
        <f t="shared" si="19"/>
        <v/>
      </c>
      <c r="AQ65" s="62">
        <f t="shared" si="6"/>
        <v>35</v>
      </c>
      <c r="AR65" s="63">
        <f t="shared" si="20"/>
        <v>1.6926991613729303</v>
      </c>
      <c r="AS65" s="63">
        <f t="shared" si="21"/>
        <v>84.634958068646512</v>
      </c>
      <c r="AT65" s="63">
        <f t="shared" si="22"/>
        <v>169.26991613729302</v>
      </c>
      <c r="AU65" s="63">
        <f t="shared" si="7"/>
        <v>-84.634958068646512</v>
      </c>
      <c r="AV65" s="68">
        <f t="shared" si="23"/>
        <v>0.1</v>
      </c>
      <c r="AW65" s="63">
        <f t="shared" si="24"/>
        <v>423.17479034323253</v>
      </c>
      <c r="AX65" s="63">
        <f t="shared" si="25"/>
        <v>-169.26991613729302</v>
      </c>
      <c r="AY65" s="64">
        <f t="shared" si="26"/>
        <v>253.90487420593951</v>
      </c>
      <c r="AZ65" s="65">
        <f t="shared" si="27"/>
        <v>159.37924530739025</v>
      </c>
      <c r="BA65" s="51">
        <f t="shared" si="28"/>
        <v>592.44470648052561</v>
      </c>
      <c r="BB65" s="55">
        <f t="shared" si="29"/>
        <v>5.9809826797285227E-2</v>
      </c>
      <c r="BC65" s="55">
        <f t="shared" si="30"/>
        <v>2.6860955823784667</v>
      </c>
      <c r="BE65" s="52">
        <f>IF(((AS65-T65)/T65)&gt;=BE$4,AD65,"")</f>
        <v>14.299999999999951</v>
      </c>
      <c r="BF65" s="52" t="str">
        <f t="shared" si="31"/>
        <v/>
      </c>
      <c r="BG65" s="52">
        <f>IF(BB65&lt;=BG$4,AD65,"")</f>
        <v>14.299999999999951</v>
      </c>
      <c r="BH65" s="52">
        <f>IF(BC65&gt;=BH$4,AD65,"")</f>
        <v>14.299999999999951</v>
      </c>
    </row>
    <row r="66" spans="19:60">
      <c r="S66" s="70">
        <f t="shared" si="43"/>
        <v>7</v>
      </c>
      <c r="T66" s="71">
        <f t="shared" si="43"/>
        <v>50</v>
      </c>
      <c r="U66" s="71">
        <f t="shared" si="43"/>
        <v>2</v>
      </c>
      <c r="V66" s="72">
        <f t="shared" si="0"/>
        <v>5</v>
      </c>
      <c r="W66" s="70">
        <f t="shared" si="42"/>
        <v>2</v>
      </c>
      <c r="X66" s="72">
        <f t="shared" si="42"/>
        <v>7</v>
      </c>
      <c r="Y66" s="73">
        <f t="shared" si="42"/>
        <v>0.7142857142857143</v>
      </c>
      <c r="Z66" s="73">
        <f t="shared" si="42"/>
        <v>0.5</v>
      </c>
      <c r="AA66" s="71">
        <f t="shared" si="42"/>
        <v>10000</v>
      </c>
      <c r="AB66" s="71">
        <f t="shared" si="42"/>
        <v>9905.4743711014507</v>
      </c>
      <c r="AC66" s="71">
        <f t="shared" si="17"/>
        <v>94.525628898549257</v>
      </c>
      <c r="AD66" s="76">
        <f t="shared" si="34"/>
        <v>14.199999999999951</v>
      </c>
      <c r="AE66" s="71">
        <f t="shared" si="44"/>
        <v>0.70000000000000007</v>
      </c>
      <c r="AF66" s="71">
        <f t="shared" si="44"/>
        <v>5.6000000000000005</v>
      </c>
      <c r="AG66" s="74">
        <f t="shared" si="44"/>
        <v>200</v>
      </c>
      <c r="AH66" s="60">
        <f t="shared" si="44"/>
        <v>50</v>
      </c>
      <c r="AI66" s="60">
        <f t="shared" si="44"/>
        <v>280</v>
      </c>
      <c r="AJ66" s="60">
        <f t="shared" si="44"/>
        <v>10280</v>
      </c>
      <c r="AK66" s="60">
        <f t="shared" si="44"/>
        <v>460.27990038164342</v>
      </c>
      <c r="AL66" s="60">
        <f t="shared" si="44"/>
        <v>9.2055980076328687</v>
      </c>
      <c r="AM66" s="60">
        <f t="shared" si="44"/>
        <v>-270.98791532439691</v>
      </c>
      <c r="AN66" s="60">
        <f t="shared" si="44"/>
        <v>-270.98791532439691</v>
      </c>
      <c r="AO66" s="60">
        <f t="shared" si="44"/>
        <v>270.98791532439691</v>
      </c>
      <c r="AP66" s="61" t="str">
        <f t="shared" si="19"/>
        <v/>
      </c>
      <c r="AQ66" s="62">
        <f t="shared" si="6"/>
        <v>35</v>
      </c>
      <c r="AR66" s="63">
        <f t="shared" si="20"/>
        <v>1.6975773244811903</v>
      </c>
      <c r="AS66" s="63">
        <f t="shared" si="21"/>
        <v>84.878866224059507</v>
      </c>
      <c r="AT66" s="63">
        <f t="shared" si="22"/>
        <v>169.75773244811901</v>
      </c>
      <c r="AU66" s="63">
        <f t="shared" si="7"/>
        <v>-84.878866224059507</v>
      </c>
      <c r="AV66" s="68">
        <f t="shared" si="23"/>
        <v>0.1</v>
      </c>
      <c r="AW66" s="63">
        <f t="shared" si="24"/>
        <v>424.39433112029752</v>
      </c>
      <c r="AX66" s="63">
        <f t="shared" si="25"/>
        <v>-169.75773244811901</v>
      </c>
      <c r="AY66" s="64">
        <f t="shared" si="26"/>
        <v>254.63659867217851</v>
      </c>
      <c r="AZ66" s="65">
        <f t="shared" si="27"/>
        <v>160.11096977362925</v>
      </c>
      <c r="BA66" s="51">
        <f t="shared" si="28"/>
        <v>594.15206356841657</v>
      </c>
      <c r="BB66" s="55">
        <f t="shared" si="29"/>
        <v>5.9982191797074848E-2</v>
      </c>
      <c r="BC66" s="55">
        <f t="shared" si="30"/>
        <v>2.6938365990187725</v>
      </c>
      <c r="BE66" s="52">
        <f>IF(((AS66-T66)/T66)&gt;=BE$4,AD66,"")</f>
        <v>14.199999999999951</v>
      </c>
      <c r="BF66" s="52" t="str">
        <f t="shared" si="31"/>
        <v/>
      </c>
      <c r="BG66" s="52">
        <f>IF(BB66&lt;=BG$4,AD66,"")</f>
        <v>14.199999999999951</v>
      </c>
      <c r="BH66" s="52">
        <f>IF(BC66&gt;=BH$4,AD66,"")</f>
        <v>14.199999999999951</v>
      </c>
    </row>
    <row r="67" spans="19:60">
      <c r="S67" s="70">
        <f t="shared" si="43"/>
        <v>7</v>
      </c>
      <c r="T67" s="71">
        <f t="shared" si="43"/>
        <v>50</v>
      </c>
      <c r="U67" s="71">
        <f t="shared" si="43"/>
        <v>2</v>
      </c>
      <c r="V67" s="72">
        <f t="shared" si="0"/>
        <v>5</v>
      </c>
      <c r="W67" s="70">
        <f t="shared" si="42"/>
        <v>2</v>
      </c>
      <c r="X67" s="72">
        <f t="shared" si="42"/>
        <v>7</v>
      </c>
      <c r="Y67" s="73">
        <f t="shared" si="42"/>
        <v>0.7142857142857143</v>
      </c>
      <c r="Z67" s="73">
        <f t="shared" si="42"/>
        <v>0.5</v>
      </c>
      <c r="AA67" s="71">
        <f t="shared" si="42"/>
        <v>10000</v>
      </c>
      <c r="AB67" s="71">
        <f t="shared" si="42"/>
        <v>9905.4743711014507</v>
      </c>
      <c r="AC67" s="71">
        <f t="shared" si="17"/>
        <v>94.525628898549257</v>
      </c>
      <c r="AD67" s="76">
        <f t="shared" si="34"/>
        <v>14.099999999999952</v>
      </c>
      <c r="AE67" s="71">
        <f t="shared" si="44"/>
        <v>0.70000000000000007</v>
      </c>
      <c r="AF67" s="71">
        <f t="shared" si="44"/>
        <v>5.6000000000000005</v>
      </c>
      <c r="AG67" s="74">
        <f t="shared" si="44"/>
        <v>200</v>
      </c>
      <c r="AH67" s="60">
        <f t="shared" si="44"/>
        <v>50</v>
      </c>
      <c r="AI67" s="60">
        <f t="shared" si="44"/>
        <v>280</v>
      </c>
      <c r="AJ67" s="60">
        <f t="shared" si="44"/>
        <v>10280</v>
      </c>
      <c r="AK67" s="60">
        <f t="shared" si="44"/>
        <v>460.27990038164342</v>
      </c>
      <c r="AL67" s="60">
        <f t="shared" si="44"/>
        <v>9.2055980076328687</v>
      </c>
      <c r="AM67" s="60">
        <f t="shared" si="44"/>
        <v>-270.98791532439691</v>
      </c>
      <c r="AN67" s="60">
        <f t="shared" si="44"/>
        <v>-270.98791532439691</v>
      </c>
      <c r="AO67" s="60">
        <f t="shared" si="44"/>
        <v>270.98791532439691</v>
      </c>
      <c r="AP67" s="61" t="str">
        <f t="shared" si="19"/>
        <v/>
      </c>
      <c r="AQ67" s="62">
        <f t="shared" si="6"/>
        <v>35</v>
      </c>
      <c r="AR67" s="63">
        <f t="shared" si="20"/>
        <v>1.7025246813924044</v>
      </c>
      <c r="AS67" s="63">
        <f t="shared" si="21"/>
        <v>85.126234069620224</v>
      </c>
      <c r="AT67" s="63">
        <f t="shared" si="22"/>
        <v>170.25246813924045</v>
      </c>
      <c r="AU67" s="63">
        <f t="shared" si="7"/>
        <v>-85.126234069620224</v>
      </c>
      <c r="AV67" s="68">
        <f t="shared" si="23"/>
        <v>0.1</v>
      </c>
      <c r="AW67" s="63">
        <f t="shared" si="24"/>
        <v>425.63117034810114</v>
      </c>
      <c r="AX67" s="63">
        <f t="shared" si="25"/>
        <v>-170.25246813924045</v>
      </c>
      <c r="AY67" s="64">
        <f t="shared" si="26"/>
        <v>255.37870220886069</v>
      </c>
      <c r="AZ67" s="65">
        <f t="shared" si="27"/>
        <v>160.85307331031143</v>
      </c>
      <c r="BA67" s="51">
        <f t="shared" si="28"/>
        <v>595.88363848734161</v>
      </c>
      <c r="BB67" s="55">
        <f t="shared" si="29"/>
        <v>6.0157001690478516E-2</v>
      </c>
      <c r="BC67" s="55">
        <f t="shared" si="30"/>
        <v>2.701687417313551</v>
      </c>
      <c r="BE67" s="52">
        <f>IF(((AS67-T67)/T67)&gt;=BE$4,AD67,"")</f>
        <v>14.099999999999952</v>
      </c>
      <c r="BF67" s="52" t="str">
        <f t="shared" si="31"/>
        <v/>
      </c>
      <c r="BG67" s="52">
        <f>IF(BB67&lt;=BG$4,AD67,"")</f>
        <v>14.099999999999952</v>
      </c>
      <c r="BH67" s="52">
        <f>IF(BC67&gt;=BH$4,AD67,"")</f>
        <v>14.099999999999952</v>
      </c>
    </row>
    <row r="68" spans="19:60">
      <c r="S68" s="70">
        <f t="shared" si="43"/>
        <v>7</v>
      </c>
      <c r="T68" s="71">
        <f t="shared" si="43"/>
        <v>50</v>
      </c>
      <c r="U68" s="71">
        <f t="shared" si="43"/>
        <v>2</v>
      </c>
      <c r="V68" s="72">
        <f t="shared" si="0"/>
        <v>5</v>
      </c>
      <c r="W68" s="70">
        <f t="shared" si="42"/>
        <v>2</v>
      </c>
      <c r="X68" s="72">
        <f t="shared" si="42"/>
        <v>7</v>
      </c>
      <c r="Y68" s="73">
        <f t="shared" si="42"/>
        <v>0.7142857142857143</v>
      </c>
      <c r="Z68" s="73">
        <f t="shared" si="42"/>
        <v>0.5</v>
      </c>
      <c r="AA68" s="71">
        <f t="shared" si="42"/>
        <v>10000</v>
      </c>
      <c r="AB68" s="71">
        <f t="shared" si="42"/>
        <v>9905.4743711014507</v>
      </c>
      <c r="AC68" s="71">
        <f t="shared" si="17"/>
        <v>94.525628898549257</v>
      </c>
      <c r="AD68" s="76">
        <f t="shared" si="34"/>
        <v>13.999999999999952</v>
      </c>
      <c r="AE68" s="71">
        <f t="shared" si="44"/>
        <v>0.70000000000000007</v>
      </c>
      <c r="AF68" s="71">
        <f t="shared" si="44"/>
        <v>5.6000000000000005</v>
      </c>
      <c r="AG68" s="74">
        <f t="shared" si="44"/>
        <v>200</v>
      </c>
      <c r="AH68" s="60">
        <f t="shared" si="44"/>
        <v>50</v>
      </c>
      <c r="AI68" s="60">
        <f t="shared" si="44"/>
        <v>280</v>
      </c>
      <c r="AJ68" s="60">
        <f t="shared" si="44"/>
        <v>10280</v>
      </c>
      <c r="AK68" s="60">
        <f t="shared" si="44"/>
        <v>460.27990038164342</v>
      </c>
      <c r="AL68" s="60">
        <f t="shared" si="44"/>
        <v>9.2055980076328687</v>
      </c>
      <c r="AM68" s="60">
        <f t="shared" si="44"/>
        <v>-270.98791532439691</v>
      </c>
      <c r="AN68" s="60">
        <f t="shared" si="44"/>
        <v>-270.98791532439691</v>
      </c>
      <c r="AO68" s="60">
        <f t="shared" si="44"/>
        <v>270.98791532439691</v>
      </c>
      <c r="AP68" s="61" t="str">
        <f t="shared" si="19"/>
        <v/>
      </c>
      <c r="AQ68" s="62">
        <f t="shared" si="6"/>
        <v>35</v>
      </c>
      <c r="AR68" s="63">
        <f t="shared" si="20"/>
        <v>1.7075427148309217</v>
      </c>
      <c r="AS68" s="63">
        <f t="shared" si="21"/>
        <v>85.377135741546084</v>
      </c>
      <c r="AT68" s="63">
        <f t="shared" si="22"/>
        <v>170.75427148309217</v>
      </c>
      <c r="AU68" s="63">
        <f t="shared" si="7"/>
        <v>-85.377135741546084</v>
      </c>
      <c r="AV68" s="68">
        <f t="shared" si="23"/>
        <v>0.1</v>
      </c>
      <c r="AW68" s="63">
        <f t="shared" si="24"/>
        <v>426.88567870773045</v>
      </c>
      <c r="AX68" s="63">
        <f t="shared" si="25"/>
        <v>-170.75427148309217</v>
      </c>
      <c r="AY68" s="64">
        <f t="shared" si="26"/>
        <v>256.13140722463828</v>
      </c>
      <c r="AZ68" s="65">
        <f t="shared" si="27"/>
        <v>161.60577832608902</v>
      </c>
      <c r="BA68" s="51">
        <f t="shared" si="28"/>
        <v>597.63995019082256</v>
      </c>
      <c r="BB68" s="55">
        <f t="shared" si="29"/>
        <v>6.0334308868073651E-2</v>
      </c>
      <c r="BC68" s="55">
        <f t="shared" si="30"/>
        <v>2.7096503901553972</v>
      </c>
      <c r="BE68" s="52">
        <f>IF(((AS68-T68)/T68)&gt;=BE$4,AD68,"")</f>
        <v>13.999999999999952</v>
      </c>
      <c r="BF68" s="52" t="str">
        <f t="shared" si="31"/>
        <v/>
      </c>
      <c r="BG68" s="52">
        <f>IF(BB68&lt;=BG$4,AD68,"")</f>
        <v>13.999999999999952</v>
      </c>
      <c r="BH68" s="52">
        <f>IF(BC68&gt;=BH$4,AD68,"")</f>
        <v>13.999999999999952</v>
      </c>
    </row>
    <row r="69" spans="19:60">
      <c r="S69" s="70">
        <f t="shared" si="43"/>
        <v>7</v>
      </c>
      <c r="T69" s="71">
        <f t="shared" si="43"/>
        <v>50</v>
      </c>
      <c r="U69" s="71">
        <f t="shared" si="43"/>
        <v>2</v>
      </c>
      <c r="V69" s="72">
        <f t="shared" si="0"/>
        <v>5</v>
      </c>
      <c r="W69" s="70">
        <f t="shared" si="42"/>
        <v>2</v>
      </c>
      <c r="X69" s="72">
        <f t="shared" si="42"/>
        <v>7</v>
      </c>
      <c r="Y69" s="73">
        <f t="shared" si="42"/>
        <v>0.7142857142857143</v>
      </c>
      <c r="Z69" s="73">
        <f t="shared" si="42"/>
        <v>0.5</v>
      </c>
      <c r="AA69" s="71">
        <f t="shared" si="42"/>
        <v>10000</v>
      </c>
      <c r="AB69" s="71">
        <f t="shared" si="42"/>
        <v>9905.4743711014507</v>
      </c>
      <c r="AC69" s="71">
        <f t="shared" si="17"/>
        <v>94.525628898549257</v>
      </c>
      <c r="AD69" s="76">
        <f t="shared" si="34"/>
        <v>13.899999999999952</v>
      </c>
      <c r="AE69" s="71">
        <f t="shared" si="44"/>
        <v>0.70000000000000007</v>
      </c>
      <c r="AF69" s="71">
        <f t="shared" si="44"/>
        <v>5.6000000000000005</v>
      </c>
      <c r="AG69" s="74">
        <f t="shared" si="44"/>
        <v>200</v>
      </c>
      <c r="AH69" s="60">
        <f t="shared" si="44"/>
        <v>50</v>
      </c>
      <c r="AI69" s="60">
        <f t="shared" si="44"/>
        <v>280</v>
      </c>
      <c r="AJ69" s="60">
        <f t="shared" si="44"/>
        <v>10280</v>
      </c>
      <c r="AK69" s="60">
        <f t="shared" si="44"/>
        <v>460.27990038164342</v>
      </c>
      <c r="AL69" s="60">
        <f t="shared" si="44"/>
        <v>9.2055980076328687</v>
      </c>
      <c r="AM69" s="60">
        <f t="shared" si="44"/>
        <v>-270.98791532439691</v>
      </c>
      <c r="AN69" s="60">
        <f t="shared" si="44"/>
        <v>-270.98791532439691</v>
      </c>
      <c r="AO69" s="60">
        <f t="shared" si="44"/>
        <v>270.98791532439691</v>
      </c>
      <c r="AP69" s="61" t="str">
        <f t="shared" si="19"/>
        <v/>
      </c>
      <c r="AQ69" s="62">
        <f t="shared" si="6"/>
        <v>35</v>
      </c>
      <c r="AR69" s="63">
        <f t="shared" si="20"/>
        <v>1.7126329501894175</v>
      </c>
      <c r="AS69" s="63">
        <f t="shared" si="21"/>
        <v>85.631647509470881</v>
      </c>
      <c r="AT69" s="63">
        <f t="shared" si="22"/>
        <v>171.26329501894176</v>
      </c>
      <c r="AU69" s="63">
        <f t="shared" si="7"/>
        <v>-85.631647509470881</v>
      </c>
      <c r="AV69" s="68">
        <f t="shared" si="23"/>
        <v>0.1</v>
      </c>
      <c r="AW69" s="63">
        <f t="shared" si="24"/>
        <v>428.15823754735442</v>
      </c>
      <c r="AX69" s="63">
        <f t="shared" si="25"/>
        <v>-171.26329501894176</v>
      </c>
      <c r="AY69" s="64">
        <f t="shared" si="26"/>
        <v>256.89494252841268</v>
      </c>
      <c r="AZ69" s="65">
        <f t="shared" si="27"/>
        <v>162.36931362986343</v>
      </c>
      <c r="BA69" s="51">
        <f t="shared" si="28"/>
        <v>599.42153256629615</v>
      </c>
      <c r="BB69" s="55">
        <f t="shared" si="29"/>
        <v>6.0514167228080243E-2</v>
      </c>
      <c r="BC69" s="55">
        <f t="shared" si="30"/>
        <v>2.7177279381460471</v>
      </c>
      <c r="BE69" s="52">
        <f>IF(((AS69-T69)/T69)&gt;=BE$4,AD69,"")</f>
        <v>13.899999999999952</v>
      </c>
      <c r="BF69" s="52" t="str">
        <f t="shared" si="31"/>
        <v/>
      </c>
      <c r="BG69" s="52">
        <f>IF(BB69&lt;=BG$4,AD69,"")</f>
        <v>13.899999999999952</v>
      </c>
      <c r="BH69" s="52">
        <f>IF(BC69&gt;=BH$4,AD69,"")</f>
        <v>13.899999999999952</v>
      </c>
    </row>
    <row r="70" spans="19:60">
      <c r="S70" s="70">
        <f t="shared" si="43"/>
        <v>7</v>
      </c>
      <c r="T70" s="71">
        <f t="shared" si="43"/>
        <v>50</v>
      </c>
      <c r="U70" s="71">
        <f t="shared" si="43"/>
        <v>2</v>
      </c>
      <c r="V70" s="72">
        <f t="shared" si="0"/>
        <v>5</v>
      </c>
      <c r="W70" s="70">
        <f t="shared" si="42"/>
        <v>2</v>
      </c>
      <c r="X70" s="72">
        <f t="shared" si="42"/>
        <v>7</v>
      </c>
      <c r="Y70" s="73">
        <f t="shared" si="42"/>
        <v>0.7142857142857143</v>
      </c>
      <c r="Z70" s="73">
        <f t="shared" si="42"/>
        <v>0.5</v>
      </c>
      <c r="AA70" s="71">
        <f t="shared" si="42"/>
        <v>10000</v>
      </c>
      <c r="AB70" s="71">
        <f t="shared" si="42"/>
        <v>9905.4743711014507</v>
      </c>
      <c r="AC70" s="71">
        <f t="shared" si="17"/>
        <v>94.525628898549257</v>
      </c>
      <c r="AD70" s="76">
        <f t="shared" si="34"/>
        <v>13.799999999999953</v>
      </c>
      <c r="AE70" s="71">
        <f t="shared" si="44"/>
        <v>0.70000000000000007</v>
      </c>
      <c r="AF70" s="71">
        <f t="shared" si="44"/>
        <v>5.6000000000000005</v>
      </c>
      <c r="AG70" s="74">
        <f t="shared" si="44"/>
        <v>200</v>
      </c>
      <c r="AH70" s="60">
        <f t="shared" si="44"/>
        <v>50</v>
      </c>
      <c r="AI70" s="60">
        <f t="shared" si="44"/>
        <v>280</v>
      </c>
      <c r="AJ70" s="60">
        <f t="shared" si="44"/>
        <v>10280</v>
      </c>
      <c r="AK70" s="60">
        <f t="shared" si="44"/>
        <v>460.27990038164342</v>
      </c>
      <c r="AL70" s="60">
        <f t="shared" si="44"/>
        <v>9.2055980076328687</v>
      </c>
      <c r="AM70" s="60">
        <f t="shared" si="44"/>
        <v>-270.98791532439691</v>
      </c>
      <c r="AN70" s="60">
        <f t="shared" si="44"/>
        <v>-270.98791532439691</v>
      </c>
      <c r="AO70" s="60">
        <f t="shared" si="44"/>
        <v>270.98791532439691</v>
      </c>
      <c r="AP70" s="61" t="str">
        <f t="shared" si="19"/>
        <v/>
      </c>
      <c r="AQ70" s="62">
        <f t="shared" si="6"/>
        <v>35</v>
      </c>
      <c r="AR70" s="63">
        <f t="shared" si="20"/>
        <v>1.7177969570748479</v>
      </c>
      <c r="AS70" s="63">
        <f t="shared" si="21"/>
        <v>85.889847853742396</v>
      </c>
      <c r="AT70" s="63">
        <f t="shared" si="22"/>
        <v>171.77969570748479</v>
      </c>
      <c r="AU70" s="63">
        <f t="shared" si="7"/>
        <v>-85.889847853742396</v>
      </c>
      <c r="AV70" s="68">
        <f t="shared" si="23"/>
        <v>0.1</v>
      </c>
      <c r="AW70" s="63">
        <f t="shared" si="24"/>
        <v>429.44923926871195</v>
      </c>
      <c r="AX70" s="63">
        <f t="shared" si="25"/>
        <v>-171.77969570748479</v>
      </c>
      <c r="AY70" s="64">
        <f t="shared" si="26"/>
        <v>257.66954356122716</v>
      </c>
      <c r="AZ70" s="65">
        <f t="shared" si="27"/>
        <v>163.1439146626779</v>
      </c>
      <c r="BA70" s="51">
        <f t="shared" si="28"/>
        <v>601.2289349761968</v>
      </c>
      <c r="BB70" s="55">
        <f t="shared" si="29"/>
        <v>6.0696632230985467E-2</v>
      </c>
      <c r="BC70" s="55">
        <f t="shared" si="30"/>
        <v>2.7259225520496035</v>
      </c>
      <c r="BE70" s="52">
        <f>IF(((AS70-T70)/T70)&gt;=BE$4,AD70,"")</f>
        <v>13.799999999999953</v>
      </c>
      <c r="BF70" s="52" t="str">
        <f t="shared" si="31"/>
        <v/>
      </c>
      <c r="BG70" s="52">
        <f>IF(BB70&lt;=BG$4,AD70,"")</f>
        <v>13.799999999999953</v>
      </c>
      <c r="BH70" s="52">
        <f>IF(BC70&gt;=BH$4,AD70,"")</f>
        <v>13.799999999999953</v>
      </c>
    </row>
    <row r="71" spans="19:60">
      <c r="S71" s="70">
        <f t="shared" si="43"/>
        <v>7</v>
      </c>
      <c r="T71" s="71">
        <f t="shared" si="43"/>
        <v>50</v>
      </c>
      <c r="U71" s="71">
        <f t="shared" si="43"/>
        <v>2</v>
      </c>
      <c r="V71" s="72">
        <f t="shared" si="0"/>
        <v>5</v>
      </c>
      <c r="W71" s="70">
        <f t="shared" si="42"/>
        <v>2</v>
      </c>
      <c r="X71" s="72">
        <f t="shared" si="42"/>
        <v>7</v>
      </c>
      <c r="Y71" s="73">
        <f t="shared" si="42"/>
        <v>0.7142857142857143</v>
      </c>
      <c r="Z71" s="73">
        <f t="shared" si="42"/>
        <v>0.5</v>
      </c>
      <c r="AA71" s="71">
        <f t="shared" si="42"/>
        <v>10000</v>
      </c>
      <c r="AB71" s="71">
        <f t="shared" si="42"/>
        <v>9905.4743711014507</v>
      </c>
      <c r="AC71" s="71">
        <f t="shared" si="17"/>
        <v>94.525628898549257</v>
      </c>
      <c r="AD71" s="76">
        <f t="shared" si="34"/>
        <v>13.699999999999953</v>
      </c>
      <c r="AE71" s="71">
        <f t="shared" si="44"/>
        <v>0.70000000000000007</v>
      </c>
      <c r="AF71" s="71">
        <f t="shared" si="44"/>
        <v>5.6000000000000005</v>
      </c>
      <c r="AG71" s="74">
        <f t="shared" si="44"/>
        <v>200</v>
      </c>
      <c r="AH71" s="60">
        <f t="shared" si="44"/>
        <v>50</v>
      </c>
      <c r="AI71" s="60">
        <f t="shared" si="44"/>
        <v>280</v>
      </c>
      <c r="AJ71" s="60">
        <f t="shared" si="44"/>
        <v>10280</v>
      </c>
      <c r="AK71" s="60">
        <f t="shared" si="44"/>
        <v>460.27990038164342</v>
      </c>
      <c r="AL71" s="60">
        <f t="shared" si="44"/>
        <v>9.2055980076328687</v>
      </c>
      <c r="AM71" s="60">
        <f t="shared" si="44"/>
        <v>-270.98791532439691</v>
      </c>
      <c r="AN71" s="60">
        <f t="shared" si="44"/>
        <v>-270.98791532439691</v>
      </c>
      <c r="AO71" s="60">
        <f t="shared" si="44"/>
        <v>270.98791532439691</v>
      </c>
      <c r="AP71" s="61" t="str">
        <f t="shared" si="19"/>
        <v/>
      </c>
      <c r="AQ71" s="62">
        <f t="shared" si="6"/>
        <v>35</v>
      </c>
      <c r="AR71" s="63">
        <f t="shared" si="20"/>
        <v>1.7230363509221096</v>
      </c>
      <c r="AS71" s="63">
        <f t="shared" si="21"/>
        <v>86.151817546105477</v>
      </c>
      <c r="AT71" s="63">
        <f t="shared" si="22"/>
        <v>172.30363509221095</v>
      </c>
      <c r="AU71" s="63">
        <f t="shared" si="7"/>
        <v>-86.151817546105477</v>
      </c>
      <c r="AV71" s="68">
        <f t="shared" si="23"/>
        <v>0.1</v>
      </c>
      <c r="AW71" s="63">
        <f t="shared" si="24"/>
        <v>430.75908773052737</v>
      </c>
      <c r="AX71" s="63">
        <f t="shared" si="25"/>
        <v>-172.30363509221095</v>
      </c>
      <c r="AY71" s="64">
        <f t="shared" si="26"/>
        <v>258.45545263831639</v>
      </c>
      <c r="AZ71" s="65">
        <f t="shared" si="27"/>
        <v>163.92982373976713</v>
      </c>
      <c r="BA71" s="51">
        <f t="shared" si="28"/>
        <v>603.06272282273835</v>
      </c>
      <c r="BB71" s="55">
        <f t="shared" si="29"/>
        <v>6.0881760956560838E-2</v>
      </c>
      <c r="BC71" s="55">
        <f t="shared" si="30"/>
        <v>2.7342367953532132</v>
      </c>
      <c r="BE71" s="52">
        <f>IF(((AS71-T71)/T71)&gt;=BE$4,AD71,"")</f>
        <v>13.699999999999953</v>
      </c>
      <c r="BF71" s="52" t="str">
        <f t="shared" si="31"/>
        <v/>
      </c>
      <c r="BG71" s="52">
        <f>IF(BB71&lt;=BG$4,AD71,"")</f>
        <v>13.699999999999953</v>
      </c>
      <c r="BH71" s="52">
        <f>IF(BC71&gt;=BH$4,AD71,"")</f>
        <v>13.699999999999953</v>
      </c>
    </row>
    <row r="72" spans="19:60">
      <c r="S72" s="70">
        <f t="shared" si="43"/>
        <v>7</v>
      </c>
      <c r="T72" s="71">
        <f t="shared" si="43"/>
        <v>50</v>
      </c>
      <c r="U72" s="71">
        <f t="shared" si="43"/>
        <v>2</v>
      </c>
      <c r="V72" s="72">
        <f t="shared" ref="V72:V135" si="45">ROUND((1/U72)*S72,0)+1</f>
        <v>5</v>
      </c>
      <c r="W72" s="70">
        <f t="shared" si="42"/>
        <v>2</v>
      </c>
      <c r="X72" s="72">
        <f t="shared" si="42"/>
        <v>7</v>
      </c>
      <c r="Y72" s="73">
        <f t="shared" si="42"/>
        <v>0.7142857142857143</v>
      </c>
      <c r="Z72" s="73">
        <f t="shared" si="42"/>
        <v>0.5</v>
      </c>
      <c r="AA72" s="71">
        <f t="shared" si="42"/>
        <v>10000</v>
      </c>
      <c r="AB72" s="71">
        <f t="shared" si="42"/>
        <v>9905.4743711014507</v>
      </c>
      <c r="AC72" s="71">
        <f t="shared" si="17"/>
        <v>94.525628898549257</v>
      </c>
      <c r="AD72" s="76">
        <f t="shared" si="34"/>
        <v>13.599999999999953</v>
      </c>
      <c r="AE72" s="71">
        <f t="shared" si="44"/>
        <v>0.70000000000000007</v>
      </c>
      <c r="AF72" s="71">
        <f t="shared" si="44"/>
        <v>5.6000000000000005</v>
      </c>
      <c r="AG72" s="74">
        <f t="shared" si="44"/>
        <v>200</v>
      </c>
      <c r="AH72" s="60">
        <f t="shared" si="44"/>
        <v>50</v>
      </c>
      <c r="AI72" s="60">
        <f t="shared" si="44"/>
        <v>280</v>
      </c>
      <c r="AJ72" s="60">
        <f t="shared" si="44"/>
        <v>10280</v>
      </c>
      <c r="AK72" s="60">
        <f t="shared" si="44"/>
        <v>460.27990038164342</v>
      </c>
      <c r="AL72" s="60">
        <f t="shared" si="44"/>
        <v>9.2055980076328687</v>
      </c>
      <c r="AM72" s="60">
        <f t="shared" si="44"/>
        <v>-270.98791532439691</v>
      </c>
      <c r="AN72" s="60">
        <f t="shared" si="44"/>
        <v>-270.98791532439691</v>
      </c>
      <c r="AO72" s="60">
        <f t="shared" si="44"/>
        <v>270.98791532439691</v>
      </c>
      <c r="AP72" s="61" t="str">
        <f t="shared" si="19"/>
        <v/>
      </c>
      <c r="AQ72" s="62">
        <f t="shared" ref="AQ72:AQ135" si="46">AE72*AH72</f>
        <v>35</v>
      </c>
      <c r="AR72" s="63">
        <f t="shared" si="20"/>
        <v>1.7283527946788899</v>
      </c>
      <c r="AS72" s="63">
        <f t="shared" si="21"/>
        <v>86.417639733944497</v>
      </c>
      <c r="AT72" s="63">
        <f t="shared" si="22"/>
        <v>172.83527946788899</v>
      </c>
      <c r="AU72" s="63">
        <f t="shared" ref="AU72:AU135" si="47">-AS72</f>
        <v>-86.417639733944497</v>
      </c>
      <c r="AV72" s="68">
        <f t="shared" si="23"/>
        <v>0.1</v>
      </c>
      <c r="AW72" s="63">
        <f t="shared" si="24"/>
        <v>432.08819866972249</v>
      </c>
      <c r="AX72" s="63">
        <f t="shared" si="25"/>
        <v>-172.83527946788899</v>
      </c>
      <c r="AY72" s="64">
        <f t="shared" si="26"/>
        <v>259.25291920183349</v>
      </c>
      <c r="AZ72" s="65">
        <f t="shared" si="27"/>
        <v>164.72729030328424</v>
      </c>
      <c r="BA72" s="51">
        <f t="shared" si="28"/>
        <v>604.92347813761148</v>
      </c>
      <c r="BB72" s="55">
        <f t="shared" si="29"/>
        <v>6.1069612163394689E-2</v>
      </c>
      <c r="BC72" s="55">
        <f t="shared" si="30"/>
        <v>2.7426733069406999</v>
      </c>
      <c r="BE72" s="52">
        <f>IF(((AS72-T72)/T72)&gt;=BE$4,AD72,"")</f>
        <v>13.599999999999953</v>
      </c>
      <c r="BF72" s="52" t="str">
        <f t="shared" si="31"/>
        <v/>
      </c>
      <c r="BG72" s="52">
        <f>IF(BB72&lt;=BG$4,AD72,"")</f>
        <v>13.599999999999953</v>
      </c>
      <c r="BH72" s="52">
        <f>IF(BC72&gt;=BH$4,AD72,"")</f>
        <v>13.599999999999953</v>
      </c>
    </row>
    <row r="73" spans="19:60">
      <c r="S73" s="70">
        <f t="shared" si="43"/>
        <v>7</v>
      </c>
      <c r="T73" s="71">
        <f t="shared" si="43"/>
        <v>50</v>
      </c>
      <c r="U73" s="71">
        <f t="shared" si="43"/>
        <v>2</v>
      </c>
      <c r="V73" s="72">
        <f t="shared" si="45"/>
        <v>5</v>
      </c>
      <c r="W73" s="70">
        <f t="shared" ref="W73:AB88" si="48">W72</f>
        <v>2</v>
      </c>
      <c r="X73" s="72">
        <f t="shared" si="48"/>
        <v>7</v>
      </c>
      <c r="Y73" s="73">
        <f t="shared" si="48"/>
        <v>0.7142857142857143</v>
      </c>
      <c r="Z73" s="73">
        <f t="shared" si="48"/>
        <v>0.5</v>
      </c>
      <c r="AA73" s="71">
        <f t="shared" si="48"/>
        <v>10000</v>
      </c>
      <c r="AB73" s="71">
        <f t="shared" si="48"/>
        <v>9905.4743711014507</v>
      </c>
      <c r="AC73" s="71">
        <f t="shared" ref="AC73:AC136" si="49">AA73-AB73</f>
        <v>94.525628898549257</v>
      </c>
      <c r="AD73" s="76">
        <f t="shared" si="34"/>
        <v>13.499999999999954</v>
      </c>
      <c r="AE73" s="71">
        <f t="shared" si="44"/>
        <v>0.70000000000000007</v>
      </c>
      <c r="AF73" s="71">
        <f t="shared" si="44"/>
        <v>5.6000000000000005</v>
      </c>
      <c r="AG73" s="74">
        <f t="shared" si="44"/>
        <v>200</v>
      </c>
      <c r="AH73" s="60">
        <f t="shared" si="44"/>
        <v>50</v>
      </c>
      <c r="AI73" s="60">
        <f t="shared" si="44"/>
        <v>280</v>
      </c>
      <c r="AJ73" s="60">
        <f t="shared" si="44"/>
        <v>10280</v>
      </c>
      <c r="AK73" s="60">
        <f t="shared" si="44"/>
        <v>460.27990038164342</v>
      </c>
      <c r="AL73" s="60">
        <f t="shared" si="44"/>
        <v>9.2055980076328687</v>
      </c>
      <c r="AM73" s="60">
        <f t="shared" si="44"/>
        <v>-270.98791532439691</v>
      </c>
      <c r="AN73" s="60">
        <f t="shared" si="44"/>
        <v>-270.98791532439691</v>
      </c>
      <c r="AO73" s="60">
        <f t="shared" si="44"/>
        <v>270.98791532439691</v>
      </c>
      <c r="AP73" s="61" t="str">
        <f t="shared" ref="AP73:AP136" si="50">IF(AB73+AY73&gt;AJ73,"VINTO","")</f>
        <v/>
      </c>
      <c r="AQ73" s="62">
        <f t="shared" si="46"/>
        <v>35</v>
      </c>
      <c r="AR73" s="63">
        <f t="shared" ref="AR73:AR136" si="51">IF(AL73=0,1,(1+(AL73+AE73)/(AD73*(U73-1))))</f>
        <v>1.7337480005654</v>
      </c>
      <c r="AS73" s="63">
        <f t="shared" ref="AS73:AS136" si="52">IF(AR73&lt;=0,AH73,AR73*AH73)</f>
        <v>86.687400028270005</v>
      </c>
      <c r="AT73" s="63">
        <f t="shared" ref="AT73:AT136" si="53">(U73*AS73)</f>
        <v>173.37480005654001</v>
      </c>
      <c r="AU73" s="63">
        <f t="shared" si="47"/>
        <v>-86.687400028270005</v>
      </c>
      <c r="AV73" s="68">
        <f t="shared" ref="AV73:AV136" si="54">IFERROR(AE73/X73,0)</f>
        <v>0.1</v>
      </c>
      <c r="AW73" s="63">
        <f t="shared" ref="AW73:AW136" si="55">(AT73+AU73)*V73</f>
        <v>433.43700014135004</v>
      </c>
      <c r="AX73" s="63">
        <f t="shared" ref="AX73:AX136" si="56">AU73*W73</f>
        <v>-173.37480005654001</v>
      </c>
      <c r="AY73" s="64">
        <f t="shared" ref="AY73:AY136" si="57">SUM(AW73:AX73)</f>
        <v>260.06220008481</v>
      </c>
      <c r="AZ73" s="65">
        <f t="shared" ref="AZ73:AZ136" si="58">AB73-AA73+AY73</f>
        <v>165.53657118626074</v>
      </c>
      <c r="BA73" s="51">
        <f t="shared" ref="BA73:BA136" si="59">AS73*X73</f>
        <v>606.81180019789008</v>
      </c>
      <c r="BB73" s="55">
        <f t="shared" ref="BB73:BB136" si="60">BA73/AB73</f>
        <v>6.126024635107051E-2</v>
      </c>
      <c r="BC73" s="55">
        <f t="shared" ref="BC73:BC136" si="61">IFERROR(AY73/AC73,0)</f>
        <v>2.7512348038850374</v>
      </c>
      <c r="BE73" s="52">
        <f>IF(((AS73-T73)/T73)&gt;=BE$4,AD73,"")</f>
        <v>13.499999999999954</v>
      </c>
      <c r="BF73" s="52" t="str">
        <f t="shared" ref="BF73:BF136" si="62">IF(AP73="","",AD73)</f>
        <v/>
      </c>
      <c r="BG73" s="52">
        <f>IF(BB73&lt;=BG$4,AD73,"")</f>
        <v>13.499999999999954</v>
      </c>
      <c r="BH73" s="52">
        <f>IF(BC73&gt;=BH$4,AD73,"")</f>
        <v>13.499999999999954</v>
      </c>
    </row>
    <row r="74" spans="19:60">
      <c r="S74" s="70">
        <f t="shared" ref="S74:U89" si="63">S73</f>
        <v>7</v>
      </c>
      <c r="T74" s="71">
        <f t="shared" si="63"/>
        <v>50</v>
      </c>
      <c r="U74" s="71">
        <f t="shared" si="63"/>
        <v>2</v>
      </c>
      <c r="V74" s="72">
        <f t="shared" si="45"/>
        <v>5</v>
      </c>
      <c r="W74" s="70">
        <f t="shared" si="48"/>
        <v>2</v>
      </c>
      <c r="X74" s="72">
        <f t="shared" si="48"/>
        <v>7</v>
      </c>
      <c r="Y74" s="73">
        <f t="shared" si="48"/>
        <v>0.7142857142857143</v>
      </c>
      <c r="Z74" s="73">
        <f t="shared" si="48"/>
        <v>0.5</v>
      </c>
      <c r="AA74" s="71">
        <f t="shared" si="48"/>
        <v>10000</v>
      </c>
      <c r="AB74" s="71">
        <f t="shared" si="48"/>
        <v>9905.4743711014507</v>
      </c>
      <c r="AC74" s="71">
        <f t="shared" si="49"/>
        <v>94.525628898549257</v>
      </c>
      <c r="AD74" s="76">
        <f t="shared" ref="AD74:AD137" si="64">AD73-0.1</f>
        <v>13.399999999999954</v>
      </c>
      <c r="AE74" s="71">
        <f t="shared" ref="AE74:AO89" si="65">AE73</f>
        <v>0.70000000000000007</v>
      </c>
      <c r="AF74" s="71">
        <f t="shared" si="65"/>
        <v>5.6000000000000005</v>
      </c>
      <c r="AG74" s="74">
        <f t="shared" si="65"/>
        <v>200</v>
      </c>
      <c r="AH74" s="60">
        <f t="shared" si="65"/>
        <v>50</v>
      </c>
      <c r="AI74" s="60">
        <f t="shared" si="65"/>
        <v>280</v>
      </c>
      <c r="AJ74" s="60">
        <f t="shared" si="65"/>
        <v>10280</v>
      </c>
      <c r="AK74" s="60">
        <f t="shared" si="65"/>
        <v>460.27990038164342</v>
      </c>
      <c r="AL74" s="60">
        <f t="shared" si="65"/>
        <v>9.2055980076328687</v>
      </c>
      <c r="AM74" s="60">
        <f t="shared" si="65"/>
        <v>-270.98791532439691</v>
      </c>
      <c r="AN74" s="60">
        <f t="shared" si="65"/>
        <v>-270.98791532439691</v>
      </c>
      <c r="AO74" s="60">
        <f t="shared" si="65"/>
        <v>270.98791532439691</v>
      </c>
      <c r="AP74" s="61" t="str">
        <f t="shared" si="50"/>
        <v/>
      </c>
      <c r="AQ74" s="62">
        <f t="shared" si="46"/>
        <v>35</v>
      </c>
      <c r="AR74" s="63">
        <f t="shared" si="51"/>
        <v>1.7392237319129031</v>
      </c>
      <c r="AS74" s="63">
        <f t="shared" si="52"/>
        <v>86.96118659564516</v>
      </c>
      <c r="AT74" s="63">
        <f t="shared" si="53"/>
        <v>173.92237319129032</v>
      </c>
      <c r="AU74" s="63">
        <f t="shared" si="47"/>
        <v>-86.96118659564516</v>
      </c>
      <c r="AV74" s="68">
        <f t="shared" si="54"/>
        <v>0.1</v>
      </c>
      <c r="AW74" s="63">
        <f t="shared" si="55"/>
        <v>434.80593297822577</v>
      </c>
      <c r="AX74" s="63">
        <f t="shared" si="56"/>
        <v>-173.92237319129032</v>
      </c>
      <c r="AY74" s="64">
        <f t="shared" si="57"/>
        <v>260.88355978693545</v>
      </c>
      <c r="AZ74" s="65">
        <f t="shared" si="58"/>
        <v>166.35793088838619</v>
      </c>
      <c r="BA74" s="51">
        <f t="shared" si="59"/>
        <v>608.72830616951615</v>
      </c>
      <c r="BB74" s="55">
        <f t="shared" si="60"/>
        <v>6.1453725825129556E-2</v>
      </c>
      <c r="BC74" s="55">
        <f t="shared" si="61"/>
        <v>2.7599240843658581</v>
      </c>
      <c r="BE74" s="52">
        <f>IF(((AS74-T74)/T74)&gt;=BE$4,AD74,"")</f>
        <v>13.399999999999954</v>
      </c>
      <c r="BF74" s="52" t="str">
        <f t="shared" si="62"/>
        <v/>
      </c>
      <c r="BG74" s="52">
        <f>IF(BB74&lt;=BG$4,AD74,"")</f>
        <v>13.399999999999954</v>
      </c>
      <c r="BH74" s="52">
        <f>IF(BC74&gt;=BH$4,AD74,"")</f>
        <v>13.399999999999954</v>
      </c>
    </row>
    <row r="75" spans="19:60">
      <c r="S75" s="70">
        <f t="shared" si="63"/>
        <v>7</v>
      </c>
      <c r="T75" s="71">
        <f t="shared" si="63"/>
        <v>50</v>
      </c>
      <c r="U75" s="71">
        <f t="shared" si="63"/>
        <v>2</v>
      </c>
      <c r="V75" s="72">
        <f t="shared" si="45"/>
        <v>5</v>
      </c>
      <c r="W75" s="70">
        <f t="shared" si="48"/>
        <v>2</v>
      </c>
      <c r="X75" s="72">
        <f t="shared" si="48"/>
        <v>7</v>
      </c>
      <c r="Y75" s="73">
        <f t="shared" si="48"/>
        <v>0.7142857142857143</v>
      </c>
      <c r="Z75" s="73">
        <f t="shared" si="48"/>
        <v>0.5</v>
      </c>
      <c r="AA75" s="71">
        <f t="shared" si="48"/>
        <v>10000</v>
      </c>
      <c r="AB75" s="71">
        <f t="shared" si="48"/>
        <v>9905.4743711014507</v>
      </c>
      <c r="AC75" s="71">
        <f t="shared" si="49"/>
        <v>94.525628898549257</v>
      </c>
      <c r="AD75" s="76">
        <f t="shared" si="64"/>
        <v>13.299999999999955</v>
      </c>
      <c r="AE75" s="71">
        <f t="shared" si="65"/>
        <v>0.70000000000000007</v>
      </c>
      <c r="AF75" s="71">
        <f t="shared" si="65"/>
        <v>5.6000000000000005</v>
      </c>
      <c r="AG75" s="74">
        <f t="shared" si="65"/>
        <v>200</v>
      </c>
      <c r="AH75" s="60">
        <f t="shared" si="65"/>
        <v>50</v>
      </c>
      <c r="AI75" s="60">
        <f t="shared" si="65"/>
        <v>280</v>
      </c>
      <c r="AJ75" s="60">
        <f t="shared" si="65"/>
        <v>10280</v>
      </c>
      <c r="AK75" s="60">
        <f t="shared" si="65"/>
        <v>460.27990038164342</v>
      </c>
      <c r="AL75" s="60">
        <f t="shared" si="65"/>
        <v>9.2055980076328687</v>
      </c>
      <c r="AM75" s="60">
        <f t="shared" si="65"/>
        <v>-270.98791532439691</v>
      </c>
      <c r="AN75" s="60">
        <f t="shared" si="65"/>
        <v>-270.98791532439691</v>
      </c>
      <c r="AO75" s="60">
        <f t="shared" si="65"/>
        <v>270.98791532439691</v>
      </c>
      <c r="AP75" s="61" t="str">
        <f t="shared" si="50"/>
        <v/>
      </c>
      <c r="AQ75" s="62">
        <f t="shared" si="46"/>
        <v>35</v>
      </c>
      <c r="AR75" s="63">
        <f t="shared" si="51"/>
        <v>1.7447818050851804</v>
      </c>
      <c r="AS75" s="63">
        <f t="shared" si="52"/>
        <v>87.239090254259025</v>
      </c>
      <c r="AT75" s="63">
        <f t="shared" si="53"/>
        <v>174.47818050851805</v>
      </c>
      <c r="AU75" s="63">
        <f t="shared" si="47"/>
        <v>-87.239090254259025</v>
      </c>
      <c r="AV75" s="68">
        <f t="shared" si="54"/>
        <v>0.1</v>
      </c>
      <c r="AW75" s="63">
        <f t="shared" si="55"/>
        <v>436.19545127129516</v>
      </c>
      <c r="AX75" s="63">
        <f t="shared" si="56"/>
        <v>-174.47818050851805</v>
      </c>
      <c r="AY75" s="64">
        <f t="shared" si="57"/>
        <v>261.7172707627771</v>
      </c>
      <c r="AZ75" s="65">
        <f t="shared" si="58"/>
        <v>167.19164186422785</v>
      </c>
      <c r="BA75" s="51">
        <f t="shared" si="59"/>
        <v>610.67363177981315</v>
      </c>
      <c r="BB75" s="55">
        <f t="shared" si="60"/>
        <v>6.1650114764963911E-2</v>
      </c>
      <c r="BC75" s="55">
        <f t="shared" si="61"/>
        <v>2.7687440307185711</v>
      </c>
      <c r="BE75" s="52">
        <f>IF(((AS75-T75)/T75)&gt;=BE$4,AD75,"")</f>
        <v>13.299999999999955</v>
      </c>
      <c r="BF75" s="52" t="str">
        <f t="shared" si="62"/>
        <v/>
      </c>
      <c r="BG75" s="52">
        <f>IF(BB75&lt;=BG$4,AD75,"")</f>
        <v>13.299999999999955</v>
      </c>
      <c r="BH75" s="52">
        <f>IF(BC75&gt;=BH$4,AD75,"")</f>
        <v>13.299999999999955</v>
      </c>
    </row>
    <row r="76" spans="19:60">
      <c r="S76" s="70">
        <f t="shared" si="63"/>
        <v>7</v>
      </c>
      <c r="T76" s="71">
        <f t="shared" si="63"/>
        <v>50</v>
      </c>
      <c r="U76" s="71">
        <f t="shared" si="63"/>
        <v>2</v>
      </c>
      <c r="V76" s="72">
        <f t="shared" si="45"/>
        <v>5</v>
      </c>
      <c r="W76" s="70">
        <f t="shared" si="48"/>
        <v>2</v>
      </c>
      <c r="X76" s="72">
        <f t="shared" si="48"/>
        <v>7</v>
      </c>
      <c r="Y76" s="73">
        <f t="shared" si="48"/>
        <v>0.7142857142857143</v>
      </c>
      <c r="Z76" s="73">
        <f t="shared" si="48"/>
        <v>0.5</v>
      </c>
      <c r="AA76" s="71">
        <f t="shared" si="48"/>
        <v>10000</v>
      </c>
      <c r="AB76" s="71">
        <f t="shared" si="48"/>
        <v>9905.4743711014507</v>
      </c>
      <c r="AC76" s="71">
        <f t="shared" si="49"/>
        <v>94.525628898549257</v>
      </c>
      <c r="AD76" s="76">
        <f t="shared" si="64"/>
        <v>13.199999999999955</v>
      </c>
      <c r="AE76" s="71">
        <f t="shared" si="65"/>
        <v>0.70000000000000007</v>
      </c>
      <c r="AF76" s="71">
        <f t="shared" si="65"/>
        <v>5.6000000000000005</v>
      </c>
      <c r="AG76" s="74">
        <f t="shared" si="65"/>
        <v>200</v>
      </c>
      <c r="AH76" s="60">
        <f t="shared" si="65"/>
        <v>50</v>
      </c>
      <c r="AI76" s="60">
        <f t="shared" si="65"/>
        <v>280</v>
      </c>
      <c r="AJ76" s="60">
        <f t="shared" si="65"/>
        <v>10280</v>
      </c>
      <c r="AK76" s="60">
        <f t="shared" si="65"/>
        <v>460.27990038164342</v>
      </c>
      <c r="AL76" s="60">
        <f t="shared" si="65"/>
        <v>9.2055980076328687</v>
      </c>
      <c r="AM76" s="60">
        <f t="shared" si="65"/>
        <v>-270.98791532439691</v>
      </c>
      <c r="AN76" s="60">
        <f t="shared" si="65"/>
        <v>-270.98791532439691</v>
      </c>
      <c r="AO76" s="60">
        <f t="shared" si="65"/>
        <v>270.98791532439691</v>
      </c>
      <c r="AP76" s="61" t="str">
        <f t="shared" si="50"/>
        <v/>
      </c>
      <c r="AQ76" s="62">
        <f t="shared" si="46"/>
        <v>35</v>
      </c>
      <c r="AR76" s="63">
        <f t="shared" si="51"/>
        <v>1.750424091487341</v>
      </c>
      <c r="AS76" s="63">
        <f t="shared" si="52"/>
        <v>87.521204574367047</v>
      </c>
      <c r="AT76" s="63">
        <f t="shared" si="53"/>
        <v>175.04240914873409</v>
      </c>
      <c r="AU76" s="63">
        <f t="shared" si="47"/>
        <v>-87.521204574367047</v>
      </c>
      <c r="AV76" s="68">
        <f t="shared" si="54"/>
        <v>0.1</v>
      </c>
      <c r="AW76" s="63">
        <f t="shared" si="55"/>
        <v>437.60602287183525</v>
      </c>
      <c r="AX76" s="63">
        <f t="shared" si="56"/>
        <v>-175.04240914873409</v>
      </c>
      <c r="AY76" s="64">
        <f t="shared" si="57"/>
        <v>262.56361372310118</v>
      </c>
      <c r="AZ76" s="65">
        <f t="shared" si="58"/>
        <v>168.03798482455193</v>
      </c>
      <c r="BA76" s="51">
        <f t="shared" si="59"/>
        <v>612.64843202056932</v>
      </c>
      <c r="BB76" s="55">
        <f t="shared" si="60"/>
        <v>6.184947929479577E-2</v>
      </c>
      <c r="BC76" s="55">
        <f t="shared" si="61"/>
        <v>2.7776976126220823</v>
      </c>
      <c r="BE76" s="52">
        <f>IF(((AS76-T76)/T76)&gt;=BE$4,AD76,"")</f>
        <v>13.199999999999955</v>
      </c>
      <c r="BF76" s="52" t="str">
        <f t="shared" si="62"/>
        <v/>
      </c>
      <c r="BG76" s="52">
        <f>IF(BB76&lt;=BG$4,AD76,"")</f>
        <v>13.199999999999955</v>
      </c>
      <c r="BH76" s="52">
        <f>IF(BC76&gt;=BH$4,AD76,"")</f>
        <v>13.199999999999955</v>
      </c>
    </row>
    <row r="77" spans="19:60">
      <c r="S77" s="70">
        <f t="shared" si="63"/>
        <v>7</v>
      </c>
      <c r="T77" s="71">
        <f t="shared" si="63"/>
        <v>50</v>
      </c>
      <c r="U77" s="71">
        <f t="shared" si="63"/>
        <v>2</v>
      </c>
      <c r="V77" s="72">
        <f t="shared" si="45"/>
        <v>5</v>
      </c>
      <c r="W77" s="70">
        <f t="shared" si="48"/>
        <v>2</v>
      </c>
      <c r="X77" s="72">
        <f t="shared" si="48"/>
        <v>7</v>
      </c>
      <c r="Y77" s="73">
        <f t="shared" si="48"/>
        <v>0.7142857142857143</v>
      </c>
      <c r="Z77" s="73">
        <f t="shared" si="48"/>
        <v>0.5</v>
      </c>
      <c r="AA77" s="71">
        <f t="shared" si="48"/>
        <v>10000</v>
      </c>
      <c r="AB77" s="71">
        <f t="shared" si="48"/>
        <v>9905.4743711014507</v>
      </c>
      <c r="AC77" s="71">
        <f t="shared" si="49"/>
        <v>94.525628898549257</v>
      </c>
      <c r="AD77" s="76">
        <f t="shared" si="64"/>
        <v>13.099999999999955</v>
      </c>
      <c r="AE77" s="71">
        <f t="shared" si="65"/>
        <v>0.70000000000000007</v>
      </c>
      <c r="AF77" s="71">
        <f t="shared" si="65"/>
        <v>5.6000000000000005</v>
      </c>
      <c r="AG77" s="74">
        <f t="shared" si="65"/>
        <v>200</v>
      </c>
      <c r="AH77" s="60">
        <f t="shared" si="65"/>
        <v>50</v>
      </c>
      <c r="AI77" s="60">
        <f t="shared" si="65"/>
        <v>280</v>
      </c>
      <c r="AJ77" s="60">
        <f t="shared" si="65"/>
        <v>10280</v>
      </c>
      <c r="AK77" s="60">
        <f t="shared" si="65"/>
        <v>460.27990038164342</v>
      </c>
      <c r="AL77" s="60">
        <f t="shared" si="65"/>
        <v>9.2055980076328687</v>
      </c>
      <c r="AM77" s="60">
        <f t="shared" si="65"/>
        <v>-270.98791532439691</v>
      </c>
      <c r="AN77" s="60">
        <f t="shared" si="65"/>
        <v>-270.98791532439691</v>
      </c>
      <c r="AO77" s="60">
        <f t="shared" si="65"/>
        <v>270.98791532439691</v>
      </c>
      <c r="AP77" s="61" t="str">
        <f t="shared" si="50"/>
        <v/>
      </c>
      <c r="AQ77" s="62">
        <f t="shared" si="46"/>
        <v>35</v>
      </c>
      <c r="AR77" s="63">
        <f t="shared" si="51"/>
        <v>1.7561525196666339</v>
      </c>
      <c r="AS77" s="63">
        <f t="shared" si="52"/>
        <v>87.80762598333169</v>
      </c>
      <c r="AT77" s="63">
        <f t="shared" si="53"/>
        <v>175.61525196666338</v>
      </c>
      <c r="AU77" s="63">
        <f t="shared" si="47"/>
        <v>-87.80762598333169</v>
      </c>
      <c r="AV77" s="68">
        <f t="shared" si="54"/>
        <v>0.1</v>
      </c>
      <c r="AW77" s="63">
        <f t="shared" si="55"/>
        <v>439.03812991665848</v>
      </c>
      <c r="AX77" s="63">
        <f t="shared" si="56"/>
        <v>-175.61525196666338</v>
      </c>
      <c r="AY77" s="64">
        <f t="shared" si="57"/>
        <v>263.4228779499951</v>
      </c>
      <c r="AZ77" s="65">
        <f t="shared" si="58"/>
        <v>168.89724905144584</v>
      </c>
      <c r="BA77" s="51">
        <f t="shared" si="59"/>
        <v>614.6533818833218</v>
      </c>
      <c r="BB77" s="55">
        <f t="shared" si="60"/>
        <v>6.2051887557907505E-2</v>
      </c>
      <c r="BC77" s="55">
        <f t="shared" si="61"/>
        <v>2.7867878904325174</v>
      </c>
      <c r="BE77" s="52">
        <f>IF(((AS77-T77)/T77)&gt;=BE$4,AD77,"")</f>
        <v>13.099999999999955</v>
      </c>
      <c r="BF77" s="52" t="str">
        <f t="shared" si="62"/>
        <v/>
      </c>
      <c r="BG77" s="52">
        <f>IF(BB77&lt;=BG$4,AD77,"")</f>
        <v>13.099999999999955</v>
      </c>
      <c r="BH77" s="52">
        <f>IF(BC77&gt;=BH$4,AD77,"")</f>
        <v>13.099999999999955</v>
      </c>
    </row>
    <row r="78" spans="19:60">
      <c r="S78" s="70">
        <f t="shared" si="63"/>
        <v>7</v>
      </c>
      <c r="T78" s="71">
        <f t="shared" si="63"/>
        <v>50</v>
      </c>
      <c r="U78" s="71">
        <f t="shared" si="63"/>
        <v>2</v>
      </c>
      <c r="V78" s="72">
        <f t="shared" si="45"/>
        <v>5</v>
      </c>
      <c r="W78" s="70">
        <f t="shared" si="48"/>
        <v>2</v>
      </c>
      <c r="X78" s="72">
        <f t="shared" si="48"/>
        <v>7</v>
      </c>
      <c r="Y78" s="73">
        <f t="shared" si="48"/>
        <v>0.7142857142857143</v>
      </c>
      <c r="Z78" s="73">
        <f t="shared" si="48"/>
        <v>0.5</v>
      </c>
      <c r="AA78" s="71">
        <f t="shared" si="48"/>
        <v>10000</v>
      </c>
      <c r="AB78" s="71">
        <f t="shared" si="48"/>
        <v>9905.4743711014507</v>
      </c>
      <c r="AC78" s="71">
        <f t="shared" si="49"/>
        <v>94.525628898549257</v>
      </c>
      <c r="AD78" s="76">
        <f t="shared" si="64"/>
        <v>12.999999999999956</v>
      </c>
      <c r="AE78" s="71">
        <f t="shared" si="65"/>
        <v>0.70000000000000007</v>
      </c>
      <c r="AF78" s="71">
        <f t="shared" si="65"/>
        <v>5.6000000000000005</v>
      </c>
      <c r="AG78" s="74">
        <f t="shared" si="65"/>
        <v>200</v>
      </c>
      <c r="AH78" s="60">
        <f t="shared" si="65"/>
        <v>50</v>
      </c>
      <c r="AI78" s="60">
        <f t="shared" si="65"/>
        <v>280</v>
      </c>
      <c r="AJ78" s="60">
        <f t="shared" si="65"/>
        <v>10280</v>
      </c>
      <c r="AK78" s="60">
        <f t="shared" si="65"/>
        <v>460.27990038164342</v>
      </c>
      <c r="AL78" s="60">
        <f t="shared" si="65"/>
        <v>9.2055980076328687</v>
      </c>
      <c r="AM78" s="60">
        <f t="shared" si="65"/>
        <v>-270.98791532439691</v>
      </c>
      <c r="AN78" s="60">
        <f t="shared" si="65"/>
        <v>-270.98791532439691</v>
      </c>
      <c r="AO78" s="60">
        <f t="shared" si="65"/>
        <v>270.98791532439691</v>
      </c>
      <c r="AP78" s="61" t="str">
        <f t="shared" si="50"/>
        <v/>
      </c>
      <c r="AQ78" s="62">
        <f t="shared" si="46"/>
        <v>35</v>
      </c>
      <c r="AR78" s="63">
        <f t="shared" si="51"/>
        <v>1.7619690775102232</v>
      </c>
      <c r="AS78" s="63">
        <f t="shared" si="52"/>
        <v>88.098453875511169</v>
      </c>
      <c r="AT78" s="63">
        <f t="shared" si="53"/>
        <v>176.19690775102234</v>
      </c>
      <c r="AU78" s="63">
        <f t="shared" si="47"/>
        <v>-88.098453875511169</v>
      </c>
      <c r="AV78" s="68">
        <f t="shared" si="54"/>
        <v>0.1</v>
      </c>
      <c r="AW78" s="63">
        <f t="shared" si="55"/>
        <v>440.49226937755583</v>
      </c>
      <c r="AX78" s="63">
        <f t="shared" si="56"/>
        <v>-176.19690775102234</v>
      </c>
      <c r="AY78" s="64">
        <f t="shared" si="57"/>
        <v>264.29536162653346</v>
      </c>
      <c r="AZ78" s="65">
        <f t="shared" si="58"/>
        <v>169.76973272798421</v>
      </c>
      <c r="BA78" s="51">
        <f t="shared" si="59"/>
        <v>616.68917712857819</v>
      </c>
      <c r="BB78" s="55">
        <f t="shared" si="60"/>
        <v>6.2257409794297891E-2</v>
      </c>
      <c r="BC78" s="55">
        <f t="shared" si="61"/>
        <v>2.796018018670805</v>
      </c>
      <c r="BE78" s="52">
        <f>IF(((AS78-T78)/T78)&gt;=BE$4,AD78,"")</f>
        <v>12.999999999999956</v>
      </c>
      <c r="BF78" s="52" t="str">
        <f t="shared" si="62"/>
        <v/>
      </c>
      <c r="BG78" s="52">
        <f>IF(BB78&lt;=BG$4,AD78,"")</f>
        <v>12.999999999999956</v>
      </c>
      <c r="BH78" s="52">
        <f>IF(BC78&gt;=BH$4,AD78,"")</f>
        <v>12.999999999999956</v>
      </c>
    </row>
    <row r="79" spans="19:60">
      <c r="S79" s="70">
        <f t="shared" si="63"/>
        <v>7</v>
      </c>
      <c r="T79" s="71">
        <f t="shared" si="63"/>
        <v>50</v>
      </c>
      <c r="U79" s="71">
        <f t="shared" si="63"/>
        <v>2</v>
      </c>
      <c r="V79" s="72">
        <f t="shared" si="45"/>
        <v>5</v>
      </c>
      <c r="W79" s="70">
        <f t="shared" si="48"/>
        <v>2</v>
      </c>
      <c r="X79" s="72">
        <f t="shared" si="48"/>
        <v>7</v>
      </c>
      <c r="Y79" s="73">
        <f t="shared" si="48"/>
        <v>0.7142857142857143</v>
      </c>
      <c r="Z79" s="73">
        <f t="shared" si="48"/>
        <v>0.5</v>
      </c>
      <c r="AA79" s="71">
        <f t="shared" si="48"/>
        <v>10000</v>
      </c>
      <c r="AB79" s="71">
        <f t="shared" si="48"/>
        <v>9905.4743711014507</v>
      </c>
      <c r="AC79" s="71">
        <f t="shared" si="49"/>
        <v>94.525628898549257</v>
      </c>
      <c r="AD79" s="76">
        <f t="shared" si="64"/>
        <v>12.899999999999956</v>
      </c>
      <c r="AE79" s="71">
        <f t="shared" si="65"/>
        <v>0.70000000000000007</v>
      </c>
      <c r="AF79" s="71">
        <f t="shared" si="65"/>
        <v>5.6000000000000005</v>
      </c>
      <c r="AG79" s="74">
        <f t="shared" si="65"/>
        <v>200</v>
      </c>
      <c r="AH79" s="60">
        <f t="shared" si="65"/>
        <v>50</v>
      </c>
      <c r="AI79" s="60">
        <f t="shared" si="65"/>
        <v>280</v>
      </c>
      <c r="AJ79" s="60">
        <f t="shared" si="65"/>
        <v>10280</v>
      </c>
      <c r="AK79" s="60">
        <f t="shared" si="65"/>
        <v>460.27990038164342</v>
      </c>
      <c r="AL79" s="60">
        <f t="shared" si="65"/>
        <v>9.2055980076328687</v>
      </c>
      <c r="AM79" s="60">
        <f t="shared" si="65"/>
        <v>-270.98791532439691</v>
      </c>
      <c r="AN79" s="60">
        <f t="shared" si="65"/>
        <v>-270.98791532439691</v>
      </c>
      <c r="AO79" s="60">
        <f t="shared" si="65"/>
        <v>270.98791532439691</v>
      </c>
      <c r="AP79" s="61" t="str">
        <f t="shared" si="50"/>
        <v/>
      </c>
      <c r="AQ79" s="62">
        <f t="shared" si="46"/>
        <v>35</v>
      </c>
      <c r="AR79" s="63">
        <f t="shared" si="51"/>
        <v>1.7678758145451861</v>
      </c>
      <c r="AS79" s="63">
        <f t="shared" si="52"/>
        <v>88.393790727259301</v>
      </c>
      <c r="AT79" s="63">
        <f t="shared" si="53"/>
        <v>176.7875814545186</v>
      </c>
      <c r="AU79" s="63">
        <f t="shared" si="47"/>
        <v>-88.393790727259301</v>
      </c>
      <c r="AV79" s="68">
        <f t="shared" si="54"/>
        <v>0.1</v>
      </c>
      <c r="AW79" s="63">
        <f t="shared" si="55"/>
        <v>441.96895363629653</v>
      </c>
      <c r="AX79" s="63">
        <f t="shared" si="56"/>
        <v>-176.7875814545186</v>
      </c>
      <c r="AY79" s="64">
        <f t="shared" si="57"/>
        <v>265.18137218177793</v>
      </c>
      <c r="AZ79" s="65">
        <f t="shared" si="58"/>
        <v>170.65574328322867</v>
      </c>
      <c r="BA79" s="51">
        <f t="shared" si="59"/>
        <v>618.75653509081508</v>
      </c>
      <c r="BB79" s="55">
        <f t="shared" si="60"/>
        <v>6.2466118421950115E-2</v>
      </c>
      <c r="BC79" s="55">
        <f t="shared" si="61"/>
        <v>2.8053912496724771</v>
      </c>
      <c r="BE79" s="52">
        <f>IF(((AS79-T79)/T79)&gt;=BE$4,AD79,"")</f>
        <v>12.899999999999956</v>
      </c>
      <c r="BF79" s="52" t="str">
        <f t="shared" si="62"/>
        <v/>
      </c>
      <c r="BG79" s="52">
        <f>IF(BB79&lt;=BG$4,AD79,"")</f>
        <v>12.899999999999956</v>
      </c>
      <c r="BH79" s="52">
        <f>IF(BC79&gt;=BH$4,AD79,"")</f>
        <v>12.899999999999956</v>
      </c>
    </row>
    <row r="80" spans="19:60">
      <c r="S80" s="70">
        <f t="shared" si="63"/>
        <v>7</v>
      </c>
      <c r="T80" s="71">
        <f t="shared" si="63"/>
        <v>50</v>
      </c>
      <c r="U80" s="71">
        <f t="shared" si="63"/>
        <v>2</v>
      </c>
      <c r="V80" s="72">
        <f t="shared" si="45"/>
        <v>5</v>
      </c>
      <c r="W80" s="70">
        <f t="shared" si="48"/>
        <v>2</v>
      </c>
      <c r="X80" s="72">
        <f t="shared" si="48"/>
        <v>7</v>
      </c>
      <c r="Y80" s="73">
        <f t="shared" si="48"/>
        <v>0.7142857142857143</v>
      </c>
      <c r="Z80" s="73">
        <f t="shared" si="48"/>
        <v>0.5</v>
      </c>
      <c r="AA80" s="71">
        <f t="shared" si="48"/>
        <v>10000</v>
      </c>
      <c r="AB80" s="71">
        <f t="shared" si="48"/>
        <v>9905.4743711014507</v>
      </c>
      <c r="AC80" s="71">
        <f t="shared" si="49"/>
        <v>94.525628898549257</v>
      </c>
      <c r="AD80" s="76">
        <f t="shared" si="64"/>
        <v>12.799999999999956</v>
      </c>
      <c r="AE80" s="71">
        <f t="shared" si="65"/>
        <v>0.70000000000000007</v>
      </c>
      <c r="AF80" s="71">
        <f t="shared" si="65"/>
        <v>5.6000000000000005</v>
      </c>
      <c r="AG80" s="74">
        <f t="shared" si="65"/>
        <v>200</v>
      </c>
      <c r="AH80" s="60">
        <f t="shared" si="65"/>
        <v>50</v>
      </c>
      <c r="AI80" s="60">
        <f t="shared" si="65"/>
        <v>280</v>
      </c>
      <c r="AJ80" s="60">
        <f t="shared" si="65"/>
        <v>10280</v>
      </c>
      <c r="AK80" s="60">
        <f t="shared" si="65"/>
        <v>460.27990038164342</v>
      </c>
      <c r="AL80" s="60">
        <f t="shared" si="65"/>
        <v>9.2055980076328687</v>
      </c>
      <c r="AM80" s="60">
        <f t="shared" si="65"/>
        <v>-270.98791532439691</v>
      </c>
      <c r="AN80" s="60">
        <f t="shared" si="65"/>
        <v>-270.98791532439691</v>
      </c>
      <c r="AO80" s="60">
        <f t="shared" si="65"/>
        <v>270.98791532439691</v>
      </c>
      <c r="AP80" s="61" t="str">
        <f t="shared" si="50"/>
        <v/>
      </c>
      <c r="AQ80" s="62">
        <f t="shared" si="46"/>
        <v>35</v>
      </c>
      <c r="AR80" s="63">
        <f t="shared" si="51"/>
        <v>1.7738748443463206</v>
      </c>
      <c r="AS80" s="63">
        <f t="shared" si="52"/>
        <v>88.693742217316029</v>
      </c>
      <c r="AT80" s="63">
        <f t="shared" si="53"/>
        <v>177.38748443463206</v>
      </c>
      <c r="AU80" s="63">
        <f t="shared" si="47"/>
        <v>-88.693742217316029</v>
      </c>
      <c r="AV80" s="68">
        <f t="shared" si="54"/>
        <v>0.1</v>
      </c>
      <c r="AW80" s="63">
        <f t="shared" si="55"/>
        <v>443.46871108658013</v>
      </c>
      <c r="AX80" s="63">
        <f t="shared" si="56"/>
        <v>-177.38748443463206</v>
      </c>
      <c r="AY80" s="64">
        <f t="shared" si="57"/>
        <v>266.0812266519481</v>
      </c>
      <c r="AZ80" s="65">
        <f t="shared" si="58"/>
        <v>171.55559775339884</v>
      </c>
      <c r="BA80" s="51">
        <f t="shared" si="59"/>
        <v>620.85619552121216</v>
      </c>
      <c r="BB80" s="55">
        <f t="shared" si="60"/>
        <v>6.2678088121909434E-2</v>
      </c>
      <c r="BC80" s="55">
        <f t="shared" si="61"/>
        <v>2.814910937408551</v>
      </c>
      <c r="BE80" s="52">
        <f>IF(((AS80-T80)/T80)&gt;=BE$4,AD80,"")</f>
        <v>12.799999999999956</v>
      </c>
      <c r="BF80" s="52" t="str">
        <f t="shared" si="62"/>
        <v/>
      </c>
      <c r="BG80" s="52">
        <f>IF(BB80&lt;=BG$4,AD80,"")</f>
        <v>12.799999999999956</v>
      </c>
      <c r="BH80" s="52">
        <f>IF(BC80&gt;=BH$4,AD80,"")</f>
        <v>12.799999999999956</v>
      </c>
    </row>
    <row r="81" spans="19:60">
      <c r="S81" s="70">
        <f t="shared" si="63"/>
        <v>7</v>
      </c>
      <c r="T81" s="71">
        <f t="shared" si="63"/>
        <v>50</v>
      </c>
      <c r="U81" s="71">
        <f t="shared" si="63"/>
        <v>2</v>
      </c>
      <c r="V81" s="72">
        <f t="shared" si="45"/>
        <v>5</v>
      </c>
      <c r="W81" s="70">
        <f t="shared" si="48"/>
        <v>2</v>
      </c>
      <c r="X81" s="72">
        <f t="shared" si="48"/>
        <v>7</v>
      </c>
      <c r="Y81" s="73">
        <f t="shared" si="48"/>
        <v>0.7142857142857143</v>
      </c>
      <c r="Z81" s="73">
        <f t="shared" si="48"/>
        <v>0.5</v>
      </c>
      <c r="AA81" s="71">
        <f t="shared" si="48"/>
        <v>10000</v>
      </c>
      <c r="AB81" s="71">
        <f t="shared" si="48"/>
        <v>9905.4743711014507</v>
      </c>
      <c r="AC81" s="71">
        <f t="shared" si="49"/>
        <v>94.525628898549257</v>
      </c>
      <c r="AD81" s="76">
        <f t="shared" si="64"/>
        <v>12.699999999999957</v>
      </c>
      <c r="AE81" s="71">
        <f t="shared" si="65"/>
        <v>0.70000000000000007</v>
      </c>
      <c r="AF81" s="71">
        <f t="shared" si="65"/>
        <v>5.6000000000000005</v>
      </c>
      <c r="AG81" s="74">
        <f t="shared" si="65"/>
        <v>200</v>
      </c>
      <c r="AH81" s="60">
        <f t="shared" si="65"/>
        <v>50</v>
      </c>
      <c r="AI81" s="60">
        <f t="shared" si="65"/>
        <v>280</v>
      </c>
      <c r="AJ81" s="60">
        <f t="shared" si="65"/>
        <v>10280</v>
      </c>
      <c r="AK81" s="60">
        <f t="shared" si="65"/>
        <v>460.27990038164342</v>
      </c>
      <c r="AL81" s="60">
        <f t="shared" si="65"/>
        <v>9.2055980076328687</v>
      </c>
      <c r="AM81" s="60">
        <f t="shared" si="65"/>
        <v>-270.98791532439691</v>
      </c>
      <c r="AN81" s="60">
        <f t="shared" si="65"/>
        <v>-270.98791532439691</v>
      </c>
      <c r="AO81" s="60">
        <f t="shared" si="65"/>
        <v>270.98791532439691</v>
      </c>
      <c r="AP81" s="61" t="str">
        <f t="shared" si="50"/>
        <v/>
      </c>
      <c r="AQ81" s="62">
        <f t="shared" si="46"/>
        <v>35</v>
      </c>
      <c r="AR81" s="63">
        <f t="shared" si="51"/>
        <v>1.7799683470577088</v>
      </c>
      <c r="AS81" s="63">
        <f t="shared" si="52"/>
        <v>88.99841735288544</v>
      </c>
      <c r="AT81" s="63">
        <f t="shared" si="53"/>
        <v>177.99683470577088</v>
      </c>
      <c r="AU81" s="63">
        <f t="shared" si="47"/>
        <v>-88.99841735288544</v>
      </c>
      <c r="AV81" s="68">
        <f t="shared" si="54"/>
        <v>0.1</v>
      </c>
      <c r="AW81" s="63">
        <f t="shared" si="55"/>
        <v>444.9920867644272</v>
      </c>
      <c r="AX81" s="63">
        <f t="shared" si="56"/>
        <v>-177.99683470577088</v>
      </c>
      <c r="AY81" s="64">
        <f t="shared" si="57"/>
        <v>266.99525205865632</v>
      </c>
      <c r="AZ81" s="65">
        <f t="shared" si="58"/>
        <v>172.46962316010706</v>
      </c>
      <c r="BA81" s="51">
        <f t="shared" si="59"/>
        <v>622.98892147019808</v>
      </c>
      <c r="BB81" s="55">
        <f t="shared" si="60"/>
        <v>6.2893395927379914E-2</v>
      </c>
      <c r="BC81" s="55">
        <f t="shared" si="61"/>
        <v>2.8245805414869243</v>
      </c>
      <c r="BE81" s="52">
        <f>IF(((AS81-T81)/T81)&gt;=BE$4,AD81,"")</f>
        <v>12.699999999999957</v>
      </c>
      <c r="BF81" s="52" t="str">
        <f t="shared" si="62"/>
        <v/>
      </c>
      <c r="BG81" s="52">
        <f>IF(BB81&lt;=BG$4,AD81,"")</f>
        <v>12.699999999999957</v>
      </c>
      <c r="BH81" s="52">
        <f>IF(BC81&gt;=BH$4,AD81,"")</f>
        <v>12.699999999999957</v>
      </c>
    </row>
    <row r="82" spans="19:60">
      <c r="S82" s="70">
        <f t="shared" si="63"/>
        <v>7</v>
      </c>
      <c r="T82" s="71">
        <f t="shared" si="63"/>
        <v>50</v>
      </c>
      <c r="U82" s="71">
        <f t="shared" si="63"/>
        <v>2</v>
      </c>
      <c r="V82" s="72">
        <f t="shared" si="45"/>
        <v>5</v>
      </c>
      <c r="W82" s="70">
        <f t="shared" si="48"/>
        <v>2</v>
      </c>
      <c r="X82" s="72">
        <f t="shared" si="48"/>
        <v>7</v>
      </c>
      <c r="Y82" s="73">
        <f t="shared" si="48"/>
        <v>0.7142857142857143</v>
      </c>
      <c r="Z82" s="73">
        <f t="shared" si="48"/>
        <v>0.5</v>
      </c>
      <c r="AA82" s="71">
        <f t="shared" si="48"/>
        <v>10000</v>
      </c>
      <c r="AB82" s="71">
        <f t="shared" si="48"/>
        <v>9905.4743711014507</v>
      </c>
      <c r="AC82" s="71">
        <f t="shared" si="49"/>
        <v>94.525628898549257</v>
      </c>
      <c r="AD82" s="76">
        <f t="shared" si="64"/>
        <v>12.599999999999957</v>
      </c>
      <c r="AE82" s="71">
        <f t="shared" si="65"/>
        <v>0.70000000000000007</v>
      </c>
      <c r="AF82" s="71">
        <f t="shared" si="65"/>
        <v>5.6000000000000005</v>
      </c>
      <c r="AG82" s="74">
        <f t="shared" si="65"/>
        <v>200</v>
      </c>
      <c r="AH82" s="60">
        <f t="shared" si="65"/>
        <v>50</v>
      </c>
      <c r="AI82" s="60">
        <f t="shared" si="65"/>
        <v>280</v>
      </c>
      <c r="AJ82" s="60">
        <f t="shared" si="65"/>
        <v>10280</v>
      </c>
      <c r="AK82" s="60">
        <f t="shared" si="65"/>
        <v>460.27990038164342</v>
      </c>
      <c r="AL82" s="60">
        <f t="shared" si="65"/>
        <v>9.2055980076328687</v>
      </c>
      <c r="AM82" s="60">
        <f t="shared" si="65"/>
        <v>-270.98791532439691</v>
      </c>
      <c r="AN82" s="60">
        <f t="shared" si="65"/>
        <v>-270.98791532439691</v>
      </c>
      <c r="AO82" s="60">
        <f t="shared" si="65"/>
        <v>270.98791532439691</v>
      </c>
      <c r="AP82" s="61" t="str">
        <f t="shared" si="50"/>
        <v/>
      </c>
      <c r="AQ82" s="62">
        <f t="shared" si="46"/>
        <v>35</v>
      </c>
      <c r="AR82" s="63">
        <f t="shared" si="51"/>
        <v>1.7861585720343571</v>
      </c>
      <c r="AS82" s="63">
        <f t="shared" si="52"/>
        <v>89.307928601717862</v>
      </c>
      <c r="AT82" s="63">
        <f t="shared" si="53"/>
        <v>178.61585720343572</v>
      </c>
      <c r="AU82" s="63">
        <f t="shared" si="47"/>
        <v>-89.307928601717862</v>
      </c>
      <c r="AV82" s="68">
        <f t="shared" si="54"/>
        <v>0.1</v>
      </c>
      <c r="AW82" s="63">
        <f t="shared" si="55"/>
        <v>446.53964300858934</v>
      </c>
      <c r="AX82" s="63">
        <f t="shared" si="56"/>
        <v>-178.61585720343572</v>
      </c>
      <c r="AY82" s="64">
        <f t="shared" si="57"/>
        <v>267.92378580515361</v>
      </c>
      <c r="AZ82" s="65">
        <f t="shared" si="58"/>
        <v>173.39815690660436</v>
      </c>
      <c r="BA82" s="51">
        <f t="shared" si="59"/>
        <v>625.155500212025</v>
      </c>
      <c r="BB82" s="55">
        <f t="shared" si="60"/>
        <v>6.3112121317064201E-2</v>
      </c>
      <c r="BC82" s="55">
        <f t="shared" si="61"/>
        <v>2.8344036313443199</v>
      </c>
      <c r="BE82" s="52">
        <f>IF(((AS82-T82)/T82)&gt;=BE$4,AD82,"")</f>
        <v>12.599999999999957</v>
      </c>
      <c r="BF82" s="52" t="str">
        <f t="shared" si="62"/>
        <v/>
      </c>
      <c r="BG82" s="52">
        <f>IF(BB82&lt;=BG$4,AD82,"")</f>
        <v>12.599999999999957</v>
      </c>
      <c r="BH82" s="52">
        <f>IF(BC82&gt;=BH$4,AD82,"")</f>
        <v>12.599999999999957</v>
      </c>
    </row>
    <row r="83" spans="19:60">
      <c r="S83" s="70">
        <f t="shared" si="63"/>
        <v>7</v>
      </c>
      <c r="T83" s="71">
        <f t="shared" si="63"/>
        <v>50</v>
      </c>
      <c r="U83" s="71">
        <f t="shared" si="63"/>
        <v>2</v>
      </c>
      <c r="V83" s="72">
        <f t="shared" si="45"/>
        <v>5</v>
      </c>
      <c r="W83" s="70">
        <f t="shared" si="48"/>
        <v>2</v>
      </c>
      <c r="X83" s="72">
        <f t="shared" si="48"/>
        <v>7</v>
      </c>
      <c r="Y83" s="73">
        <f t="shared" si="48"/>
        <v>0.7142857142857143</v>
      </c>
      <c r="Z83" s="73">
        <f t="shared" si="48"/>
        <v>0.5</v>
      </c>
      <c r="AA83" s="71">
        <f t="shared" si="48"/>
        <v>10000</v>
      </c>
      <c r="AB83" s="71">
        <f t="shared" si="48"/>
        <v>9905.4743711014507</v>
      </c>
      <c r="AC83" s="71">
        <f t="shared" si="49"/>
        <v>94.525628898549257</v>
      </c>
      <c r="AD83" s="76">
        <f t="shared" si="64"/>
        <v>12.499999999999957</v>
      </c>
      <c r="AE83" s="71">
        <f t="shared" si="65"/>
        <v>0.70000000000000007</v>
      </c>
      <c r="AF83" s="71">
        <f t="shared" si="65"/>
        <v>5.6000000000000005</v>
      </c>
      <c r="AG83" s="74">
        <f t="shared" si="65"/>
        <v>200</v>
      </c>
      <c r="AH83" s="60">
        <f t="shared" si="65"/>
        <v>50</v>
      </c>
      <c r="AI83" s="60">
        <f t="shared" si="65"/>
        <v>280</v>
      </c>
      <c r="AJ83" s="60">
        <f t="shared" si="65"/>
        <v>10280</v>
      </c>
      <c r="AK83" s="60">
        <f t="shared" si="65"/>
        <v>460.27990038164342</v>
      </c>
      <c r="AL83" s="60">
        <f t="shared" si="65"/>
        <v>9.2055980076328687</v>
      </c>
      <c r="AM83" s="60">
        <f t="shared" si="65"/>
        <v>-270.98791532439691</v>
      </c>
      <c r="AN83" s="60">
        <f t="shared" si="65"/>
        <v>-270.98791532439691</v>
      </c>
      <c r="AO83" s="60">
        <f t="shared" si="65"/>
        <v>270.98791532439691</v>
      </c>
      <c r="AP83" s="61" t="str">
        <f t="shared" si="50"/>
        <v/>
      </c>
      <c r="AQ83" s="62">
        <f t="shared" si="46"/>
        <v>35</v>
      </c>
      <c r="AR83" s="63">
        <f t="shared" si="51"/>
        <v>1.7924478406106321</v>
      </c>
      <c r="AS83" s="63">
        <f t="shared" si="52"/>
        <v>89.6223920305316</v>
      </c>
      <c r="AT83" s="63">
        <f t="shared" si="53"/>
        <v>179.2447840610632</v>
      </c>
      <c r="AU83" s="63">
        <f t="shared" si="47"/>
        <v>-89.6223920305316</v>
      </c>
      <c r="AV83" s="68">
        <f t="shared" si="54"/>
        <v>0.1</v>
      </c>
      <c r="AW83" s="63">
        <f t="shared" si="55"/>
        <v>448.11196015265801</v>
      </c>
      <c r="AX83" s="63">
        <f t="shared" si="56"/>
        <v>-179.2447840610632</v>
      </c>
      <c r="AY83" s="64">
        <f t="shared" si="57"/>
        <v>268.86717609159484</v>
      </c>
      <c r="AZ83" s="65">
        <f t="shared" si="58"/>
        <v>174.34154719304559</v>
      </c>
      <c r="BA83" s="51">
        <f t="shared" si="59"/>
        <v>627.35674421372119</v>
      </c>
      <c r="BB83" s="55">
        <f t="shared" si="60"/>
        <v>6.3334346312983444E-2</v>
      </c>
      <c r="BC83" s="55">
        <f t="shared" si="61"/>
        <v>2.8443838906394339</v>
      </c>
      <c r="BE83" s="52">
        <f>IF(((AS83-T83)/T83)&gt;=BE$4,AD83,"")</f>
        <v>12.499999999999957</v>
      </c>
      <c r="BF83" s="52" t="str">
        <f t="shared" si="62"/>
        <v/>
      </c>
      <c r="BG83" s="52">
        <f>IF(BB83&lt;=BG$4,AD83,"")</f>
        <v>12.499999999999957</v>
      </c>
      <c r="BH83" s="52">
        <f>IF(BC83&gt;=BH$4,AD83,"")</f>
        <v>12.499999999999957</v>
      </c>
    </row>
    <row r="84" spans="19:60">
      <c r="S84" s="70">
        <f t="shared" si="63"/>
        <v>7</v>
      </c>
      <c r="T84" s="71">
        <f t="shared" si="63"/>
        <v>50</v>
      </c>
      <c r="U84" s="71">
        <f t="shared" si="63"/>
        <v>2</v>
      </c>
      <c r="V84" s="72">
        <f t="shared" si="45"/>
        <v>5</v>
      </c>
      <c r="W84" s="70">
        <f t="shared" si="48"/>
        <v>2</v>
      </c>
      <c r="X84" s="72">
        <f t="shared" si="48"/>
        <v>7</v>
      </c>
      <c r="Y84" s="73">
        <f t="shared" si="48"/>
        <v>0.7142857142857143</v>
      </c>
      <c r="Z84" s="73">
        <f t="shared" si="48"/>
        <v>0.5</v>
      </c>
      <c r="AA84" s="71">
        <f t="shared" si="48"/>
        <v>10000</v>
      </c>
      <c r="AB84" s="71">
        <f t="shared" si="48"/>
        <v>9905.4743711014507</v>
      </c>
      <c r="AC84" s="71">
        <f t="shared" si="49"/>
        <v>94.525628898549257</v>
      </c>
      <c r="AD84" s="76">
        <f t="shared" si="64"/>
        <v>12.399999999999958</v>
      </c>
      <c r="AE84" s="71">
        <f t="shared" si="65"/>
        <v>0.70000000000000007</v>
      </c>
      <c r="AF84" s="71">
        <f t="shared" si="65"/>
        <v>5.6000000000000005</v>
      </c>
      <c r="AG84" s="74">
        <f t="shared" si="65"/>
        <v>200</v>
      </c>
      <c r="AH84" s="60">
        <f t="shared" si="65"/>
        <v>50</v>
      </c>
      <c r="AI84" s="60">
        <f t="shared" si="65"/>
        <v>280</v>
      </c>
      <c r="AJ84" s="60">
        <f t="shared" si="65"/>
        <v>10280</v>
      </c>
      <c r="AK84" s="60">
        <f t="shared" si="65"/>
        <v>460.27990038164342</v>
      </c>
      <c r="AL84" s="60">
        <f t="shared" si="65"/>
        <v>9.2055980076328687</v>
      </c>
      <c r="AM84" s="60">
        <f t="shared" si="65"/>
        <v>-270.98791532439691</v>
      </c>
      <c r="AN84" s="60">
        <f t="shared" si="65"/>
        <v>-270.98791532439691</v>
      </c>
      <c r="AO84" s="60">
        <f t="shared" si="65"/>
        <v>270.98791532439691</v>
      </c>
      <c r="AP84" s="61" t="str">
        <f t="shared" si="50"/>
        <v/>
      </c>
      <c r="AQ84" s="62">
        <f t="shared" si="46"/>
        <v>35</v>
      </c>
      <c r="AR84" s="63">
        <f t="shared" si="51"/>
        <v>1.7988385490026535</v>
      </c>
      <c r="AS84" s="63">
        <f t="shared" si="52"/>
        <v>89.941927450132681</v>
      </c>
      <c r="AT84" s="63">
        <f t="shared" si="53"/>
        <v>179.88385490026536</v>
      </c>
      <c r="AU84" s="63">
        <f t="shared" si="47"/>
        <v>-89.941927450132681</v>
      </c>
      <c r="AV84" s="68">
        <f t="shared" si="54"/>
        <v>0.1</v>
      </c>
      <c r="AW84" s="63">
        <f t="shared" si="55"/>
        <v>449.70963725066338</v>
      </c>
      <c r="AX84" s="63">
        <f t="shared" si="56"/>
        <v>-179.88385490026536</v>
      </c>
      <c r="AY84" s="64">
        <f t="shared" si="57"/>
        <v>269.82578235039801</v>
      </c>
      <c r="AZ84" s="65">
        <f t="shared" si="58"/>
        <v>175.30015345184876</v>
      </c>
      <c r="BA84" s="51">
        <f t="shared" si="59"/>
        <v>629.5934921509288</v>
      </c>
      <c r="BB84" s="55">
        <f t="shared" si="60"/>
        <v>6.3560155583030437E-2</v>
      </c>
      <c r="BC84" s="55">
        <f t="shared" si="61"/>
        <v>2.8545251218586625</v>
      </c>
      <c r="BE84" s="52">
        <f>IF(((AS84-T84)/T84)&gt;=BE$4,AD84,"")</f>
        <v>12.399999999999958</v>
      </c>
      <c r="BF84" s="52" t="str">
        <f t="shared" si="62"/>
        <v/>
      </c>
      <c r="BG84" s="52">
        <f>IF(BB84&lt;=BG$4,AD84,"")</f>
        <v>12.399999999999958</v>
      </c>
      <c r="BH84" s="52">
        <f>IF(BC84&gt;=BH$4,AD84,"")</f>
        <v>12.399999999999958</v>
      </c>
    </row>
    <row r="85" spans="19:60">
      <c r="S85" s="70">
        <f t="shared" si="63"/>
        <v>7</v>
      </c>
      <c r="T85" s="71">
        <f t="shared" si="63"/>
        <v>50</v>
      </c>
      <c r="U85" s="71">
        <f t="shared" si="63"/>
        <v>2</v>
      </c>
      <c r="V85" s="72">
        <f t="shared" si="45"/>
        <v>5</v>
      </c>
      <c r="W85" s="70">
        <f t="shared" si="48"/>
        <v>2</v>
      </c>
      <c r="X85" s="72">
        <f t="shared" si="48"/>
        <v>7</v>
      </c>
      <c r="Y85" s="73">
        <f t="shared" si="48"/>
        <v>0.7142857142857143</v>
      </c>
      <c r="Z85" s="73">
        <f t="shared" si="48"/>
        <v>0.5</v>
      </c>
      <c r="AA85" s="71">
        <f t="shared" si="48"/>
        <v>10000</v>
      </c>
      <c r="AB85" s="71">
        <f t="shared" si="48"/>
        <v>9905.4743711014507</v>
      </c>
      <c r="AC85" s="71">
        <f t="shared" si="49"/>
        <v>94.525628898549257</v>
      </c>
      <c r="AD85" s="76">
        <f t="shared" si="64"/>
        <v>12.299999999999958</v>
      </c>
      <c r="AE85" s="71">
        <f t="shared" si="65"/>
        <v>0.70000000000000007</v>
      </c>
      <c r="AF85" s="71">
        <f t="shared" si="65"/>
        <v>5.6000000000000005</v>
      </c>
      <c r="AG85" s="74">
        <f t="shared" si="65"/>
        <v>200</v>
      </c>
      <c r="AH85" s="60">
        <f t="shared" si="65"/>
        <v>50</v>
      </c>
      <c r="AI85" s="60">
        <f t="shared" si="65"/>
        <v>280</v>
      </c>
      <c r="AJ85" s="60">
        <f t="shared" si="65"/>
        <v>10280</v>
      </c>
      <c r="AK85" s="60">
        <f t="shared" si="65"/>
        <v>460.27990038164342</v>
      </c>
      <c r="AL85" s="60">
        <f t="shared" si="65"/>
        <v>9.2055980076328687</v>
      </c>
      <c r="AM85" s="60">
        <f t="shared" si="65"/>
        <v>-270.98791532439691</v>
      </c>
      <c r="AN85" s="60">
        <f t="shared" si="65"/>
        <v>-270.98791532439691</v>
      </c>
      <c r="AO85" s="60">
        <f t="shared" si="65"/>
        <v>270.98791532439691</v>
      </c>
      <c r="AP85" s="61" t="str">
        <f t="shared" si="50"/>
        <v/>
      </c>
      <c r="AQ85" s="62">
        <f t="shared" si="46"/>
        <v>35</v>
      </c>
      <c r="AR85" s="63">
        <f t="shared" si="51"/>
        <v>1.8053331713522685</v>
      </c>
      <c r="AS85" s="63">
        <f t="shared" si="52"/>
        <v>90.266658567613419</v>
      </c>
      <c r="AT85" s="63">
        <f t="shared" si="53"/>
        <v>180.53331713522684</v>
      </c>
      <c r="AU85" s="63">
        <f t="shared" si="47"/>
        <v>-90.266658567613419</v>
      </c>
      <c r="AV85" s="68">
        <f t="shared" si="54"/>
        <v>0.1</v>
      </c>
      <c r="AW85" s="63">
        <f t="shared" si="55"/>
        <v>451.33329283806711</v>
      </c>
      <c r="AX85" s="63">
        <f t="shared" si="56"/>
        <v>-180.53331713522684</v>
      </c>
      <c r="AY85" s="64">
        <f t="shared" si="57"/>
        <v>270.79997570284024</v>
      </c>
      <c r="AZ85" s="65">
        <f t="shared" si="58"/>
        <v>176.27434680429099</v>
      </c>
      <c r="BA85" s="51">
        <f t="shared" si="59"/>
        <v>631.86660997329398</v>
      </c>
      <c r="BB85" s="55">
        <f t="shared" si="60"/>
        <v>6.3789636548525319E-2</v>
      </c>
      <c r="BC85" s="55">
        <f t="shared" si="61"/>
        <v>2.8648312511464957</v>
      </c>
      <c r="BE85" s="52">
        <f>IF(((AS85-T85)/T85)&gt;=BE$4,AD85,"")</f>
        <v>12.299999999999958</v>
      </c>
      <c r="BF85" s="52" t="str">
        <f t="shared" si="62"/>
        <v/>
      </c>
      <c r="BG85" s="52">
        <f>IF(BB85&lt;=BG$4,AD85,"")</f>
        <v>12.299999999999958</v>
      </c>
      <c r="BH85" s="52">
        <f>IF(BC85&gt;=BH$4,AD85,"")</f>
        <v>12.299999999999958</v>
      </c>
    </row>
    <row r="86" spans="19:60">
      <c r="S86" s="70">
        <f t="shared" si="63"/>
        <v>7</v>
      </c>
      <c r="T86" s="71">
        <f t="shared" si="63"/>
        <v>50</v>
      </c>
      <c r="U86" s="71">
        <f t="shared" si="63"/>
        <v>2</v>
      </c>
      <c r="V86" s="72">
        <f t="shared" si="45"/>
        <v>5</v>
      </c>
      <c r="W86" s="70">
        <f t="shared" si="48"/>
        <v>2</v>
      </c>
      <c r="X86" s="72">
        <f t="shared" si="48"/>
        <v>7</v>
      </c>
      <c r="Y86" s="73">
        <f t="shared" si="48"/>
        <v>0.7142857142857143</v>
      </c>
      <c r="Z86" s="73">
        <f t="shared" si="48"/>
        <v>0.5</v>
      </c>
      <c r="AA86" s="71">
        <f t="shared" si="48"/>
        <v>10000</v>
      </c>
      <c r="AB86" s="71">
        <f t="shared" si="48"/>
        <v>9905.4743711014507</v>
      </c>
      <c r="AC86" s="71">
        <f t="shared" si="49"/>
        <v>94.525628898549257</v>
      </c>
      <c r="AD86" s="76">
        <f t="shared" si="64"/>
        <v>12.199999999999958</v>
      </c>
      <c r="AE86" s="71">
        <f t="shared" si="65"/>
        <v>0.70000000000000007</v>
      </c>
      <c r="AF86" s="71">
        <f t="shared" si="65"/>
        <v>5.6000000000000005</v>
      </c>
      <c r="AG86" s="74">
        <f t="shared" si="65"/>
        <v>200</v>
      </c>
      <c r="AH86" s="60">
        <f t="shared" si="65"/>
        <v>50</v>
      </c>
      <c r="AI86" s="60">
        <f t="shared" si="65"/>
        <v>280</v>
      </c>
      <c r="AJ86" s="60">
        <f t="shared" si="65"/>
        <v>10280</v>
      </c>
      <c r="AK86" s="60">
        <f t="shared" si="65"/>
        <v>460.27990038164342</v>
      </c>
      <c r="AL86" s="60">
        <f t="shared" si="65"/>
        <v>9.2055980076328687</v>
      </c>
      <c r="AM86" s="60">
        <f t="shared" si="65"/>
        <v>-270.98791532439691</v>
      </c>
      <c r="AN86" s="60">
        <f t="shared" si="65"/>
        <v>-270.98791532439691</v>
      </c>
      <c r="AO86" s="60">
        <f t="shared" si="65"/>
        <v>270.98791532439691</v>
      </c>
      <c r="AP86" s="61" t="str">
        <f t="shared" si="50"/>
        <v/>
      </c>
      <c r="AQ86" s="62">
        <f t="shared" si="46"/>
        <v>35</v>
      </c>
      <c r="AR86" s="63">
        <f t="shared" si="51"/>
        <v>1.8119342629207296</v>
      </c>
      <c r="AS86" s="63">
        <f t="shared" si="52"/>
        <v>90.596713146036478</v>
      </c>
      <c r="AT86" s="63">
        <f t="shared" si="53"/>
        <v>181.19342629207296</v>
      </c>
      <c r="AU86" s="63">
        <f t="shared" si="47"/>
        <v>-90.596713146036478</v>
      </c>
      <c r="AV86" s="68">
        <f t="shared" si="54"/>
        <v>0.1</v>
      </c>
      <c r="AW86" s="63">
        <f t="shared" si="55"/>
        <v>452.98356573018236</v>
      </c>
      <c r="AX86" s="63">
        <f t="shared" si="56"/>
        <v>-181.19342629207296</v>
      </c>
      <c r="AY86" s="64">
        <f t="shared" si="57"/>
        <v>271.79013943810941</v>
      </c>
      <c r="AZ86" s="65">
        <f t="shared" si="58"/>
        <v>177.26451053956015</v>
      </c>
      <c r="BA86" s="51">
        <f t="shared" si="59"/>
        <v>634.17699202225538</v>
      </c>
      <c r="BB86" s="55">
        <f t="shared" si="60"/>
        <v>6.4022879497061105E-2</v>
      </c>
      <c r="BC86" s="55">
        <f t="shared" si="61"/>
        <v>2.8753063333734743</v>
      </c>
      <c r="BE86" s="52">
        <f>IF(((AS86-T86)/T86)&gt;=BE$4,AD86,"")</f>
        <v>12.199999999999958</v>
      </c>
      <c r="BF86" s="52" t="str">
        <f t="shared" si="62"/>
        <v/>
      </c>
      <c r="BG86" s="52">
        <f>IF(BB86&lt;=BG$4,AD86,"")</f>
        <v>12.199999999999958</v>
      </c>
      <c r="BH86" s="52">
        <f>IF(BC86&gt;=BH$4,AD86,"")</f>
        <v>12.199999999999958</v>
      </c>
    </row>
    <row r="87" spans="19:60">
      <c r="S87" s="70">
        <f t="shared" si="63"/>
        <v>7</v>
      </c>
      <c r="T87" s="71">
        <f t="shared" si="63"/>
        <v>50</v>
      </c>
      <c r="U87" s="71">
        <f t="shared" si="63"/>
        <v>2</v>
      </c>
      <c r="V87" s="72">
        <f t="shared" si="45"/>
        <v>5</v>
      </c>
      <c r="W87" s="70">
        <f t="shared" si="48"/>
        <v>2</v>
      </c>
      <c r="X87" s="72">
        <f t="shared" si="48"/>
        <v>7</v>
      </c>
      <c r="Y87" s="73">
        <f t="shared" si="48"/>
        <v>0.7142857142857143</v>
      </c>
      <c r="Z87" s="73">
        <f t="shared" si="48"/>
        <v>0.5</v>
      </c>
      <c r="AA87" s="71">
        <f t="shared" si="48"/>
        <v>10000</v>
      </c>
      <c r="AB87" s="71">
        <f t="shared" si="48"/>
        <v>9905.4743711014507</v>
      </c>
      <c r="AC87" s="71">
        <f t="shared" si="49"/>
        <v>94.525628898549257</v>
      </c>
      <c r="AD87" s="76">
        <f t="shared" si="64"/>
        <v>12.099999999999959</v>
      </c>
      <c r="AE87" s="71">
        <f t="shared" si="65"/>
        <v>0.70000000000000007</v>
      </c>
      <c r="AF87" s="71">
        <f t="shared" si="65"/>
        <v>5.6000000000000005</v>
      </c>
      <c r="AG87" s="74">
        <f t="shared" si="65"/>
        <v>200</v>
      </c>
      <c r="AH87" s="60">
        <f t="shared" si="65"/>
        <v>50</v>
      </c>
      <c r="AI87" s="60">
        <f t="shared" si="65"/>
        <v>280</v>
      </c>
      <c r="AJ87" s="60">
        <f t="shared" si="65"/>
        <v>10280</v>
      </c>
      <c r="AK87" s="60">
        <f t="shared" si="65"/>
        <v>460.27990038164342</v>
      </c>
      <c r="AL87" s="60">
        <f t="shared" si="65"/>
        <v>9.2055980076328687</v>
      </c>
      <c r="AM87" s="60">
        <f t="shared" si="65"/>
        <v>-270.98791532439691</v>
      </c>
      <c r="AN87" s="60">
        <f t="shared" si="65"/>
        <v>-270.98791532439691</v>
      </c>
      <c r="AO87" s="60">
        <f t="shared" si="65"/>
        <v>270.98791532439691</v>
      </c>
      <c r="AP87" s="61" t="str">
        <f t="shared" si="50"/>
        <v/>
      </c>
      <c r="AQ87" s="62">
        <f t="shared" si="46"/>
        <v>35</v>
      </c>
      <c r="AR87" s="63">
        <f t="shared" si="51"/>
        <v>1.8186444634407357</v>
      </c>
      <c r="AS87" s="63">
        <f t="shared" si="52"/>
        <v>90.932223172036785</v>
      </c>
      <c r="AT87" s="63">
        <f t="shared" si="53"/>
        <v>181.86444634407357</v>
      </c>
      <c r="AU87" s="63">
        <f t="shared" si="47"/>
        <v>-90.932223172036785</v>
      </c>
      <c r="AV87" s="68">
        <f t="shared" si="54"/>
        <v>0.1</v>
      </c>
      <c r="AW87" s="63">
        <f t="shared" si="55"/>
        <v>454.66111586018394</v>
      </c>
      <c r="AX87" s="63">
        <f t="shared" si="56"/>
        <v>-181.86444634407357</v>
      </c>
      <c r="AY87" s="64">
        <f t="shared" si="57"/>
        <v>272.79666951611034</v>
      </c>
      <c r="AZ87" s="65">
        <f t="shared" si="58"/>
        <v>178.27104061756108</v>
      </c>
      <c r="BA87" s="51">
        <f t="shared" si="59"/>
        <v>636.52556220425754</v>
      </c>
      <c r="BB87" s="55">
        <f t="shared" si="60"/>
        <v>6.4259977700944604E-2</v>
      </c>
      <c r="BC87" s="55">
        <f t="shared" si="61"/>
        <v>2.8859545574554448</v>
      </c>
      <c r="BE87" s="52">
        <f>IF(((AS87-T87)/T87)&gt;=BE$4,AD87,"")</f>
        <v>12.099999999999959</v>
      </c>
      <c r="BF87" s="52" t="str">
        <f t="shared" si="62"/>
        <v/>
      </c>
      <c r="BG87" s="52">
        <f>IF(BB87&lt;=BG$4,AD87,"")</f>
        <v>12.099999999999959</v>
      </c>
      <c r="BH87" s="52">
        <f>IF(BC87&gt;=BH$4,AD87,"")</f>
        <v>12.099999999999959</v>
      </c>
    </row>
    <row r="88" spans="19:60">
      <c r="S88" s="70">
        <f t="shared" si="63"/>
        <v>7</v>
      </c>
      <c r="T88" s="71">
        <f t="shared" si="63"/>
        <v>50</v>
      </c>
      <c r="U88" s="71">
        <f t="shared" si="63"/>
        <v>2</v>
      </c>
      <c r="V88" s="72">
        <f t="shared" si="45"/>
        <v>5</v>
      </c>
      <c r="W88" s="70">
        <f t="shared" si="48"/>
        <v>2</v>
      </c>
      <c r="X88" s="72">
        <f t="shared" si="48"/>
        <v>7</v>
      </c>
      <c r="Y88" s="73">
        <f t="shared" si="48"/>
        <v>0.7142857142857143</v>
      </c>
      <c r="Z88" s="73">
        <f t="shared" si="48"/>
        <v>0.5</v>
      </c>
      <c r="AA88" s="71">
        <f t="shared" si="48"/>
        <v>10000</v>
      </c>
      <c r="AB88" s="71">
        <f t="shared" si="48"/>
        <v>9905.4743711014507</v>
      </c>
      <c r="AC88" s="71">
        <f t="shared" si="49"/>
        <v>94.525628898549257</v>
      </c>
      <c r="AD88" s="76">
        <f t="shared" si="64"/>
        <v>11.999999999999959</v>
      </c>
      <c r="AE88" s="71">
        <f t="shared" si="65"/>
        <v>0.70000000000000007</v>
      </c>
      <c r="AF88" s="71">
        <f t="shared" si="65"/>
        <v>5.6000000000000005</v>
      </c>
      <c r="AG88" s="74">
        <f t="shared" si="65"/>
        <v>200</v>
      </c>
      <c r="AH88" s="60">
        <f t="shared" si="65"/>
        <v>50</v>
      </c>
      <c r="AI88" s="60">
        <f t="shared" si="65"/>
        <v>280</v>
      </c>
      <c r="AJ88" s="60">
        <f t="shared" si="65"/>
        <v>10280</v>
      </c>
      <c r="AK88" s="60">
        <f t="shared" si="65"/>
        <v>460.27990038164342</v>
      </c>
      <c r="AL88" s="60">
        <f t="shared" si="65"/>
        <v>9.2055980076328687</v>
      </c>
      <c r="AM88" s="60">
        <f t="shared" si="65"/>
        <v>-270.98791532439691</v>
      </c>
      <c r="AN88" s="60">
        <f t="shared" si="65"/>
        <v>-270.98791532439691</v>
      </c>
      <c r="AO88" s="60">
        <f t="shared" si="65"/>
        <v>270.98791532439691</v>
      </c>
      <c r="AP88" s="61" t="str">
        <f t="shared" si="50"/>
        <v/>
      </c>
      <c r="AQ88" s="62">
        <f t="shared" si="46"/>
        <v>35</v>
      </c>
      <c r="AR88" s="63">
        <f t="shared" si="51"/>
        <v>1.8254665006360753</v>
      </c>
      <c r="AS88" s="63">
        <f t="shared" si="52"/>
        <v>91.273325031803765</v>
      </c>
      <c r="AT88" s="63">
        <f t="shared" si="53"/>
        <v>182.54665006360753</v>
      </c>
      <c r="AU88" s="63">
        <f t="shared" si="47"/>
        <v>-91.273325031803765</v>
      </c>
      <c r="AV88" s="68">
        <f t="shared" si="54"/>
        <v>0.1</v>
      </c>
      <c r="AW88" s="63">
        <f t="shared" si="55"/>
        <v>456.36662515901884</v>
      </c>
      <c r="AX88" s="63">
        <f t="shared" si="56"/>
        <v>-182.54665006360753</v>
      </c>
      <c r="AY88" s="64">
        <f t="shared" si="57"/>
        <v>273.81997509541134</v>
      </c>
      <c r="AZ88" s="65">
        <f t="shared" si="58"/>
        <v>179.29434619686208</v>
      </c>
      <c r="BA88" s="51">
        <f t="shared" si="59"/>
        <v>638.91327522262634</v>
      </c>
      <c r="BB88" s="55">
        <f t="shared" si="60"/>
        <v>6.4501027541559494E-2</v>
      </c>
      <c r="BC88" s="55">
        <f t="shared" si="61"/>
        <v>2.896780251938782</v>
      </c>
      <c r="BE88" s="52">
        <f>IF(((AS88-T88)/T88)&gt;=BE$4,AD88,"")</f>
        <v>11.999999999999959</v>
      </c>
      <c r="BF88" s="52" t="str">
        <f t="shared" si="62"/>
        <v/>
      </c>
      <c r="BG88" s="52">
        <f>IF(BB88&lt;=BG$4,AD88,"")</f>
        <v>11.999999999999959</v>
      </c>
      <c r="BH88" s="52">
        <f>IF(BC88&gt;=BH$4,AD88,"")</f>
        <v>11.999999999999959</v>
      </c>
    </row>
    <row r="89" spans="19:60">
      <c r="S89" s="70">
        <f t="shared" si="63"/>
        <v>7</v>
      </c>
      <c r="T89" s="71">
        <f t="shared" si="63"/>
        <v>50</v>
      </c>
      <c r="U89" s="71">
        <f t="shared" si="63"/>
        <v>2</v>
      </c>
      <c r="V89" s="72">
        <f t="shared" si="45"/>
        <v>5</v>
      </c>
      <c r="W89" s="70">
        <f t="shared" ref="W89:AB104" si="66">W88</f>
        <v>2</v>
      </c>
      <c r="X89" s="72">
        <f t="shared" si="66"/>
        <v>7</v>
      </c>
      <c r="Y89" s="73">
        <f t="shared" si="66"/>
        <v>0.7142857142857143</v>
      </c>
      <c r="Z89" s="73">
        <f t="shared" si="66"/>
        <v>0.5</v>
      </c>
      <c r="AA89" s="71">
        <f t="shared" si="66"/>
        <v>10000</v>
      </c>
      <c r="AB89" s="71">
        <f t="shared" si="66"/>
        <v>9905.4743711014507</v>
      </c>
      <c r="AC89" s="71">
        <f t="shared" si="49"/>
        <v>94.525628898549257</v>
      </c>
      <c r="AD89" s="76">
        <f t="shared" si="64"/>
        <v>11.899999999999959</v>
      </c>
      <c r="AE89" s="71">
        <f t="shared" si="65"/>
        <v>0.70000000000000007</v>
      </c>
      <c r="AF89" s="71">
        <f t="shared" si="65"/>
        <v>5.6000000000000005</v>
      </c>
      <c r="AG89" s="74">
        <f t="shared" si="65"/>
        <v>200</v>
      </c>
      <c r="AH89" s="60">
        <f t="shared" si="65"/>
        <v>50</v>
      </c>
      <c r="AI89" s="60">
        <f t="shared" si="65"/>
        <v>280</v>
      </c>
      <c r="AJ89" s="60">
        <f t="shared" si="65"/>
        <v>10280</v>
      </c>
      <c r="AK89" s="60">
        <f t="shared" si="65"/>
        <v>460.27990038164342</v>
      </c>
      <c r="AL89" s="60">
        <f t="shared" si="65"/>
        <v>9.2055980076328687</v>
      </c>
      <c r="AM89" s="60">
        <f t="shared" si="65"/>
        <v>-270.98791532439691</v>
      </c>
      <c r="AN89" s="60">
        <f t="shared" si="65"/>
        <v>-270.98791532439691</v>
      </c>
      <c r="AO89" s="60">
        <f t="shared" si="65"/>
        <v>270.98791532439691</v>
      </c>
      <c r="AP89" s="61" t="str">
        <f t="shared" si="50"/>
        <v/>
      </c>
      <c r="AQ89" s="62">
        <f t="shared" si="46"/>
        <v>35</v>
      </c>
      <c r="AR89" s="63">
        <f t="shared" si="51"/>
        <v>1.8324031939187311</v>
      </c>
      <c r="AS89" s="63">
        <f t="shared" si="52"/>
        <v>91.62015969593655</v>
      </c>
      <c r="AT89" s="63">
        <f t="shared" si="53"/>
        <v>183.2403193918731</v>
      </c>
      <c r="AU89" s="63">
        <f t="shared" si="47"/>
        <v>-91.62015969593655</v>
      </c>
      <c r="AV89" s="68">
        <f t="shared" si="54"/>
        <v>0.1</v>
      </c>
      <c r="AW89" s="63">
        <f t="shared" si="55"/>
        <v>458.10079847968274</v>
      </c>
      <c r="AX89" s="63">
        <f t="shared" si="56"/>
        <v>-183.2403193918731</v>
      </c>
      <c r="AY89" s="64">
        <f t="shared" si="57"/>
        <v>274.86047908780961</v>
      </c>
      <c r="AZ89" s="65">
        <f t="shared" si="58"/>
        <v>180.33485018926035</v>
      </c>
      <c r="BA89" s="51">
        <f t="shared" si="59"/>
        <v>641.34111787155587</v>
      </c>
      <c r="BB89" s="55">
        <f t="shared" si="60"/>
        <v>6.4746128639999817E-2</v>
      </c>
      <c r="BC89" s="55">
        <f t="shared" si="61"/>
        <v>2.907787890867215</v>
      </c>
      <c r="BE89" s="52">
        <f>IF(((AS89-T89)/T89)&gt;=BE$4,AD89,"")</f>
        <v>11.899999999999959</v>
      </c>
      <c r="BF89" s="52" t="str">
        <f t="shared" si="62"/>
        <v/>
      </c>
      <c r="BG89" s="52">
        <f>IF(BB89&lt;=BG$4,AD89,"")</f>
        <v>11.899999999999959</v>
      </c>
      <c r="BH89" s="52">
        <f>IF(BC89&gt;=BH$4,AD89,"")</f>
        <v>11.899999999999959</v>
      </c>
    </row>
    <row r="90" spans="19:60">
      <c r="S90" s="70">
        <f t="shared" ref="S90:U105" si="67">S89</f>
        <v>7</v>
      </c>
      <c r="T90" s="71">
        <f t="shared" si="67"/>
        <v>50</v>
      </c>
      <c r="U90" s="71">
        <f t="shared" si="67"/>
        <v>2</v>
      </c>
      <c r="V90" s="72">
        <f t="shared" si="45"/>
        <v>5</v>
      </c>
      <c r="W90" s="70">
        <f t="shared" si="66"/>
        <v>2</v>
      </c>
      <c r="X90" s="72">
        <f t="shared" si="66"/>
        <v>7</v>
      </c>
      <c r="Y90" s="73">
        <f t="shared" si="66"/>
        <v>0.7142857142857143</v>
      </c>
      <c r="Z90" s="73">
        <f t="shared" si="66"/>
        <v>0.5</v>
      </c>
      <c r="AA90" s="71">
        <f t="shared" si="66"/>
        <v>10000</v>
      </c>
      <c r="AB90" s="71">
        <f t="shared" si="66"/>
        <v>9905.4743711014507</v>
      </c>
      <c r="AC90" s="71">
        <f t="shared" si="49"/>
        <v>94.525628898549257</v>
      </c>
      <c r="AD90" s="76">
        <f t="shared" si="64"/>
        <v>11.79999999999996</v>
      </c>
      <c r="AE90" s="71">
        <f t="shared" ref="AE90:AO105" si="68">AE89</f>
        <v>0.70000000000000007</v>
      </c>
      <c r="AF90" s="71">
        <f t="shared" si="68"/>
        <v>5.6000000000000005</v>
      </c>
      <c r="AG90" s="74">
        <f t="shared" si="68"/>
        <v>200</v>
      </c>
      <c r="AH90" s="60">
        <f t="shared" si="68"/>
        <v>50</v>
      </c>
      <c r="AI90" s="60">
        <f t="shared" si="68"/>
        <v>280</v>
      </c>
      <c r="AJ90" s="60">
        <f t="shared" si="68"/>
        <v>10280</v>
      </c>
      <c r="AK90" s="60">
        <f t="shared" si="68"/>
        <v>460.27990038164342</v>
      </c>
      <c r="AL90" s="60">
        <f t="shared" si="68"/>
        <v>9.2055980076328687</v>
      </c>
      <c r="AM90" s="60">
        <f t="shared" si="68"/>
        <v>-270.98791532439691</v>
      </c>
      <c r="AN90" s="60">
        <f t="shared" si="68"/>
        <v>-270.98791532439691</v>
      </c>
      <c r="AO90" s="60">
        <f t="shared" si="68"/>
        <v>270.98791532439691</v>
      </c>
      <c r="AP90" s="61" t="str">
        <f t="shared" si="50"/>
        <v/>
      </c>
      <c r="AQ90" s="62">
        <f t="shared" si="46"/>
        <v>35</v>
      </c>
      <c r="AR90" s="63">
        <f t="shared" si="51"/>
        <v>1.8394574582739747</v>
      </c>
      <c r="AS90" s="63">
        <f t="shared" si="52"/>
        <v>91.972872913698737</v>
      </c>
      <c r="AT90" s="63">
        <f t="shared" si="53"/>
        <v>183.94574582739747</v>
      </c>
      <c r="AU90" s="63">
        <f t="shared" si="47"/>
        <v>-91.972872913698737</v>
      </c>
      <c r="AV90" s="68">
        <f t="shared" si="54"/>
        <v>0.1</v>
      </c>
      <c r="AW90" s="63">
        <f t="shared" si="55"/>
        <v>459.86436456849367</v>
      </c>
      <c r="AX90" s="63">
        <f t="shared" si="56"/>
        <v>-183.94574582739747</v>
      </c>
      <c r="AY90" s="64">
        <f t="shared" si="57"/>
        <v>275.91861874109622</v>
      </c>
      <c r="AZ90" s="65">
        <f t="shared" si="58"/>
        <v>181.39298984254697</v>
      </c>
      <c r="BA90" s="51">
        <f t="shared" si="59"/>
        <v>643.81011039589112</v>
      </c>
      <c r="BB90" s="55">
        <f t="shared" si="60"/>
        <v>6.4995383994345943E-2</v>
      </c>
      <c r="BC90" s="55">
        <f t="shared" si="61"/>
        <v>2.9189820999469798</v>
      </c>
      <c r="BE90" s="52">
        <f>IF(((AS90-T90)/T90)&gt;=BE$4,AD90,"")</f>
        <v>11.79999999999996</v>
      </c>
      <c r="BF90" s="52" t="str">
        <f t="shared" si="62"/>
        <v/>
      </c>
      <c r="BG90" s="52">
        <f>IF(BB90&lt;=BG$4,AD90,"")</f>
        <v>11.79999999999996</v>
      </c>
      <c r="BH90" s="52">
        <f>IF(BC90&gt;=BH$4,AD90,"")</f>
        <v>11.79999999999996</v>
      </c>
    </row>
    <row r="91" spans="19:60">
      <c r="S91" s="70">
        <f t="shared" si="67"/>
        <v>7</v>
      </c>
      <c r="T91" s="71">
        <f t="shared" si="67"/>
        <v>50</v>
      </c>
      <c r="U91" s="71">
        <f t="shared" si="67"/>
        <v>2</v>
      </c>
      <c r="V91" s="72">
        <f t="shared" si="45"/>
        <v>5</v>
      </c>
      <c r="W91" s="70">
        <f t="shared" si="66"/>
        <v>2</v>
      </c>
      <c r="X91" s="72">
        <f t="shared" si="66"/>
        <v>7</v>
      </c>
      <c r="Y91" s="73">
        <f t="shared" si="66"/>
        <v>0.7142857142857143</v>
      </c>
      <c r="Z91" s="73">
        <f t="shared" si="66"/>
        <v>0.5</v>
      </c>
      <c r="AA91" s="71">
        <f t="shared" si="66"/>
        <v>10000</v>
      </c>
      <c r="AB91" s="71">
        <f t="shared" si="66"/>
        <v>9905.4743711014507</v>
      </c>
      <c r="AC91" s="71">
        <f t="shared" si="49"/>
        <v>94.525628898549257</v>
      </c>
      <c r="AD91" s="76">
        <f t="shared" si="64"/>
        <v>11.69999999999996</v>
      </c>
      <c r="AE91" s="71">
        <f t="shared" si="68"/>
        <v>0.70000000000000007</v>
      </c>
      <c r="AF91" s="71">
        <f t="shared" si="68"/>
        <v>5.6000000000000005</v>
      </c>
      <c r="AG91" s="74">
        <f t="shared" si="68"/>
        <v>200</v>
      </c>
      <c r="AH91" s="60">
        <f t="shared" si="68"/>
        <v>50</v>
      </c>
      <c r="AI91" s="60">
        <f t="shared" si="68"/>
        <v>280</v>
      </c>
      <c r="AJ91" s="60">
        <f t="shared" si="68"/>
        <v>10280</v>
      </c>
      <c r="AK91" s="60">
        <f t="shared" si="68"/>
        <v>460.27990038164342</v>
      </c>
      <c r="AL91" s="60">
        <f t="shared" si="68"/>
        <v>9.2055980076328687</v>
      </c>
      <c r="AM91" s="60">
        <f t="shared" si="68"/>
        <v>-270.98791532439691</v>
      </c>
      <c r="AN91" s="60">
        <f t="shared" si="68"/>
        <v>-270.98791532439691</v>
      </c>
      <c r="AO91" s="60">
        <f t="shared" si="68"/>
        <v>270.98791532439691</v>
      </c>
      <c r="AP91" s="61" t="str">
        <f t="shared" si="50"/>
        <v/>
      </c>
      <c r="AQ91" s="62">
        <f t="shared" si="46"/>
        <v>35</v>
      </c>
      <c r="AR91" s="63">
        <f t="shared" si="51"/>
        <v>1.8466323083446925</v>
      </c>
      <c r="AS91" s="63">
        <f t="shared" si="52"/>
        <v>92.33161541723463</v>
      </c>
      <c r="AT91" s="63">
        <f t="shared" si="53"/>
        <v>184.66323083446926</v>
      </c>
      <c r="AU91" s="63">
        <f t="shared" si="47"/>
        <v>-92.33161541723463</v>
      </c>
      <c r="AV91" s="68">
        <f t="shared" si="54"/>
        <v>0.1</v>
      </c>
      <c r="AW91" s="63">
        <f t="shared" si="55"/>
        <v>461.65807708617314</v>
      </c>
      <c r="AX91" s="63">
        <f t="shared" si="56"/>
        <v>-184.66323083446926</v>
      </c>
      <c r="AY91" s="64">
        <f t="shared" si="57"/>
        <v>276.99484625170385</v>
      </c>
      <c r="AZ91" s="65">
        <f t="shared" si="58"/>
        <v>182.46921735315459</v>
      </c>
      <c r="BA91" s="51">
        <f t="shared" si="59"/>
        <v>646.32130792064243</v>
      </c>
      <c r="BB91" s="55">
        <f t="shared" si="60"/>
        <v>6.5248900123980033E-2</v>
      </c>
      <c r="BC91" s="55">
        <f t="shared" si="61"/>
        <v>2.9303676630281066</v>
      </c>
      <c r="BE91" s="52">
        <f>IF(((AS91-T91)/T91)&gt;=BE$4,AD91,"")</f>
        <v>11.69999999999996</v>
      </c>
      <c r="BF91" s="52" t="str">
        <f t="shared" si="62"/>
        <v/>
      </c>
      <c r="BG91" s="52">
        <f>IF(BB91&lt;=BG$4,AD91,"")</f>
        <v>11.69999999999996</v>
      </c>
      <c r="BH91" s="52">
        <f>IF(BC91&gt;=BH$4,AD91,"")</f>
        <v>11.69999999999996</v>
      </c>
    </row>
    <row r="92" spans="19:60">
      <c r="S92" s="70">
        <f t="shared" si="67"/>
        <v>7</v>
      </c>
      <c r="T92" s="71">
        <f t="shared" si="67"/>
        <v>50</v>
      </c>
      <c r="U92" s="71">
        <f t="shared" si="67"/>
        <v>2</v>
      </c>
      <c r="V92" s="72">
        <f t="shared" si="45"/>
        <v>5</v>
      </c>
      <c r="W92" s="70">
        <f t="shared" si="66"/>
        <v>2</v>
      </c>
      <c r="X92" s="72">
        <f t="shared" si="66"/>
        <v>7</v>
      </c>
      <c r="Y92" s="73">
        <f t="shared" si="66"/>
        <v>0.7142857142857143</v>
      </c>
      <c r="Z92" s="73">
        <f t="shared" si="66"/>
        <v>0.5</v>
      </c>
      <c r="AA92" s="71">
        <f t="shared" si="66"/>
        <v>10000</v>
      </c>
      <c r="AB92" s="71">
        <f t="shared" si="66"/>
        <v>9905.4743711014507</v>
      </c>
      <c r="AC92" s="71">
        <f t="shared" si="49"/>
        <v>94.525628898549257</v>
      </c>
      <c r="AD92" s="76">
        <f t="shared" si="64"/>
        <v>11.599999999999961</v>
      </c>
      <c r="AE92" s="71">
        <f t="shared" si="68"/>
        <v>0.70000000000000007</v>
      </c>
      <c r="AF92" s="71">
        <f t="shared" si="68"/>
        <v>5.6000000000000005</v>
      </c>
      <c r="AG92" s="74">
        <f t="shared" si="68"/>
        <v>200</v>
      </c>
      <c r="AH92" s="60">
        <f t="shared" si="68"/>
        <v>50</v>
      </c>
      <c r="AI92" s="60">
        <f t="shared" si="68"/>
        <v>280</v>
      </c>
      <c r="AJ92" s="60">
        <f t="shared" si="68"/>
        <v>10280</v>
      </c>
      <c r="AK92" s="60">
        <f t="shared" si="68"/>
        <v>460.27990038164342</v>
      </c>
      <c r="AL92" s="60">
        <f t="shared" si="68"/>
        <v>9.2055980076328687</v>
      </c>
      <c r="AM92" s="60">
        <f t="shared" si="68"/>
        <v>-270.98791532439691</v>
      </c>
      <c r="AN92" s="60">
        <f t="shared" si="68"/>
        <v>-270.98791532439691</v>
      </c>
      <c r="AO92" s="60">
        <f t="shared" si="68"/>
        <v>270.98791532439691</v>
      </c>
      <c r="AP92" s="61" t="str">
        <f t="shared" si="50"/>
        <v/>
      </c>
      <c r="AQ92" s="62">
        <f t="shared" si="46"/>
        <v>35</v>
      </c>
      <c r="AR92" s="63">
        <f t="shared" si="51"/>
        <v>1.8539308627269744</v>
      </c>
      <c r="AS92" s="63">
        <f t="shared" si="52"/>
        <v>92.696543136348723</v>
      </c>
      <c r="AT92" s="63">
        <f t="shared" si="53"/>
        <v>185.39308627269745</v>
      </c>
      <c r="AU92" s="63">
        <f t="shared" si="47"/>
        <v>-92.696543136348723</v>
      </c>
      <c r="AV92" s="68">
        <f t="shared" si="54"/>
        <v>0.1</v>
      </c>
      <c r="AW92" s="63">
        <f t="shared" si="55"/>
        <v>463.48271568174363</v>
      </c>
      <c r="AX92" s="63">
        <f t="shared" si="56"/>
        <v>-185.39308627269745</v>
      </c>
      <c r="AY92" s="64">
        <f t="shared" si="57"/>
        <v>278.08962940904621</v>
      </c>
      <c r="AZ92" s="65">
        <f t="shared" si="58"/>
        <v>183.56400051049695</v>
      </c>
      <c r="BA92" s="51">
        <f t="shared" si="59"/>
        <v>648.87580195444104</v>
      </c>
      <c r="BB92" s="55">
        <f t="shared" si="60"/>
        <v>6.5506787221366422E-2</v>
      </c>
      <c r="BC92" s="55">
        <f t="shared" si="61"/>
        <v>2.9419495289209783</v>
      </c>
      <c r="BE92" s="52">
        <f>IF(((AS92-T92)/T92)&gt;=BE$4,AD92,"")</f>
        <v>11.599999999999961</v>
      </c>
      <c r="BF92" s="52" t="str">
        <f t="shared" si="62"/>
        <v/>
      </c>
      <c r="BG92" s="52">
        <f>IF(BB92&lt;=BG$4,AD92,"")</f>
        <v>11.599999999999961</v>
      </c>
      <c r="BH92" s="52">
        <f>IF(BC92&gt;=BH$4,AD92,"")</f>
        <v>11.599999999999961</v>
      </c>
    </row>
    <row r="93" spans="19:60">
      <c r="S93" s="70">
        <f t="shared" si="67"/>
        <v>7</v>
      </c>
      <c r="T93" s="71">
        <f t="shared" si="67"/>
        <v>50</v>
      </c>
      <c r="U93" s="71">
        <f t="shared" si="67"/>
        <v>2</v>
      </c>
      <c r="V93" s="72">
        <f t="shared" si="45"/>
        <v>5</v>
      </c>
      <c r="W93" s="70">
        <f t="shared" si="66"/>
        <v>2</v>
      </c>
      <c r="X93" s="72">
        <f t="shared" si="66"/>
        <v>7</v>
      </c>
      <c r="Y93" s="73">
        <f t="shared" si="66"/>
        <v>0.7142857142857143</v>
      </c>
      <c r="Z93" s="73">
        <f t="shared" si="66"/>
        <v>0.5</v>
      </c>
      <c r="AA93" s="71">
        <f t="shared" si="66"/>
        <v>10000</v>
      </c>
      <c r="AB93" s="71">
        <f t="shared" si="66"/>
        <v>9905.4743711014507</v>
      </c>
      <c r="AC93" s="71">
        <f t="shared" si="49"/>
        <v>94.525628898549257</v>
      </c>
      <c r="AD93" s="76">
        <f t="shared" si="64"/>
        <v>11.499999999999961</v>
      </c>
      <c r="AE93" s="71">
        <f t="shared" si="68"/>
        <v>0.70000000000000007</v>
      </c>
      <c r="AF93" s="71">
        <f t="shared" si="68"/>
        <v>5.6000000000000005</v>
      </c>
      <c r="AG93" s="74">
        <f t="shared" si="68"/>
        <v>200</v>
      </c>
      <c r="AH93" s="60">
        <f t="shared" si="68"/>
        <v>50</v>
      </c>
      <c r="AI93" s="60">
        <f t="shared" si="68"/>
        <v>280</v>
      </c>
      <c r="AJ93" s="60">
        <f t="shared" si="68"/>
        <v>10280</v>
      </c>
      <c r="AK93" s="60">
        <f t="shared" si="68"/>
        <v>460.27990038164342</v>
      </c>
      <c r="AL93" s="60">
        <f t="shared" si="68"/>
        <v>9.2055980076328687</v>
      </c>
      <c r="AM93" s="60">
        <f t="shared" si="68"/>
        <v>-270.98791532439691</v>
      </c>
      <c r="AN93" s="60">
        <f t="shared" si="68"/>
        <v>-270.98791532439691</v>
      </c>
      <c r="AO93" s="60">
        <f t="shared" si="68"/>
        <v>270.98791532439691</v>
      </c>
      <c r="AP93" s="61" t="str">
        <f t="shared" si="50"/>
        <v/>
      </c>
      <c r="AQ93" s="62">
        <f t="shared" si="46"/>
        <v>35</v>
      </c>
      <c r="AR93" s="63">
        <f t="shared" si="51"/>
        <v>1.8613563484898177</v>
      </c>
      <c r="AS93" s="63">
        <f t="shared" si="52"/>
        <v>93.067817424490883</v>
      </c>
      <c r="AT93" s="63">
        <f t="shared" si="53"/>
        <v>186.13563484898177</v>
      </c>
      <c r="AU93" s="63">
        <f t="shared" si="47"/>
        <v>-93.067817424490883</v>
      </c>
      <c r="AV93" s="68">
        <f t="shared" si="54"/>
        <v>0.1</v>
      </c>
      <c r="AW93" s="63">
        <f t="shared" si="55"/>
        <v>465.33908712245443</v>
      </c>
      <c r="AX93" s="63">
        <f t="shared" si="56"/>
        <v>-186.13563484898177</v>
      </c>
      <c r="AY93" s="64">
        <f t="shared" si="57"/>
        <v>279.20345227347264</v>
      </c>
      <c r="AZ93" s="65">
        <f t="shared" si="58"/>
        <v>184.67782337492338</v>
      </c>
      <c r="BA93" s="51">
        <f t="shared" si="59"/>
        <v>651.47472197143622</v>
      </c>
      <c r="BB93" s="55">
        <f t="shared" si="60"/>
        <v>6.5769159311750841E-2</v>
      </c>
      <c r="BC93" s="55">
        <f t="shared" si="61"/>
        <v>2.9537328185685072</v>
      </c>
      <c r="BE93" s="52">
        <f>IF(((AS93-T93)/T93)&gt;=BE$4,AD93,"")</f>
        <v>11.499999999999961</v>
      </c>
      <c r="BF93" s="52" t="str">
        <f t="shared" si="62"/>
        <v/>
      </c>
      <c r="BG93" s="52">
        <f>IF(BB93&lt;=BG$4,AD93,"")</f>
        <v>11.499999999999961</v>
      </c>
      <c r="BH93" s="52">
        <f>IF(BC93&gt;=BH$4,AD93,"")</f>
        <v>11.499999999999961</v>
      </c>
    </row>
    <row r="94" spans="19:60">
      <c r="S94" s="70">
        <f t="shared" si="67"/>
        <v>7</v>
      </c>
      <c r="T94" s="71">
        <f t="shared" si="67"/>
        <v>50</v>
      </c>
      <c r="U94" s="71">
        <f t="shared" si="67"/>
        <v>2</v>
      </c>
      <c r="V94" s="72">
        <f t="shared" si="45"/>
        <v>5</v>
      </c>
      <c r="W94" s="70">
        <f t="shared" si="66"/>
        <v>2</v>
      </c>
      <c r="X94" s="72">
        <f t="shared" si="66"/>
        <v>7</v>
      </c>
      <c r="Y94" s="73">
        <f t="shared" si="66"/>
        <v>0.7142857142857143</v>
      </c>
      <c r="Z94" s="73">
        <f t="shared" si="66"/>
        <v>0.5</v>
      </c>
      <c r="AA94" s="71">
        <f t="shared" si="66"/>
        <v>10000</v>
      </c>
      <c r="AB94" s="71">
        <f t="shared" si="66"/>
        <v>9905.4743711014507</v>
      </c>
      <c r="AC94" s="71">
        <f t="shared" si="49"/>
        <v>94.525628898549257</v>
      </c>
      <c r="AD94" s="76">
        <f t="shared" si="64"/>
        <v>11.399999999999961</v>
      </c>
      <c r="AE94" s="71">
        <f t="shared" si="68"/>
        <v>0.70000000000000007</v>
      </c>
      <c r="AF94" s="71">
        <f t="shared" si="68"/>
        <v>5.6000000000000005</v>
      </c>
      <c r="AG94" s="74">
        <f t="shared" si="68"/>
        <v>200</v>
      </c>
      <c r="AH94" s="60">
        <f t="shared" si="68"/>
        <v>50</v>
      </c>
      <c r="AI94" s="60">
        <f t="shared" si="68"/>
        <v>280</v>
      </c>
      <c r="AJ94" s="60">
        <f t="shared" si="68"/>
        <v>10280</v>
      </c>
      <c r="AK94" s="60">
        <f t="shared" si="68"/>
        <v>460.27990038164342</v>
      </c>
      <c r="AL94" s="60">
        <f t="shared" si="68"/>
        <v>9.2055980076328687</v>
      </c>
      <c r="AM94" s="60">
        <f t="shared" si="68"/>
        <v>-270.98791532439691</v>
      </c>
      <c r="AN94" s="60">
        <f t="shared" si="68"/>
        <v>-270.98791532439691</v>
      </c>
      <c r="AO94" s="60">
        <f t="shared" si="68"/>
        <v>270.98791532439691</v>
      </c>
      <c r="AP94" s="61" t="str">
        <f t="shared" si="50"/>
        <v/>
      </c>
      <c r="AQ94" s="62">
        <f t="shared" si="46"/>
        <v>35</v>
      </c>
      <c r="AR94" s="63">
        <f t="shared" si="51"/>
        <v>1.8689121059327105</v>
      </c>
      <c r="AS94" s="63">
        <f t="shared" si="52"/>
        <v>93.44560529663552</v>
      </c>
      <c r="AT94" s="63">
        <f t="shared" si="53"/>
        <v>186.89121059327104</v>
      </c>
      <c r="AU94" s="63">
        <f t="shared" si="47"/>
        <v>-93.44560529663552</v>
      </c>
      <c r="AV94" s="68">
        <f t="shared" si="54"/>
        <v>0.1</v>
      </c>
      <c r="AW94" s="63">
        <f t="shared" si="55"/>
        <v>467.22802648317759</v>
      </c>
      <c r="AX94" s="63">
        <f t="shared" si="56"/>
        <v>-186.89121059327104</v>
      </c>
      <c r="AY94" s="64">
        <f t="shared" si="57"/>
        <v>280.33681588990657</v>
      </c>
      <c r="AZ94" s="65">
        <f t="shared" si="58"/>
        <v>185.81118699135732</v>
      </c>
      <c r="BA94" s="51">
        <f t="shared" si="59"/>
        <v>654.1192370764486</v>
      </c>
      <c r="BB94" s="55">
        <f t="shared" si="60"/>
        <v>6.6036134421264783E-2</v>
      </c>
      <c r="BC94" s="55">
        <f t="shared" si="61"/>
        <v>2.9657228325958176</v>
      </c>
      <c r="BE94" s="52">
        <f>IF(((AS94-T94)/T94)&gt;=BE$4,AD94,"")</f>
        <v>11.399999999999961</v>
      </c>
      <c r="BF94" s="52" t="str">
        <f t="shared" si="62"/>
        <v/>
      </c>
      <c r="BG94" s="52">
        <f>IF(BB94&lt;=BG$4,AD94,"")</f>
        <v>11.399999999999961</v>
      </c>
      <c r="BH94" s="52">
        <f>IF(BC94&gt;=BH$4,AD94,"")</f>
        <v>11.399999999999961</v>
      </c>
    </row>
    <row r="95" spans="19:60">
      <c r="S95" s="70">
        <f t="shared" si="67"/>
        <v>7</v>
      </c>
      <c r="T95" s="71">
        <f t="shared" si="67"/>
        <v>50</v>
      </c>
      <c r="U95" s="71">
        <f t="shared" si="67"/>
        <v>2</v>
      </c>
      <c r="V95" s="72">
        <f t="shared" si="45"/>
        <v>5</v>
      </c>
      <c r="W95" s="70">
        <f t="shared" si="66"/>
        <v>2</v>
      </c>
      <c r="X95" s="72">
        <f t="shared" si="66"/>
        <v>7</v>
      </c>
      <c r="Y95" s="73">
        <f t="shared" si="66"/>
        <v>0.7142857142857143</v>
      </c>
      <c r="Z95" s="73">
        <f t="shared" si="66"/>
        <v>0.5</v>
      </c>
      <c r="AA95" s="71">
        <f t="shared" si="66"/>
        <v>10000</v>
      </c>
      <c r="AB95" s="71">
        <f t="shared" si="66"/>
        <v>9905.4743711014507</v>
      </c>
      <c r="AC95" s="71">
        <f t="shared" si="49"/>
        <v>94.525628898549257</v>
      </c>
      <c r="AD95" s="76">
        <f t="shared" si="64"/>
        <v>11.299999999999962</v>
      </c>
      <c r="AE95" s="71">
        <f t="shared" si="68"/>
        <v>0.70000000000000007</v>
      </c>
      <c r="AF95" s="71">
        <f t="shared" si="68"/>
        <v>5.6000000000000005</v>
      </c>
      <c r="AG95" s="74">
        <f t="shared" si="68"/>
        <v>200</v>
      </c>
      <c r="AH95" s="60">
        <f t="shared" si="68"/>
        <v>50</v>
      </c>
      <c r="AI95" s="60">
        <f t="shared" si="68"/>
        <v>280</v>
      </c>
      <c r="AJ95" s="60">
        <f t="shared" si="68"/>
        <v>10280</v>
      </c>
      <c r="AK95" s="60">
        <f t="shared" si="68"/>
        <v>460.27990038164342</v>
      </c>
      <c r="AL95" s="60">
        <f t="shared" si="68"/>
        <v>9.2055980076328687</v>
      </c>
      <c r="AM95" s="60">
        <f t="shared" si="68"/>
        <v>-270.98791532439691</v>
      </c>
      <c r="AN95" s="60">
        <f t="shared" si="68"/>
        <v>-270.98791532439691</v>
      </c>
      <c r="AO95" s="60">
        <f t="shared" si="68"/>
        <v>270.98791532439691</v>
      </c>
      <c r="AP95" s="61" t="str">
        <f t="shared" si="50"/>
        <v/>
      </c>
      <c r="AQ95" s="62">
        <f t="shared" si="46"/>
        <v>35</v>
      </c>
      <c r="AR95" s="63">
        <f t="shared" si="51"/>
        <v>1.876601593595832</v>
      </c>
      <c r="AS95" s="63">
        <f t="shared" si="52"/>
        <v>93.830079679791595</v>
      </c>
      <c r="AT95" s="63">
        <f t="shared" si="53"/>
        <v>187.66015935958319</v>
      </c>
      <c r="AU95" s="63">
        <f t="shared" si="47"/>
        <v>-93.830079679791595</v>
      </c>
      <c r="AV95" s="68">
        <f t="shared" si="54"/>
        <v>0.1</v>
      </c>
      <c r="AW95" s="63">
        <f t="shared" si="55"/>
        <v>469.15039839895798</v>
      </c>
      <c r="AX95" s="63">
        <f t="shared" si="56"/>
        <v>-187.66015935958319</v>
      </c>
      <c r="AY95" s="64">
        <f t="shared" si="57"/>
        <v>281.49023903937479</v>
      </c>
      <c r="AZ95" s="65">
        <f t="shared" si="58"/>
        <v>186.96461014082553</v>
      </c>
      <c r="BA95" s="51">
        <f t="shared" si="59"/>
        <v>656.81055775854111</v>
      </c>
      <c r="BB95" s="55">
        <f t="shared" si="60"/>
        <v>6.6307834753955991E-2</v>
      </c>
      <c r="BC95" s="55">
        <f t="shared" si="61"/>
        <v>2.9779250592607798</v>
      </c>
      <c r="BE95" s="52">
        <f>IF(((AS95-T95)/T95)&gt;=BE$4,AD95,"")</f>
        <v>11.299999999999962</v>
      </c>
      <c r="BF95" s="52" t="str">
        <f t="shared" si="62"/>
        <v/>
      </c>
      <c r="BG95" s="52">
        <f>IF(BB95&lt;=BG$4,AD95,"")</f>
        <v>11.299999999999962</v>
      </c>
      <c r="BH95" s="52">
        <f>IF(BC95&gt;=BH$4,AD95,"")</f>
        <v>11.299999999999962</v>
      </c>
    </row>
    <row r="96" spans="19:60">
      <c r="S96" s="70">
        <f t="shared" si="67"/>
        <v>7</v>
      </c>
      <c r="T96" s="71">
        <f t="shared" si="67"/>
        <v>50</v>
      </c>
      <c r="U96" s="71">
        <f t="shared" si="67"/>
        <v>2</v>
      </c>
      <c r="V96" s="72">
        <f t="shared" si="45"/>
        <v>5</v>
      </c>
      <c r="W96" s="70">
        <f t="shared" si="66"/>
        <v>2</v>
      </c>
      <c r="X96" s="72">
        <f t="shared" si="66"/>
        <v>7</v>
      </c>
      <c r="Y96" s="73">
        <f t="shared" si="66"/>
        <v>0.7142857142857143</v>
      </c>
      <c r="Z96" s="73">
        <f t="shared" si="66"/>
        <v>0.5</v>
      </c>
      <c r="AA96" s="71">
        <f t="shared" si="66"/>
        <v>10000</v>
      </c>
      <c r="AB96" s="71">
        <f t="shared" si="66"/>
        <v>9905.4743711014507</v>
      </c>
      <c r="AC96" s="71">
        <f t="shared" si="49"/>
        <v>94.525628898549257</v>
      </c>
      <c r="AD96" s="76">
        <f t="shared" si="64"/>
        <v>11.199999999999962</v>
      </c>
      <c r="AE96" s="71">
        <f t="shared" si="68"/>
        <v>0.70000000000000007</v>
      </c>
      <c r="AF96" s="71">
        <f t="shared" si="68"/>
        <v>5.6000000000000005</v>
      </c>
      <c r="AG96" s="74">
        <f t="shared" si="68"/>
        <v>200</v>
      </c>
      <c r="AH96" s="60">
        <f t="shared" si="68"/>
        <v>50</v>
      </c>
      <c r="AI96" s="60">
        <f t="shared" si="68"/>
        <v>280</v>
      </c>
      <c r="AJ96" s="60">
        <f t="shared" si="68"/>
        <v>10280</v>
      </c>
      <c r="AK96" s="60">
        <f t="shared" si="68"/>
        <v>460.27990038164342</v>
      </c>
      <c r="AL96" s="60">
        <f t="shared" si="68"/>
        <v>9.2055980076328687</v>
      </c>
      <c r="AM96" s="60">
        <f t="shared" si="68"/>
        <v>-270.98791532439691</v>
      </c>
      <c r="AN96" s="60">
        <f t="shared" si="68"/>
        <v>-270.98791532439691</v>
      </c>
      <c r="AO96" s="60">
        <f t="shared" si="68"/>
        <v>270.98791532439691</v>
      </c>
      <c r="AP96" s="61" t="str">
        <f t="shared" si="50"/>
        <v/>
      </c>
      <c r="AQ96" s="62">
        <f t="shared" si="46"/>
        <v>35</v>
      </c>
      <c r="AR96" s="63">
        <f t="shared" si="51"/>
        <v>1.8844283935386519</v>
      </c>
      <c r="AS96" s="63">
        <f t="shared" si="52"/>
        <v>94.221419676932598</v>
      </c>
      <c r="AT96" s="63">
        <f t="shared" si="53"/>
        <v>188.4428393538652</v>
      </c>
      <c r="AU96" s="63">
        <f t="shared" si="47"/>
        <v>-94.221419676932598</v>
      </c>
      <c r="AV96" s="68">
        <f t="shared" si="54"/>
        <v>0.1</v>
      </c>
      <c r="AW96" s="63">
        <f t="shared" si="55"/>
        <v>471.107098384663</v>
      </c>
      <c r="AX96" s="63">
        <f t="shared" si="56"/>
        <v>-188.4428393538652</v>
      </c>
      <c r="AY96" s="64">
        <f t="shared" si="57"/>
        <v>282.66425903079778</v>
      </c>
      <c r="AZ96" s="65">
        <f t="shared" si="58"/>
        <v>188.13863013224852</v>
      </c>
      <c r="BA96" s="51">
        <f t="shared" si="59"/>
        <v>659.54993773852823</v>
      </c>
      <c r="BB96" s="55">
        <f t="shared" si="60"/>
        <v>6.6584386878302412E-2</v>
      </c>
      <c r="BC96" s="55">
        <f t="shared" si="61"/>
        <v>2.9903451828304735</v>
      </c>
      <c r="BE96" s="52">
        <f>IF(((AS96-T96)/T96)&gt;=BE$4,AD96,"")</f>
        <v>11.199999999999962</v>
      </c>
      <c r="BF96" s="52" t="str">
        <f t="shared" si="62"/>
        <v/>
      </c>
      <c r="BG96" s="52">
        <f>IF(BB96&lt;=BG$4,AD96,"")</f>
        <v>11.199999999999962</v>
      </c>
      <c r="BH96" s="52">
        <f>IF(BC96&gt;=BH$4,AD96,"")</f>
        <v>11.199999999999962</v>
      </c>
    </row>
    <row r="97" spans="19:60">
      <c r="S97" s="70">
        <f t="shared" si="67"/>
        <v>7</v>
      </c>
      <c r="T97" s="71">
        <f t="shared" si="67"/>
        <v>50</v>
      </c>
      <c r="U97" s="71">
        <f t="shared" si="67"/>
        <v>2</v>
      </c>
      <c r="V97" s="72">
        <f t="shared" si="45"/>
        <v>5</v>
      </c>
      <c r="W97" s="70">
        <f t="shared" si="66"/>
        <v>2</v>
      </c>
      <c r="X97" s="72">
        <f t="shared" si="66"/>
        <v>7</v>
      </c>
      <c r="Y97" s="73">
        <f t="shared" si="66"/>
        <v>0.7142857142857143</v>
      </c>
      <c r="Z97" s="73">
        <f t="shared" si="66"/>
        <v>0.5</v>
      </c>
      <c r="AA97" s="71">
        <f t="shared" si="66"/>
        <v>10000</v>
      </c>
      <c r="AB97" s="71">
        <f t="shared" si="66"/>
        <v>9905.4743711014507</v>
      </c>
      <c r="AC97" s="71">
        <f t="shared" si="49"/>
        <v>94.525628898549257</v>
      </c>
      <c r="AD97" s="76">
        <f t="shared" si="64"/>
        <v>11.099999999999962</v>
      </c>
      <c r="AE97" s="71">
        <f t="shared" si="68"/>
        <v>0.70000000000000007</v>
      </c>
      <c r="AF97" s="71">
        <f t="shared" si="68"/>
        <v>5.6000000000000005</v>
      </c>
      <c r="AG97" s="74">
        <f t="shared" si="68"/>
        <v>200</v>
      </c>
      <c r="AH97" s="60">
        <f t="shared" si="68"/>
        <v>50</v>
      </c>
      <c r="AI97" s="60">
        <f t="shared" si="68"/>
        <v>280</v>
      </c>
      <c r="AJ97" s="60">
        <f t="shared" si="68"/>
        <v>10280</v>
      </c>
      <c r="AK97" s="60">
        <f t="shared" si="68"/>
        <v>460.27990038164342</v>
      </c>
      <c r="AL97" s="60">
        <f t="shared" si="68"/>
        <v>9.2055980076328687</v>
      </c>
      <c r="AM97" s="60">
        <f t="shared" si="68"/>
        <v>-270.98791532439691</v>
      </c>
      <c r="AN97" s="60">
        <f t="shared" si="68"/>
        <v>-270.98791532439691</v>
      </c>
      <c r="AO97" s="60">
        <f t="shared" si="68"/>
        <v>270.98791532439691</v>
      </c>
      <c r="AP97" s="61" t="str">
        <f t="shared" si="50"/>
        <v/>
      </c>
      <c r="AQ97" s="62">
        <f t="shared" si="46"/>
        <v>35</v>
      </c>
      <c r="AR97" s="63">
        <f t="shared" si="51"/>
        <v>1.8923962169038651</v>
      </c>
      <c r="AS97" s="63">
        <f t="shared" si="52"/>
        <v>94.619810845193257</v>
      </c>
      <c r="AT97" s="63">
        <f t="shared" si="53"/>
        <v>189.23962169038651</v>
      </c>
      <c r="AU97" s="63">
        <f t="shared" si="47"/>
        <v>-94.619810845193257</v>
      </c>
      <c r="AV97" s="68">
        <f t="shared" si="54"/>
        <v>0.1</v>
      </c>
      <c r="AW97" s="63">
        <f t="shared" si="55"/>
        <v>473.09905422596626</v>
      </c>
      <c r="AX97" s="63">
        <f t="shared" si="56"/>
        <v>-189.23962169038651</v>
      </c>
      <c r="AY97" s="64">
        <f t="shared" si="57"/>
        <v>283.85943253557974</v>
      </c>
      <c r="AZ97" s="65">
        <f t="shared" si="58"/>
        <v>189.33380363703048</v>
      </c>
      <c r="BA97" s="51">
        <f t="shared" si="59"/>
        <v>662.33867591635283</v>
      </c>
      <c r="BB97" s="55">
        <f t="shared" si="60"/>
        <v>6.6865921923808205E-2</v>
      </c>
      <c r="BC97" s="55">
        <f t="shared" si="61"/>
        <v>3.0029890924104321</v>
      </c>
      <c r="BE97" s="52">
        <f>IF(((AS97-T97)/T97)&gt;=BE$4,AD97,"")</f>
        <v>11.099999999999962</v>
      </c>
      <c r="BF97" s="52" t="str">
        <f t="shared" si="62"/>
        <v/>
      </c>
      <c r="BG97" s="52">
        <f>IF(BB97&lt;=BG$4,AD97,"")</f>
        <v>11.099999999999962</v>
      </c>
      <c r="BH97" s="52">
        <f>IF(BC97&gt;=BH$4,AD97,"")</f>
        <v>11.099999999999962</v>
      </c>
    </row>
    <row r="98" spans="19:60">
      <c r="S98" s="70">
        <f t="shared" si="67"/>
        <v>7</v>
      </c>
      <c r="T98" s="71">
        <f t="shared" si="67"/>
        <v>50</v>
      </c>
      <c r="U98" s="71">
        <f t="shared" si="67"/>
        <v>2</v>
      </c>
      <c r="V98" s="72">
        <f t="shared" si="45"/>
        <v>5</v>
      </c>
      <c r="W98" s="70">
        <f t="shared" si="66"/>
        <v>2</v>
      </c>
      <c r="X98" s="72">
        <f t="shared" si="66"/>
        <v>7</v>
      </c>
      <c r="Y98" s="73">
        <f t="shared" si="66"/>
        <v>0.7142857142857143</v>
      </c>
      <c r="Z98" s="73">
        <f t="shared" si="66"/>
        <v>0.5</v>
      </c>
      <c r="AA98" s="71">
        <f t="shared" si="66"/>
        <v>10000</v>
      </c>
      <c r="AB98" s="71">
        <f t="shared" si="66"/>
        <v>9905.4743711014507</v>
      </c>
      <c r="AC98" s="71">
        <f t="shared" si="49"/>
        <v>94.525628898549257</v>
      </c>
      <c r="AD98" s="76">
        <f t="shared" si="64"/>
        <v>10.999999999999963</v>
      </c>
      <c r="AE98" s="71">
        <f t="shared" si="68"/>
        <v>0.70000000000000007</v>
      </c>
      <c r="AF98" s="71">
        <f t="shared" si="68"/>
        <v>5.6000000000000005</v>
      </c>
      <c r="AG98" s="74">
        <f t="shared" si="68"/>
        <v>200</v>
      </c>
      <c r="AH98" s="60">
        <f t="shared" si="68"/>
        <v>50</v>
      </c>
      <c r="AI98" s="60">
        <f t="shared" si="68"/>
        <v>280</v>
      </c>
      <c r="AJ98" s="60">
        <f t="shared" si="68"/>
        <v>10280</v>
      </c>
      <c r="AK98" s="60">
        <f t="shared" si="68"/>
        <v>460.27990038164342</v>
      </c>
      <c r="AL98" s="60">
        <f t="shared" si="68"/>
        <v>9.2055980076328687</v>
      </c>
      <c r="AM98" s="60">
        <f t="shared" si="68"/>
        <v>-270.98791532439691</v>
      </c>
      <c r="AN98" s="60">
        <f t="shared" si="68"/>
        <v>-270.98791532439691</v>
      </c>
      <c r="AO98" s="60">
        <f t="shared" si="68"/>
        <v>270.98791532439691</v>
      </c>
      <c r="AP98" s="61" t="str">
        <f t="shared" si="50"/>
        <v/>
      </c>
      <c r="AQ98" s="62">
        <f t="shared" si="46"/>
        <v>35</v>
      </c>
      <c r="AR98" s="63">
        <f t="shared" si="51"/>
        <v>1.9005089097848091</v>
      </c>
      <c r="AS98" s="63">
        <f t="shared" si="52"/>
        <v>95.025445489240454</v>
      </c>
      <c r="AT98" s="63">
        <f t="shared" si="53"/>
        <v>190.05089097848091</v>
      </c>
      <c r="AU98" s="63">
        <f t="shared" si="47"/>
        <v>-95.025445489240454</v>
      </c>
      <c r="AV98" s="68">
        <f t="shared" si="54"/>
        <v>0.1</v>
      </c>
      <c r="AW98" s="63">
        <f t="shared" si="55"/>
        <v>475.12722744620226</v>
      </c>
      <c r="AX98" s="63">
        <f t="shared" si="56"/>
        <v>-190.05089097848091</v>
      </c>
      <c r="AY98" s="64">
        <f t="shared" si="57"/>
        <v>285.07633646772138</v>
      </c>
      <c r="AZ98" s="65">
        <f t="shared" si="58"/>
        <v>190.55070756917212</v>
      </c>
      <c r="BA98" s="51">
        <f t="shared" si="59"/>
        <v>665.17811842468313</v>
      </c>
      <c r="BB98" s="55">
        <f t="shared" si="60"/>
        <v>6.7152575788323191E-2</v>
      </c>
      <c r="BC98" s="55">
        <f t="shared" si="61"/>
        <v>3.0158628912554808</v>
      </c>
      <c r="BE98" s="52">
        <f>IF(((AS98-T98)/T98)&gt;=BE$4,AD98,"")</f>
        <v>10.999999999999963</v>
      </c>
      <c r="BF98" s="52" t="str">
        <f t="shared" si="62"/>
        <v/>
      </c>
      <c r="BG98" s="52">
        <f>IF(BB98&lt;=BG$4,AD98,"")</f>
        <v>10.999999999999963</v>
      </c>
      <c r="BH98" s="52">
        <f>IF(BC98&gt;=BH$4,AD98,"")</f>
        <v>10.999999999999963</v>
      </c>
    </row>
    <row r="99" spans="19:60">
      <c r="S99" s="70">
        <f t="shared" si="67"/>
        <v>7</v>
      </c>
      <c r="T99" s="71">
        <f t="shared" si="67"/>
        <v>50</v>
      </c>
      <c r="U99" s="71">
        <f t="shared" si="67"/>
        <v>2</v>
      </c>
      <c r="V99" s="72">
        <f t="shared" si="45"/>
        <v>5</v>
      </c>
      <c r="W99" s="70">
        <f t="shared" si="66"/>
        <v>2</v>
      </c>
      <c r="X99" s="72">
        <f t="shared" si="66"/>
        <v>7</v>
      </c>
      <c r="Y99" s="73">
        <f t="shared" si="66"/>
        <v>0.7142857142857143</v>
      </c>
      <c r="Z99" s="73">
        <f t="shared" si="66"/>
        <v>0.5</v>
      </c>
      <c r="AA99" s="71">
        <f t="shared" si="66"/>
        <v>10000</v>
      </c>
      <c r="AB99" s="71">
        <f t="shared" si="66"/>
        <v>9905.4743711014507</v>
      </c>
      <c r="AC99" s="71">
        <f t="shared" si="49"/>
        <v>94.525628898549257</v>
      </c>
      <c r="AD99" s="76">
        <f t="shared" si="64"/>
        <v>10.899999999999963</v>
      </c>
      <c r="AE99" s="71">
        <f t="shared" si="68"/>
        <v>0.70000000000000007</v>
      </c>
      <c r="AF99" s="71">
        <f t="shared" si="68"/>
        <v>5.6000000000000005</v>
      </c>
      <c r="AG99" s="74">
        <f t="shared" si="68"/>
        <v>200</v>
      </c>
      <c r="AH99" s="60">
        <f t="shared" si="68"/>
        <v>50</v>
      </c>
      <c r="AI99" s="60">
        <f t="shared" si="68"/>
        <v>280</v>
      </c>
      <c r="AJ99" s="60">
        <f t="shared" si="68"/>
        <v>10280</v>
      </c>
      <c r="AK99" s="60">
        <f t="shared" si="68"/>
        <v>460.27990038164342</v>
      </c>
      <c r="AL99" s="60">
        <f t="shared" si="68"/>
        <v>9.2055980076328687</v>
      </c>
      <c r="AM99" s="60">
        <f t="shared" si="68"/>
        <v>-270.98791532439691</v>
      </c>
      <c r="AN99" s="60">
        <f t="shared" si="68"/>
        <v>-270.98791532439691</v>
      </c>
      <c r="AO99" s="60">
        <f t="shared" si="68"/>
        <v>270.98791532439691</v>
      </c>
      <c r="AP99" s="61" t="str">
        <f t="shared" si="50"/>
        <v/>
      </c>
      <c r="AQ99" s="62">
        <f t="shared" si="46"/>
        <v>35</v>
      </c>
      <c r="AR99" s="63">
        <f t="shared" si="51"/>
        <v>1.9087704594158625</v>
      </c>
      <c r="AS99" s="63">
        <f t="shared" si="52"/>
        <v>95.43852297079313</v>
      </c>
      <c r="AT99" s="63">
        <f t="shared" si="53"/>
        <v>190.87704594158626</v>
      </c>
      <c r="AU99" s="63">
        <f t="shared" si="47"/>
        <v>-95.43852297079313</v>
      </c>
      <c r="AV99" s="68">
        <f t="shared" si="54"/>
        <v>0.1</v>
      </c>
      <c r="AW99" s="63">
        <f t="shared" si="55"/>
        <v>477.19261485396567</v>
      </c>
      <c r="AX99" s="63">
        <f t="shared" si="56"/>
        <v>-190.87704594158626</v>
      </c>
      <c r="AY99" s="64">
        <f t="shared" si="57"/>
        <v>286.31556891237938</v>
      </c>
      <c r="AZ99" s="65">
        <f t="shared" si="58"/>
        <v>191.78994001383012</v>
      </c>
      <c r="BA99" s="51">
        <f t="shared" si="59"/>
        <v>668.06966079555195</v>
      </c>
      <c r="BB99" s="55">
        <f t="shared" si="60"/>
        <v>6.7444489356774259E-2</v>
      </c>
      <c r="BC99" s="55">
        <f t="shared" si="61"/>
        <v>3.0289729065930988</v>
      </c>
      <c r="BE99" s="52">
        <f>IF(((AS99-T99)/T99)&gt;=BE$4,AD99,"")</f>
        <v>10.899999999999963</v>
      </c>
      <c r="BF99" s="52" t="str">
        <f t="shared" si="62"/>
        <v/>
      </c>
      <c r="BG99" s="52">
        <f>IF(BB99&lt;=BG$4,AD99,"")</f>
        <v>10.899999999999963</v>
      </c>
      <c r="BH99" s="52">
        <f>IF(BC99&gt;=BH$4,AD99,"")</f>
        <v>10.899999999999963</v>
      </c>
    </row>
    <row r="100" spans="19:60">
      <c r="S100" s="70">
        <f t="shared" si="67"/>
        <v>7</v>
      </c>
      <c r="T100" s="71">
        <f t="shared" si="67"/>
        <v>50</v>
      </c>
      <c r="U100" s="71">
        <f t="shared" si="67"/>
        <v>2</v>
      </c>
      <c r="V100" s="72">
        <f t="shared" si="45"/>
        <v>5</v>
      </c>
      <c r="W100" s="70">
        <f t="shared" si="66"/>
        <v>2</v>
      </c>
      <c r="X100" s="72">
        <f t="shared" si="66"/>
        <v>7</v>
      </c>
      <c r="Y100" s="73">
        <f t="shared" si="66"/>
        <v>0.7142857142857143</v>
      </c>
      <c r="Z100" s="73">
        <f t="shared" si="66"/>
        <v>0.5</v>
      </c>
      <c r="AA100" s="71">
        <f t="shared" si="66"/>
        <v>10000</v>
      </c>
      <c r="AB100" s="71">
        <f t="shared" si="66"/>
        <v>9905.4743711014507</v>
      </c>
      <c r="AC100" s="71">
        <f t="shared" si="49"/>
        <v>94.525628898549257</v>
      </c>
      <c r="AD100" s="76">
        <f t="shared" si="64"/>
        <v>10.799999999999963</v>
      </c>
      <c r="AE100" s="71">
        <f t="shared" si="68"/>
        <v>0.70000000000000007</v>
      </c>
      <c r="AF100" s="71">
        <f t="shared" si="68"/>
        <v>5.6000000000000005</v>
      </c>
      <c r="AG100" s="74">
        <f t="shared" si="68"/>
        <v>200</v>
      </c>
      <c r="AH100" s="60">
        <f t="shared" si="68"/>
        <v>50</v>
      </c>
      <c r="AI100" s="60">
        <f t="shared" si="68"/>
        <v>280</v>
      </c>
      <c r="AJ100" s="60">
        <f t="shared" si="68"/>
        <v>10280</v>
      </c>
      <c r="AK100" s="60">
        <f t="shared" si="68"/>
        <v>460.27990038164342</v>
      </c>
      <c r="AL100" s="60">
        <f t="shared" si="68"/>
        <v>9.2055980076328687</v>
      </c>
      <c r="AM100" s="60">
        <f t="shared" si="68"/>
        <v>-270.98791532439691</v>
      </c>
      <c r="AN100" s="60">
        <f t="shared" si="68"/>
        <v>-270.98791532439691</v>
      </c>
      <c r="AO100" s="60">
        <f t="shared" si="68"/>
        <v>270.98791532439691</v>
      </c>
      <c r="AP100" s="61" t="str">
        <f t="shared" si="50"/>
        <v/>
      </c>
      <c r="AQ100" s="62">
        <f t="shared" si="46"/>
        <v>35</v>
      </c>
      <c r="AR100" s="63">
        <f t="shared" si="51"/>
        <v>1.9171850007067501</v>
      </c>
      <c r="AS100" s="63">
        <f t="shared" si="52"/>
        <v>95.85925003533751</v>
      </c>
      <c r="AT100" s="63">
        <f t="shared" si="53"/>
        <v>191.71850007067502</v>
      </c>
      <c r="AU100" s="63">
        <f t="shared" si="47"/>
        <v>-95.85925003533751</v>
      </c>
      <c r="AV100" s="68">
        <f t="shared" si="54"/>
        <v>0.1</v>
      </c>
      <c r="AW100" s="63">
        <f t="shared" si="55"/>
        <v>479.29625017668752</v>
      </c>
      <c r="AX100" s="63">
        <f t="shared" si="56"/>
        <v>-191.71850007067502</v>
      </c>
      <c r="AY100" s="64">
        <f t="shared" si="57"/>
        <v>287.5777501060125</v>
      </c>
      <c r="AZ100" s="65">
        <f t="shared" si="58"/>
        <v>193.05212120746324</v>
      </c>
      <c r="BA100" s="51">
        <f t="shared" si="59"/>
        <v>671.0147502473626</v>
      </c>
      <c r="BB100" s="55">
        <f t="shared" si="60"/>
        <v>6.7741808732048478E-2</v>
      </c>
      <c r="BC100" s="55">
        <f t="shared" si="61"/>
        <v>3.0423256999925248</v>
      </c>
      <c r="BE100" s="52">
        <f>IF(((AS100-T100)/T100)&gt;=BE$4,AD100,"")</f>
        <v>10.799999999999963</v>
      </c>
      <c r="BF100" s="52" t="str">
        <f t="shared" si="62"/>
        <v/>
      </c>
      <c r="BG100" s="52">
        <f>IF(BB100&lt;=BG$4,AD100,"")</f>
        <v>10.799999999999963</v>
      </c>
      <c r="BH100" s="52">
        <f>IF(BC100&gt;=BH$4,AD100,"")</f>
        <v>10.799999999999963</v>
      </c>
    </row>
    <row r="101" spans="19:60">
      <c r="S101" s="70">
        <f t="shared" si="67"/>
        <v>7</v>
      </c>
      <c r="T101" s="71">
        <f t="shared" si="67"/>
        <v>50</v>
      </c>
      <c r="U101" s="71">
        <f t="shared" si="67"/>
        <v>2</v>
      </c>
      <c r="V101" s="72">
        <f t="shared" si="45"/>
        <v>5</v>
      </c>
      <c r="W101" s="70">
        <f t="shared" si="66"/>
        <v>2</v>
      </c>
      <c r="X101" s="72">
        <f t="shared" si="66"/>
        <v>7</v>
      </c>
      <c r="Y101" s="73">
        <f t="shared" si="66"/>
        <v>0.7142857142857143</v>
      </c>
      <c r="Z101" s="73">
        <f t="shared" si="66"/>
        <v>0.5</v>
      </c>
      <c r="AA101" s="71">
        <f t="shared" si="66"/>
        <v>10000</v>
      </c>
      <c r="AB101" s="71">
        <f t="shared" si="66"/>
        <v>9905.4743711014507</v>
      </c>
      <c r="AC101" s="71">
        <f t="shared" si="49"/>
        <v>94.525628898549257</v>
      </c>
      <c r="AD101" s="76">
        <f t="shared" si="64"/>
        <v>10.699999999999964</v>
      </c>
      <c r="AE101" s="71">
        <f t="shared" si="68"/>
        <v>0.70000000000000007</v>
      </c>
      <c r="AF101" s="71">
        <f t="shared" si="68"/>
        <v>5.6000000000000005</v>
      </c>
      <c r="AG101" s="74">
        <f t="shared" si="68"/>
        <v>200</v>
      </c>
      <c r="AH101" s="60">
        <f t="shared" si="68"/>
        <v>50</v>
      </c>
      <c r="AI101" s="60">
        <f t="shared" si="68"/>
        <v>280</v>
      </c>
      <c r="AJ101" s="60">
        <f t="shared" si="68"/>
        <v>10280</v>
      </c>
      <c r="AK101" s="60">
        <f t="shared" si="68"/>
        <v>460.27990038164342</v>
      </c>
      <c r="AL101" s="60">
        <f t="shared" si="68"/>
        <v>9.2055980076328687</v>
      </c>
      <c r="AM101" s="60">
        <f t="shared" si="68"/>
        <v>-270.98791532439691</v>
      </c>
      <c r="AN101" s="60">
        <f t="shared" si="68"/>
        <v>-270.98791532439691</v>
      </c>
      <c r="AO101" s="60">
        <f t="shared" si="68"/>
        <v>270.98791532439691</v>
      </c>
      <c r="AP101" s="61" t="str">
        <f t="shared" si="50"/>
        <v/>
      </c>
      <c r="AQ101" s="62">
        <f t="shared" si="46"/>
        <v>35</v>
      </c>
      <c r="AR101" s="63">
        <f t="shared" si="51"/>
        <v>1.9257568231432618</v>
      </c>
      <c r="AS101" s="63">
        <f t="shared" si="52"/>
        <v>96.287841157163086</v>
      </c>
      <c r="AT101" s="63">
        <f t="shared" si="53"/>
        <v>192.57568231432617</v>
      </c>
      <c r="AU101" s="63">
        <f t="shared" si="47"/>
        <v>-96.287841157163086</v>
      </c>
      <c r="AV101" s="68">
        <f t="shared" si="54"/>
        <v>0.1</v>
      </c>
      <c r="AW101" s="63">
        <f t="shared" si="55"/>
        <v>481.43920578581543</v>
      </c>
      <c r="AX101" s="63">
        <f t="shared" si="56"/>
        <v>-192.57568231432617</v>
      </c>
      <c r="AY101" s="64">
        <f t="shared" si="57"/>
        <v>288.86352347148926</v>
      </c>
      <c r="AZ101" s="65">
        <f t="shared" si="58"/>
        <v>194.33789457294</v>
      </c>
      <c r="BA101" s="51">
        <f t="shared" si="59"/>
        <v>674.01488810014166</v>
      </c>
      <c r="BB101" s="55">
        <f t="shared" si="60"/>
        <v>6.8044685478823141E-2</v>
      </c>
      <c r="BC101" s="55">
        <f t="shared" si="61"/>
        <v>3.0559280783153047</v>
      </c>
      <c r="BE101" s="52">
        <f>IF(((AS101-T101)/T101)&gt;=BE$4,AD101,"")</f>
        <v>10.699999999999964</v>
      </c>
      <c r="BF101" s="52" t="str">
        <f t="shared" si="62"/>
        <v/>
      </c>
      <c r="BG101" s="52">
        <f>IF(BB101&lt;=BG$4,AD101,"")</f>
        <v>10.699999999999964</v>
      </c>
      <c r="BH101" s="52">
        <f>IF(BC101&gt;=BH$4,AD101,"")</f>
        <v>10.699999999999964</v>
      </c>
    </row>
    <row r="102" spans="19:60">
      <c r="S102" s="70">
        <f t="shared" si="67"/>
        <v>7</v>
      </c>
      <c r="T102" s="71">
        <f t="shared" si="67"/>
        <v>50</v>
      </c>
      <c r="U102" s="71">
        <f t="shared" si="67"/>
        <v>2</v>
      </c>
      <c r="V102" s="72">
        <f t="shared" si="45"/>
        <v>5</v>
      </c>
      <c r="W102" s="70">
        <f t="shared" si="66"/>
        <v>2</v>
      </c>
      <c r="X102" s="72">
        <f t="shared" si="66"/>
        <v>7</v>
      </c>
      <c r="Y102" s="73">
        <f t="shared" si="66"/>
        <v>0.7142857142857143</v>
      </c>
      <c r="Z102" s="73">
        <f t="shared" si="66"/>
        <v>0.5</v>
      </c>
      <c r="AA102" s="71">
        <f t="shared" si="66"/>
        <v>10000</v>
      </c>
      <c r="AB102" s="71">
        <f t="shared" si="66"/>
        <v>9905.4743711014507</v>
      </c>
      <c r="AC102" s="71">
        <f t="shared" si="49"/>
        <v>94.525628898549257</v>
      </c>
      <c r="AD102" s="76">
        <f t="shared" si="64"/>
        <v>10.599999999999964</v>
      </c>
      <c r="AE102" s="71">
        <f t="shared" si="68"/>
        <v>0.70000000000000007</v>
      </c>
      <c r="AF102" s="71">
        <f t="shared" si="68"/>
        <v>5.6000000000000005</v>
      </c>
      <c r="AG102" s="74">
        <f t="shared" si="68"/>
        <v>200</v>
      </c>
      <c r="AH102" s="60">
        <f t="shared" si="68"/>
        <v>50</v>
      </c>
      <c r="AI102" s="60">
        <f t="shared" si="68"/>
        <v>280</v>
      </c>
      <c r="AJ102" s="60">
        <f t="shared" si="68"/>
        <v>10280</v>
      </c>
      <c r="AK102" s="60">
        <f t="shared" si="68"/>
        <v>460.27990038164342</v>
      </c>
      <c r="AL102" s="60">
        <f t="shared" si="68"/>
        <v>9.2055980076328687</v>
      </c>
      <c r="AM102" s="60">
        <f t="shared" si="68"/>
        <v>-270.98791532439691</v>
      </c>
      <c r="AN102" s="60">
        <f t="shared" si="68"/>
        <v>-270.98791532439691</v>
      </c>
      <c r="AO102" s="60">
        <f t="shared" si="68"/>
        <v>270.98791532439691</v>
      </c>
      <c r="AP102" s="61" t="str">
        <f t="shared" si="50"/>
        <v/>
      </c>
      <c r="AQ102" s="62">
        <f t="shared" si="46"/>
        <v>35</v>
      </c>
      <c r="AR102" s="63">
        <f t="shared" si="51"/>
        <v>1.9344903780785756</v>
      </c>
      <c r="AS102" s="63">
        <f t="shared" si="52"/>
        <v>96.724518903928782</v>
      </c>
      <c r="AT102" s="63">
        <f t="shared" si="53"/>
        <v>193.44903780785756</v>
      </c>
      <c r="AU102" s="63">
        <f t="shared" si="47"/>
        <v>-96.724518903928782</v>
      </c>
      <c r="AV102" s="68">
        <f t="shared" si="54"/>
        <v>0.1</v>
      </c>
      <c r="AW102" s="63">
        <f t="shared" si="55"/>
        <v>483.62259451964394</v>
      </c>
      <c r="AX102" s="63">
        <f t="shared" si="56"/>
        <v>-193.44903780785756</v>
      </c>
      <c r="AY102" s="64">
        <f t="shared" si="57"/>
        <v>290.17355671178638</v>
      </c>
      <c r="AZ102" s="65">
        <f t="shared" si="58"/>
        <v>195.64792781323712</v>
      </c>
      <c r="BA102" s="51">
        <f t="shared" si="59"/>
        <v>677.07163232750145</v>
      </c>
      <c r="BB102" s="55">
        <f t="shared" si="60"/>
        <v>6.8353276881197328E-2</v>
      </c>
      <c r="BC102" s="55">
        <f t="shared" si="61"/>
        <v>3.0697871052856844</v>
      </c>
      <c r="BE102" s="52">
        <f>IF(((AS102-T102)/T102)&gt;=BE$4,AD102,"")</f>
        <v>10.599999999999964</v>
      </c>
      <c r="BF102" s="52" t="str">
        <f t="shared" si="62"/>
        <v/>
      </c>
      <c r="BG102" s="52">
        <f>IF(BB102&lt;=BG$4,AD102,"")</f>
        <v>10.599999999999964</v>
      </c>
      <c r="BH102" s="52">
        <f>IF(BC102&gt;=BH$4,AD102,"")</f>
        <v>10.599999999999964</v>
      </c>
    </row>
    <row r="103" spans="19:60">
      <c r="S103" s="70">
        <f t="shared" si="67"/>
        <v>7</v>
      </c>
      <c r="T103" s="71">
        <f t="shared" si="67"/>
        <v>50</v>
      </c>
      <c r="U103" s="71">
        <f t="shared" si="67"/>
        <v>2</v>
      </c>
      <c r="V103" s="72">
        <f t="shared" si="45"/>
        <v>5</v>
      </c>
      <c r="W103" s="70">
        <f t="shared" si="66"/>
        <v>2</v>
      </c>
      <c r="X103" s="72">
        <f t="shared" si="66"/>
        <v>7</v>
      </c>
      <c r="Y103" s="73">
        <f t="shared" si="66"/>
        <v>0.7142857142857143</v>
      </c>
      <c r="Z103" s="73">
        <f t="shared" si="66"/>
        <v>0.5</v>
      </c>
      <c r="AA103" s="71">
        <f t="shared" si="66"/>
        <v>10000</v>
      </c>
      <c r="AB103" s="71">
        <f t="shared" si="66"/>
        <v>9905.4743711014507</v>
      </c>
      <c r="AC103" s="71">
        <f t="shared" si="49"/>
        <v>94.525628898549257</v>
      </c>
      <c r="AD103" s="76">
        <f t="shared" si="64"/>
        <v>10.499999999999964</v>
      </c>
      <c r="AE103" s="71">
        <f t="shared" si="68"/>
        <v>0.70000000000000007</v>
      </c>
      <c r="AF103" s="71">
        <f t="shared" si="68"/>
        <v>5.6000000000000005</v>
      </c>
      <c r="AG103" s="74">
        <f t="shared" si="68"/>
        <v>200</v>
      </c>
      <c r="AH103" s="60">
        <f t="shared" si="68"/>
        <v>50</v>
      </c>
      <c r="AI103" s="60">
        <f t="shared" si="68"/>
        <v>280</v>
      </c>
      <c r="AJ103" s="60">
        <f t="shared" si="68"/>
        <v>10280</v>
      </c>
      <c r="AK103" s="60">
        <f t="shared" si="68"/>
        <v>460.27990038164342</v>
      </c>
      <c r="AL103" s="60">
        <f t="shared" si="68"/>
        <v>9.2055980076328687</v>
      </c>
      <c r="AM103" s="60">
        <f t="shared" si="68"/>
        <v>-270.98791532439691</v>
      </c>
      <c r="AN103" s="60">
        <f t="shared" si="68"/>
        <v>-270.98791532439691</v>
      </c>
      <c r="AO103" s="60">
        <f t="shared" si="68"/>
        <v>270.98791532439691</v>
      </c>
      <c r="AP103" s="61" t="str">
        <f t="shared" si="50"/>
        <v/>
      </c>
      <c r="AQ103" s="62">
        <f t="shared" si="46"/>
        <v>35</v>
      </c>
      <c r="AR103" s="63">
        <f t="shared" si="51"/>
        <v>1.9433902864412287</v>
      </c>
      <c r="AS103" s="63">
        <f t="shared" si="52"/>
        <v>97.169514322061431</v>
      </c>
      <c r="AT103" s="63">
        <f t="shared" si="53"/>
        <v>194.33902864412286</v>
      </c>
      <c r="AU103" s="63">
        <f t="shared" si="47"/>
        <v>-97.169514322061431</v>
      </c>
      <c r="AV103" s="68">
        <f t="shared" si="54"/>
        <v>0.1</v>
      </c>
      <c r="AW103" s="63">
        <f t="shared" si="55"/>
        <v>485.84757161030717</v>
      </c>
      <c r="AX103" s="63">
        <f t="shared" si="56"/>
        <v>-194.33902864412286</v>
      </c>
      <c r="AY103" s="64">
        <f t="shared" si="57"/>
        <v>291.50854296618434</v>
      </c>
      <c r="AZ103" s="65">
        <f t="shared" si="58"/>
        <v>196.98291406763508</v>
      </c>
      <c r="BA103" s="51">
        <f t="shared" si="59"/>
        <v>680.18660025443</v>
      </c>
      <c r="BB103" s="55">
        <f t="shared" si="60"/>
        <v>6.8667746215045317E-2</v>
      </c>
      <c r="BC103" s="55">
        <f t="shared" si="61"/>
        <v>3.0839101137221663</v>
      </c>
      <c r="BE103" s="52">
        <f>IF(((AS103-T103)/T103)&gt;=BE$4,AD103,"")</f>
        <v>10.499999999999964</v>
      </c>
      <c r="BF103" s="52" t="str">
        <f t="shared" si="62"/>
        <v/>
      </c>
      <c r="BG103" s="52">
        <f>IF(BB103&lt;=BG$4,AD103,"")</f>
        <v>10.499999999999964</v>
      </c>
      <c r="BH103" s="52">
        <f>IF(BC103&gt;=BH$4,AD103,"")</f>
        <v>10.499999999999964</v>
      </c>
    </row>
    <row r="104" spans="19:60">
      <c r="S104" s="70">
        <f t="shared" si="67"/>
        <v>7</v>
      </c>
      <c r="T104" s="71">
        <f t="shared" si="67"/>
        <v>50</v>
      </c>
      <c r="U104" s="71">
        <f t="shared" si="67"/>
        <v>2</v>
      </c>
      <c r="V104" s="72">
        <f t="shared" si="45"/>
        <v>5</v>
      </c>
      <c r="W104" s="70">
        <f t="shared" si="66"/>
        <v>2</v>
      </c>
      <c r="X104" s="72">
        <f t="shared" si="66"/>
        <v>7</v>
      </c>
      <c r="Y104" s="73">
        <f t="shared" si="66"/>
        <v>0.7142857142857143</v>
      </c>
      <c r="Z104" s="73">
        <f t="shared" si="66"/>
        <v>0.5</v>
      </c>
      <c r="AA104" s="71">
        <f t="shared" si="66"/>
        <v>10000</v>
      </c>
      <c r="AB104" s="71">
        <f t="shared" si="66"/>
        <v>9905.4743711014507</v>
      </c>
      <c r="AC104" s="71">
        <f t="shared" si="49"/>
        <v>94.525628898549257</v>
      </c>
      <c r="AD104" s="76">
        <f t="shared" si="64"/>
        <v>10.399999999999965</v>
      </c>
      <c r="AE104" s="71">
        <f t="shared" si="68"/>
        <v>0.70000000000000007</v>
      </c>
      <c r="AF104" s="71">
        <f t="shared" si="68"/>
        <v>5.6000000000000005</v>
      </c>
      <c r="AG104" s="74">
        <f t="shared" si="68"/>
        <v>200</v>
      </c>
      <c r="AH104" s="60">
        <f t="shared" si="68"/>
        <v>50</v>
      </c>
      <c r="AI104" s="60">
        <f t="shared" si="68"/>
        <v>280</v>
      </c>
      <c r="AJ104" s="60">
        <f t="shared" si="68"/>
        <v>10280</v>
      </c>
      <c r="AK104" s="60">
        <f t="shared" si="68"/>
        <v>460.27990038164342</v>
      </c>
      <c r="AL104" s="60">
        <f t="shared" si="68"/>
        <v>9.2055980076328687</v>
      </c>
      <c r="AM104" s="60">
        <f t="shared" si="68"/>
        <v>-270.98791532439691</v>
      </c>
      <c r="AN104" s="60">
        <f t="shared" si="68"/>
        <v>-270.98791532439691</v>
      </c>
      <c r="AO104" s="60">
        <f t="shared" si="68"/>
        <v>270.98791532439691</v>
      </c>
      <c r="AP104" s="61" t="str">
        <f t="shared" si="50"/>
        <v/>
      </c>
      <c r="AQ104" s="62">
        <f t="shared" si="46"/>
        <v>35</v>
      </c>
      <c r="AR104" s="63">
        <f t="shared" si="51"/>
        <v>1.9524613468877789</v>
      </c>
      <c r="AS104" s="63">
        <f t="shared" si="52"/>
        <v>97.623067344388943</v>
      </c>
      <c r="AT104" s="63">
        <f t="shared" si="53"/>
        <v>195.24613468877789</v>
      </c>
      <c r="AU104" s="63">
        <f t="shared" si="47"/>
        <v>-97.623067344388943</v>
      </c>
      <c r="AV104" s="68">
        <f t="shared" si="54"/>
        <v>0.1</v>
      </c>
      <c r="AW104" s="63">
        <f t="shared" si="55"/>
        <v>488.11533672194469</v>
      </c>
      <c r="AX104" s="63">
        <f t="shared" si="56"/>
        <v>-195.24613468877789</v>
      </c>
      <c r="AY104" s="64">
        <f t="shared" si="57"/>
        <v>292.8692020331668</v>
      </c>
      <c r="AZ104" s="65">
        <f t="shared" si="58"/>
        <v>198.34357313461754</v>
      </c>
      <c r="BA104" s="51">
        <f t="shared" si="59"/>
        <v>683.36147141072263</v>
      </c>
      <c r="BB104" s="55">
        <f t="shared" si="60"/>
        <v>6.8988263036082687E-2</v>
      </c>
      <c r="BC104" s="55">
        <f t="shared" si="61"/>
        <v>3.0983047184747337</v>
      </c>
      <c r="BE104" s="52">
        <f>IF(((AS104-T104)/T104)&gt;=BE$4,AD104,"")</f>
        <v>10.399999999999965</v>
      </c>
      <c r="BF104" s="52" t="str">
        <f t="shared" si="62"/>
        <v/>
      </c>
      <c r="BG104" s="52">
        <f>IF(BB104&lt;=BG$4,AD104,"")</f>
        <v>10.399999999999965</v>
      </c>
      <c r="BH104" s="52">
        <f>IF(BC104&gt;=BH$4,AD104,"")</f>
        <v>10.399999999999965</v>
      </c>
    </row>
    <row r="105" spans="19:60">
      <c r="S105" s="70">
        <f t="shared" si="67"/>
        <v>7</v>
      </c>
      <c r="T105" s="71">
        <f t="shared" si="67"/>
        <v>50</v>
      </c>
      <c r="U105" s="71">
        <f t="shared" si="67"/>
        <v>2</v>
      </c>
      <c r="V105" s="72">
        <f t="shared" si="45"/>
        <v>5</v>
      </c>
      <c r="W105" s="70">
        <f t="shared" ref="W105:AB120" si="69">W104</f>
        <v>2</v>
      </c>
      <c r="X105" s="72">
        <f t="shared" si="69"/>
        <v>7</v>
      </c>
      <c r="Y105" s="73">
        <f t="shared" si="69"/>
        <v>0.7142857142857143</v>
      </c>
      <c r="Z105" s="73">
        <f t="shared" si="69"/>
        <v>0.5</v>
      </c>
      <c r="AA105" s="71">
        <f t="shared" si="69"/>
        <v>10000</v>
      </c>
      <c r="AB105" s="71">
        <f t="shared" si="69"/>
        <v>9905.4743711014507</v>
      </c>
      <c r="AC105" s="71">
        <f t="shared" si="49"/>
        <v>94.525628898549257</v>
      </c>
      <c r="AD105" s="76">
        <f t="shared" si="64"/>
        <v>10.299999999999965</v>
      </c>
      <c r="AE105" s="71">
        <f t="shared" si="68"/>
        <v>0.70000000000000007</v>
      </c>
      <c r="AF105" s="71">
        <f t="shared" si="68"/>
        <v>5.6000000000000005</v>
      </c>
      <c r="AG105" s="74">
        <f t="shared" si="68"/>
        <v>200</v>
      </c>
      <c r="AH105" s="60">
        <f t="shared" si="68"/>
        <v>50</v>
      </c>
      <c r="AI105" s="60">
        <f t="shared" si="68"/>
        <v>280</v>
      </c>
      <c r="AJ105" s="60">
        <f t="shared" si="68"/>
        <v>10280</v>
      </c>
      <c r="AK105" s="60">
        <f t="shared" si="68"/>
        <v>460.27990038164342</v>
      </c>
      <c r="AL105" s="60">
        <f t="shared" si="68"/>
        <v>9.2055980076328687</v>
      </c>
      <c r="AM105" s="60">
        <f t="shared" si="68"/>
        <v>-270.98791532439691</v>
      </c>
      <c r="AN105" s="60">
        <f t="shared" si="68"/>
        <v>-270.98791532439691</v>
      </c>
      <c r="AO105" s="60">
        <f t="shared" si="68"/>
        <v>270.98791532439691</v>
      </c>
      <c r="AP105" s="61" t="str">
        <f t="shared" si="50"/>
        <v/>
      </c>
      <c r="AQ105" s="62">
        <f t="shared" si="46"/>
        <v>35</v>
      </c>
      <c r="AR105" s="63">
        <f t="shared" si="51"/>
        <v>1.9617085444303788</v>
      </c>
      <c r="AS105" s="63">
        <f t="shared" si="52"/>
        <v>98.085427221518941</v>
      </c>
      <c r="AT105" s="63">
        <f t="shared" si="53"/>
        <v>196.17085444303788</v>
      </c>
      <c r="AU105" s="63">
        <f t="shared" si="47"/>
        <v>-98.085427221518941</v>
      </c>
      <c r="AV105" s="68">
        <f t="shared" si="54"/>
        <v>0.1</v>
      </c>
      <c r="AW105" s="63">
        <f t="shared" si="55"/>
        <v>490.42713610759472</v>
      </c>
      <c r="AX105" s="63">
        <f t="shared" si="56"/>
        <v>-196.17085444303788</v>
      </c>
      <c r="AY105" s="64">
        <f t="shared" si="57"/>
        <v>294.25628166455681</v>
      </c>
      <c r="AZ105" s="65">
        <f t="shared" si="58"/>
        <v>199.73065276600755</v>
      </c>
      <c r="BA105" s="51">
        <f t="shared" si="59"/>
        <v>686.59799055063263</v>
      </c>
      <c r="BB105" s="55">
        <f t="shared" si="60"/>
        <v>6.931500348471302E-2</v>
      </c>
      <c r="BC105" s="55">
        <f t="shared" si="61"/>
        <v>3.1129788301157015</v>
      </c>
      <c r="BE105" s="52">
        <f>IF(((AS105-T105)/T105)&gt;=BE$4,AD105,"")</f>
        <v>10.299999999999965</v>
      </c>
      <c r="BF105" s="52" t="str">
        <f t="shared" si="62"/>
        <v/>
      </c>
      <c r="BG105" s="52">
        <f>IF(BB105&lt;=BG$4,AD105,"")</f>
        <v>10.299999999999965</v>
      </c>
      <c r="BH105" s="52">
        <f>IF(BC105&gt;=BH$4,AD105,"")</f>
        <v>10.299999999999965</v>
      </c>
    </row>
    <row r="106" spans="19:60">
      <c r="S106" s="70">
        <f t="shared" ref="S106:U121" si="70">S105</f>
        <v>7</v>
      </c>
      <c r="T106" s="71">
        <f t="shared" si="70"/>
        <v>50</v>
      </c>
      <c r="U106" s="71">
        <f t="shared" si="70"/>
        <v>2</v>
      </c>
      <c r="V106" s="72">
        <f t="shared" si="45"/>
        <v>5</v>
      </c>
      <c r="W106" s="70">
        <f t="shared" si="69"/>
        <v>2</v>
      </c>
      <c r="X106" s="72">
        <f t="shared" si="69"/>
        <v>7</v>
      </c>
      <c r="Y106" s="73">
        <f t="shared" si="69"/>
        <v>0.7142857142857143</v>
      </c>
      <c r="Z106" s="73">
        <f t="shared" si="69"/>
        <v>0.5</v>
      </c>
      <c r="AA106" s="71">
        <f t="shared" si="69"/>
        <v>10000</v>
      </c>
      <c r="AB106" s="71">
        <f t="shared" si="69"/>
        <v>9905.4743711014507</v>
      </c>
      <c r="AC106" s="71">
        <f t="shared" si="49"/>
        <v>94.525628898549257</v>
      </c>
      <c r="AD106" s="76">
        <f t="shared" si="64"/>
        <v>10.199999999999966</v>
      </c>
      <c r="AE106" s="71">
        <f t="shared" ref="AE106:AO121" si="71">AE105</f>
        <v>0.70000000000000007</v>
      </c>
      <c r="AF106" s="71">
        <f t="shared" si="71"/>
        <v>5.6000000000000005</v>
      </c>
      <c r="AG106" s="74">
        <f t="shared" si="71"/>
        <v>200</v>
      </c>
      <c r="AH106" s="60">
        <f t="shared" si="71"/>
        <v>50</v>
      </c>
      <c r="AI106" s="60">
        <f t="shared" si="71"/>
        <v>280</v>
      </c>
      <c r="AJ106" s="60">
        <f t="shared" si="71"/>
        <v>10280</v>
      </c>
      <c r="AK106" s="60">
        <f t="shared" si="71"/>
        <v>460.27990038164342</v>
      </c>
      <c r="AL106" s="60">
        <f t="shared" si="71"/>
        <v>9.2055980076328687</v>
      </c>
      <c r="AM106" s="60">
        <f t="shared" si="71"/>
        <v>-270.98791532439691</v>
      </c>
      <c r="AN106" s="60">
        <f t="shared" si="71"/>
        <v>-270.98791532439691</v>
      </c>
      <c r="AO106" s="60">
        <f t="shared" si="71"/>
        <v>270.98791532439691</v>
      </c>
      <c r="AP106" s="61" t="str">
        <f t="shared" si="50"/>
        <v/>
      </c>
      <c r="AQ106" s="62">
        <f t="shared" si="46"/>
        <v>35</v>
      </c>
      <c r="AR106" s="63">
        <f t="shared" si="51"/>
        <v>1.9711370595718529</v>
      </c>
      <c r="AS106" s="63">
        <f t="shared" si="52"/>
        <v>98.556852978592644</v>
      </c>
      <c r="AT106" s="63">
        <f t="shared" si="53"/>
        <v>197.11370595718529</v>
      </c>
      <c r="AU106" s="63">
        <f t="shared" si="47"/>
        <v>-98.556852978592644</v>
      </c>
      <c r="AV106" s="68">
        <f t="shared" si="54"/>
        <v>0.1</v>
      </c>
      <c r="AW106" s="63">
        <f t="shared" si="55"/>
        <v>492.78426489296322</v>
      </c>
      <c r="AX106" s="63">
        <f t="shared" si="56"/>
        <v>-197.11370595718529</v>
      </c>
      <c r="AY106" s="64">
        <f t="shared" si="57"/>
        <v>295.67055893577793</v>
      </c>
      <c r="AZ106" s="65">
        <f t="shared" si="58"/>
        <v>201.14493003722868</v>
      </c>
      <c r="BA106" s="51">
        <f t="shared" si="59"/>
        <v>689.89797085014857</v>
      </c>
      <c r="BB106" s="55">
        <f t="shared" si="60"/>
        <v>6.9648150608806692E-2</v>
      </c>
      <c r="BC106" s="55">
        <f t="shared" si="61"/>
        <v>3.1279406694359033</v>
      </c>
      <c r="BE106" s="52">
        <f>IF(((AS106-T106)/T106)&gt;=BE$4,AD106,"")</f>
        <v>10.199999999999966</v>
      </c>
      <c r="BF106" s="52" t="str">
        <f t="shared" si="62"/>
        <v/>
      </c>
      <c r="BG106" s="52">
        <f>IF(BB106&lt;=BG$4,AD106,"")</f>
        <v>10.199999999999966</v>
      </c>
      <c r="BH106" s="52">
        <f>IF(BC106&gt;=BH$4,AD106,"")</f>
        <v>10.199999999999966</v>
      </c>
    </row>
    <row r="107" spans="19:60">
      <c r="S107" s="70">
        <f t="shared" si="70"/>
        <v>7</v>
      </c>
      <c r="T107" s="71">
        <f t="shared" si="70"/>
        <v>50</v>
      </c>
      <c r="U107" s="71">
        <f t="shared" si="70"/>
        <v>2</v>
      </c>
      <c r="V107" s="72">
        <f t="shared" si="45"/>
        <v>5</v>
      </c>
      <c r="W107" s="70">
        <f t="shared" si="69"/>
        <v>2</v>
      </c>
      <c r="X107" s="72">
        <f t="shared" si="69"/>
        <v>7</v>
      </c>
      <c r="Y107" s="73">
        <f t="shared" si="69"/>
        <v>0.7142857142857143</v>
      </c>
      <c r="Z107" s="73">
        <f t="shared" si="69"/>
        <v>0.5</v>
      </c>
      <c r="AA107" s="71">
        <f t="shared" si="69"/>
        <v>10000</v>
      </c>
      <c r="AB107" s="71">
        <f t="shared" si="69"/>
        <v>9905.4743711014507</v>
      </c>
      <c r="AC107" s="71">
        <f t="shared" si="49"/>
        <v>94.525628898549257</v>
      </c>
      <c r="AD107" s="76">
        <f t="shared" si="64"/>
        <v>10.099999999999966</v>
      </c>
      <c r="AE107" s="71">
        <f t="shared" si="71"/>
        <v>0.70000000000000007</v>
      </c>
      <c r="AF107" s="71">
        <f t="shared" si="71"/>
        <v>5.6000000000000005</v>
      </c>
      <c r="AG107" s="74">
        <f t="shared" si="71"/>
        <v>200</v>
      </c>
      <c r="AH107" s="60">
        <f t="shared" si="71"/>
        <v>50</v>
      </c>
      <c r="AI107" s="60">
        <f t="shared" si="71"/>
        <v>280</v>
      </c>
      <c r="AJ107" s="60">
        <f t="shared" si="71"/>
        <v>10280</v>
      </c>
      <c r="AK107" s="60">
        <f t="shared" si="71"/>
        <v>460.27990038164342</v>
      </c>
      <c r="AL107" s="60">
        <f t="shared" si="71"/>
        <v>9.2055980076328687</v>
      </c>
      <c r="AM107" s="60">
        <f t="shared" si="71"/>
        <v>-270.98791532439691</v>
      </c>
      <c r="AN107" s="60">
        <f t="shared" si="71"/>
        <v>-270.98791532439691</v>
      </c>
      <c r="AO107" s="60">
        <f t="shared" si="71"/>
        <v>270.98791532439691</v>
      </c>
      <c r="AP107" s="61" t="str">
        <f t="shared" si="50"/>
        <v/>
      </c>
      <c r="AQ107" s="62">
        <f t="shared" si="46"/>
        <v>35</v>
      </c>
      <c r="AR107" s="63">
        <f t="shared" si="51"/>
        <v>1.9807522779834557</v>
      </c>
      <c r="AS107" s="63">
        <f t="shared" si="52"/>
        <v>99.037613899172783</v>
      </c>
      <c r="AT107" s="63">
        <f t="shared" si="53"/>
        <v>198.07522779834557</v>
      </c>
      <c r="AU107" s="63">
        <f t="shared" si="47"/>
        <v>-99.037613899172783</v>
      </c>
      <c r="AV107" s="68">
        <f t="shared" si="54"/>
        <v>0.1</v>
      </c>
      <c r="AW107" s="63">
        <f t="shared" si="55"/>
        <v>495.18806949586394</v>
      </c>
      <c r="AX107" s="63">
        <f t="shared" si="56"/>
        <v>-198.07522779834557</v>
      </c>
      <c r="AY107" s="64">
        <f t="shared" si="57"/>
        <v>297.11284169751838</v>
      </c>
      <c r="AZ107" s="65">
        <f t="shared" si="58"/>
        <v>202.58721279896912</v>
      </c>
      <c r="BA107" s="51">
        <f t="shared" si="59"/>
        <v>693.26329729420945</v>
      </c>
      <c r="BB107" s="55">
        <f t="shared" si="60"/>
        <v>6.9987894705654696E-2</v>
      </c>
      <c r="BC107" s="55">
        <f t="shared" si="61"/>
        <v>3.1431987828020507</v>
      </c>
      <c r="BE107" s="52">
        <f>IF(((AS107-T107)/T107)&gt;=BE$4,AD107,"")</f>
        <v>10.099999999999966</v>
      </c>
      <c r="BF107" s="52" t="str">
        <f t="shared" si="62"/>
        <v/>
      </c>
      <c r="BG107" s="52">
        <f>IF(BB107&lt;=BG$4,AD107,"")</f>
        <v>10.099999999999966</v>
      </c>
      <c r="BH107" s="52">
        <f>IF(BC107&gt;=BH$4,AD107,"")</f>
        <v>10.099999999999966</v>
      </c>
    </row>
    <row r="108" spans="19:60">
      <c r="S108" s="70">
        <f t="shared" si="70"/>
        <v>7</v>
      </c>
      <c r="T108" s="71">
        <f t="shared" si="70"/>
        <v>50</v>
      </c>
      <c r="U108" s="71">
        <f t="shared" si="70"/>
        <v>2</v>
      </c>
      <c r="V108" s="72">
        <f t="shared" si="45"/>
        <v>5</v>
      </c>
      <c r="W108" s="70">
        <f t="shared" si="69"/>
        <v>2</v>
      </c>
      <c r="X108" s="72">
        <f t="shared" si="69"/>
        <v>7</v>
      </c>
      <c r="Y108" s="73">
        <f t="shared" si="69"/>
        <v>0.7142857142857143</v>
      </c>
      <c r="Z108" s="73">
        <f t="shared" si="69"/>
        <v>0.5</v>
      </c>
      <c r="AA108" s="71">
        <f t="shared" si="69"/>
        <v>10000</v>
      </c>
      <c r="AB108" s="71">
        <f t="shared" si="69"/>
        <v>9905.4743711014507</v>
      </c>
      <c r="AC108" s="71">
        <f t="shared" si="49"/>
        <v>94.525628898549257</v>
      </c>
      <c r="AD108" s="76">
        <f t="shared" si="64"/>
        <v>9.9999999999999662</v>
      </c>
      <c r="AE108" s="71">
        <f t="shared" si="71"/>
        <v>0.70000000000000007</v>
      </c>
      <c r="AF108" s="71">
        <f t="shared" si="71"/>
        <v>5.6000000000000005</v>
      </c>
      <c r="AG108" s="74">
        <f t="shared" si="71"/>
        <v>200</v>
      </c>
      <c r="AH108" s="60">
        <f t="shared" si="71"/>
        <v>50</v>
      </c>
      <c r="AI108" s="60">
        <f t="shared" si="71"/>
        <v>280</v>
      </c>
      <c r="AJ108" s="60">
        <f t="shared" si="71"/>
        <v>10280</v>
      </c>
      <c r="AK108" s="60">
        <f t="shared" si="71"/>
        <v>460.27990038164342</v>
      </c>
      <c r="AL108" s="60">
        <f t="shared" si="71"/>
        <v>9.2055980076328687</v>
      </c>
      <c r="AM108" s="60">
        <f t="shared" si="71"/>
        <v>-270.98791532439691</v>
      </c>
      <c r="AN108" s="60">
        <f t="shared" si="71"/>
        <v>-270.98791532439691</v>
      </c>
      <c r="AO108" s="60">
        <f t="shared" si="71"/>
        <v>270.98791532439691</v>
      </c>
      <c r="AP108" s="61" t="str">
        <f t="shared" si="50"/>
        <v/>
      </c>
      <c r="AQ108" s="62">
        <f t="shared" si="46"/>
        <v>35</v>
      </c>
      <c r="AR108" s="63">
        <f t="shared" si="51"/>
        <v>1.9905598007632901</v>
      </c>
      <c r="AS108" s="63">
        <f t="shared" si="52"/>
        <v>99.527990038164504</v>
      </c>
      <c r="AT108" s="63">
        <f t="shared" si="53"/>
        <v>199.05598007632901</v>
      </c>
      <c r="AU108" s="63">
        <f t="shared" si="47"/>
        <v>-99.527990038164504</v>
      </c>
      <c r="AV108" s="68">
        <f t="shared" si="54"/>
        <v>0.1</v>
      </c>
      <c r="AW108" s="63">
        <f t="shared" si="55"/>
        <v>497.6399501908225</v>
      </c>
      <c r="AX108" s="63">
        <f t="shared" si="56"/>
        <v>-199.05598007632901</v>
      </c>
      <c r="AY108" s="64">
        <f t="shared" si="57"/>
        <v>298.58397011449347</v>
      </c>
      <c r="AZ108" s="65">
        <f t="shared" si="58"/>
        <v>204.05834121594421</v>
      </c>
      <c r="BA108" s="51">
        <f t="shared" si="59"/>
        <v>696.69593026715154</v>
      </c>
      <c r="BB108" s="55">
        <f t="shared" si="60"/>
        <v>7.0334433684439646E-2</v>
      </c>
      <c r="BC108" s="55">
        <f t="shared" si="61"/>
        <v>3.1587620584355194</v>
      </c>
      <c r="BE108" s="52">
        <f>IF(((AS108-T108)/T108)&gt;=BE$4,AD108,"")</f>
        <v>9.9999999999999662</v>
      </c>
      <c r="BF108" s="52" t="str">
        <f t="shared" si="62"/>
        <v/>
      </c>
      <c r="BG108" s="52">
        <f>IF(BB108&lt;=BG$4,AD108,"")</f>
        <v>9.9999999999999662</v>
      </c>
      <c r="BH108" s="52">
        <f>IF(BC108&gt;=BH$4,AD108,"")</f>
        <v>9.9999999999999662</v>
      </c>
    </row>
    <row r="109" spans="19:60">
      <c r="S109" s="70">
        <f t="shared" si="70"/>
        <v>7</v>
      </c>
      <c r="T109" s="71">
        <f t="shared" si="70"/>
        <v>50</v>
      </c>
      <c r="U109" s="71">
        <f t="shared" si="70"/>
        <v>2</v>
      </c>
      <c r="V109" s="72">
        <f t="shared" si="45"/>
        <v>5</v>
      </c>
      <c r="W109" s="70">
        <f t="shared" si="69"/>
        <v>2</v>
      </c>
      <c r="X109" s="72">
        <f t="shared" si="69"/>
        <v>7</v>
      </c>
      <c r="Y109" s="73">
        <f t="shared" si="69"/>
        <v>0.7142857142857143</v>
      </c>
      <c r="Z109" s="73">
        <f t="shared" si="69"/>
        <v>0.5</v>
      </c>
      <c r="AA109" s="71">
        <f t="shared" si="69"/>
        <v>10000</v>
      </c>
      <c r="AB109" s="71">
        <f t="shared" si="69"/>
        <v>9905.4743711014507</v>
      </c>
      <c r="AC109" s="71">
        <f t="shared" si="49"/>
        <v>94.525628898549257</v>
      </c>
      <c r="AD109" s="76">
        <f t="shared" si="64"/>
        <v>9.8999999999999666</v>
      </c>
      <c r="AE109" s="71">
        <f t="shared" si="71"/>
        <v>0.70000000000000007</v>
      </c>
      <c r="AF109" s="71">
        <f t="shared" si="71"/>
        <v>5.6000000000000005</v>
      </c>
      <c r="AG109" s="74">
        <f t="shared" si="71"/>
        <v>200</v>
      </c>
      <c r="AH109" s="60">
        <f t="shared" si="71"/>
        <v>50</v>
      </c>
      <c r="AI109" s="60">
        <f t="shared" si="71"/>
        <v>280</v>
      </c>
      <c r="AJ109" s="60">
        <f t="shared" si="71"/>
        <v>10280</v>
      </c>
      <c r="AK109" s="60">
        <f t="shared" si="71"/>
        <v>460.27990038164342</v>
      </c>
      <c r="AL109" s="60">
        <f t="shared" si="71"/>
        <v>9.2055980076328687</v>
      </c>
      <c r="AM109" s="60">
        <f t="shared" si="71"/>
        <v>-270.98791532439691</v>
      </c>
      <c r="AN109" s="60">
        <f t="shared" si="71"/>
        <v>-270.98791532439691</v>
      </c>
      <c r="AO109" s="60">
        <f t="shared" si="71"/>
        <v>270.98791532439691</v>
      </c>
      <c r="AP109" s="61" t="str">
        <f t="shared" si="50"/>
        <v/>
      </c>
      <c r="AQ109" s="62">
        <f t="shared" si="46"/>
        <v>35</v>
      </c>
      <c r="AR109" s="63">
        <f t="shared" si="51"/>
        <v>2.0005654553164547</v>
      </c>
      <c r="AS109" s="63">
        <f t="shared" si="52"/>
        <v>100.02827276582273</v>
      </c>
      <c r="AT109" s="63">
        <f t="shared" si="53"/>
        <v>200.05654553164547</v>
      </c>
      <c r="AU109" s="63">
        <f t="shared" si="47"/>
        <v>-100.02827276582273</v>
      </c>
      <c r="AV109" s="68">
        <f t="shared" si="54"/>
        <v>0.1</v>
      </c>
      <c r="AW109" s="63">
        <f t="shared" si="55"/>
        <v>500.14136382911369</v>
      </c>
      <c r="AX109" s="63">
        <f t="shared" si="56"/>
        <v>-200.05654553164547</v>
      </c>
      <c r="AY109" s="64">
        <f t="shared" si="57"/>
        <v>300.08481829746825</v>
      </c>
      <c r="AZ109" s="65">
        <f t="shared" si="58"/>
        <v>205.55918939891899</v>
      </c>
      <c r="BA109" s="51">
        <f t="shared" si="59"/>
        <v>700.19790936075913</v>
      </c>
      <c r="BB109" s="55">
        <f t="shared" si="60"/>
        <v>7.0687973450674818E-2</v>
      </c>
      <c r="BC109" s="55">
        <f t="shared" si="61"/>
        <v>3.1746397436777469</v>
      </c>
      <c r="BE109" s="52">
        <f>IF(((AS109-T109)/T109)&gt;=BE$4,AD109,"")</f>
        <v>9.8999999999999666</v>
      </c>
      <c r="BF109" s="52" t="str">
        <f t="shared" si="62"/>
        <v/>
      </c>
      <c r="BG109" s="52">
        <f>IF(BB109&lt;=BG$4,AD109,"")</f>
        <v>9.8999999999999666</v>
      </c>
      <c r="BH109" s="52">
        <f>IF(BC109&gt;=BH$4,AD109,"")</f>
        <v>9.8999999999999666</v>
      </c>
    </row>
    <row r="110" spans="19:60">
      <c r="S110" s="70">
        <f t="shared" si="70"/>
        <v>7</v>
      </c>
      <c r="T110" s="71">
        <f t="shared" si="70"/>
        <v>50</v>
      </c>
      <c r="U110" s="71">
        <f t="shared" si="70"/>
        <v>2</v>
      </c>
      <c r="V110" s="72">
        <f t="shared" si="45"/>
        <v>5</v>
      </c>
      <c r="W110" s="70">
        <f t="shared" si="69"/>
        <v>2</v>
      </c>
      <c r="X110" s="72">
        <f t="shared" si="69"/>
        <v>7</v>
      </c>
      <c r="Y110" s="73">
        <f t="shared" si="69"/>
        <v>0.7142857142857143</v>
      </c>
      <c r="Z110" s="73">
        <f t="shared" si="69"/>
        <v>0.5</v>
      </c>
      <c r="AA110" s="71">
        <f t="shared" si="69"/>
        <v>10000</v>
      </c>
      <c r="AB110" s="71">
        <f t="shared" si="69"/>
        <v>9905.4743711014507</v>
      </c>
      <c r="AC110" s="71">
        <f t="shared" si="49"/>
        <v>94.525628898549257</v>
      </c>
      <c r="AD110" s="76">
        <f t="shared" si="64"/>
        <v>9.799999999999967</v>
      </c>
      <c r="AE110" s="71">
        <f t="shared" si="71"/>
        <v>0.70000000000000007</v>
      </c>
      <c r="AF110" s="71">
        <f t="shared" si="71"/>
        <v>5.6000000000000005</v>
      </c>
      <c r="AG110" s="74">
        <f t="shared" si="71"/>
        <v>200</v>
      </c>
      <c r="AH110" s="60">
        <f t="shared" si="71"/>
        <v>50</v>
      </c>
      <c r="AI110" s="60">
        <f t="shared" si="71"/>
        <v>280</v>
      </c>
      <c r="AJ110" s="60">
        <f t="shared" si="71"/>
        <v>10280</v>
      </c>
      <c r="AK110" s="60">
        <f t="shared" si="71"/>
        <v>460.27990038164342</v>
      </c>
      <c r="AL110" s="60">
        <f t="shared" si="71"/>
        <v>9.2055980076328687</v>
      </c>
      <c r="AM110" s="60">
        <f t="shared" si="71"/>
        <v>-270.98791532439691</v>
      </c>
      <c r="AN110" s="60">
        <f t="shared" si="71"/>
        <v>-270.98791532439691</v>
      </c>
      <c r="AO110" s="60">
        <f t="shared" si="71"/>
        <v>270.98791532439691</v>
      </c>
      <c r="AP110" s="61" t="str">
        <f t="shared" si="50"/>
        <v/>
      </c>
      <c r="AQ110" s="62">
        <f t="shared" si="46"/>
        <v>35</v>
      </c>
      <c r="AR110" s="63">
        <f t="shared" si="51"/>
        <v>2.0107753069013166</v>
      </c>
      <c r="AS110" s="63">
        <f t="shared" si="52"/>
        <v>100.53876534506583</v>
      </c>
      <c r="AT110" s="63">
        <f t="shared" si="53"/>
        <v>201.07753069013165</v>
      </c>
      <c r="AU110" s="63">
        <f t="shared" si="47"/>
        <v>-100.53876534506583</v>
      </c>
      <c r="AV110" s="68">
        <f t="shared" si="54"/>
        <v>0.1</v>
      </c>
      <c r="AW110" s="63">
        <f t="shared" si="55"/>
        <v>502.69382672532913</v>
      </c>
      <c r="AX110" s="63">
        <f t="shared" si="56"/>
        <v>-201.07753069013165</v>
      </c>
      <c r="AY110" s="64">
        <f t="shared" si="57"/>
        <v>301.61629603519748</v>
      </c>
      <c r="AZ110" s="65">
        <f t="shared" si="58"/>
        <v>207.09066713664822</v>
      </c>
      <c r="BA110" s="51">
        <f t="shared" si="59"/>
        <v>703.77135741546078</v>
      </c>
      <c r="BB110" s="55">
        <f t="shared" si="60"/>
        <v>7.1048728314180076E-2</v>
      </c>
      <c r="BC110" s="55">
        <f t="shared" si="61"/>
        <v>3.1908414633126716</v>
      </c>
      <c r="BE110" s="52">
        <f>IF(((AS110-T110)/T110)&gt;=BE$4,AD110,"")</f>
        <v>9.799999999999967</v>
      </c>
      <c r="BF110" s="52" t="str">
        <f t="shared" si="62"/>
        <v/>
      </c>
      <c r="BG110" s="52">
        <f>IF(BB110&lt;=BG$4,AD110,"")</f>
        <v>9.799999999999967</v>
      </c>
      <c r="BH110" s="52">
        <f>IF(BC110&gt;=BH$4,AD110,"")</f>
        <v>9.799999999999967</v>
      </c>
    </row>
    <row r="111" spans="19:60">
      <c r="S111" s="70">
        <f t="shared" si="70"/>
        <v>7</v>
      </c>
      <c r="T111" s="71">
        <f t="shared" si="70"/>
        <v>50</v>
      </c>
      <c r="U111" s="71">
        <f t="shared" si="70"/>
        <v>2</v>
      </c>
      <c r="V111" s="72">
        <f t="shared" si="45"/>
        <v>5</v>
      </c>
      <c r="W111" s="70">
        <f t="shared" si="69"/>
        <v>2</v>
      </c>
      <c r="X111" s="72">
        <f t="shared" si="69"/>
        <v>7</v>
      </c>
      <c r="Y111" s="73">
        <f t="shared" si="69"/>
        <v>0.7142857142857143</v>
      </c>
      <c r="Z111" s="73">
        <f t="shared" si="69"/>
        <v>0.5</v>
      </c>
      <c r="AA111" s="71">
        <f t="shared" si="69"/>
        <v>10000</v>
      </c>
      <c r="AB111" s="71">
        <f t="shared" si="69"/>
        <v>9905.4743711014507</v>
      </c>
      <c r="AC111" s="71">
        <f t="shared" si="49"/>
        <v>94.525628898549257</v>
      </c>
      <c r="AD111" s="76">
        <f t="shared" si="64"/>
        <v>9.6999999999999673</v>
      </c>
      <c r="AE111" s="71">
        <f t="shared" si="71"/>
        <v>0.70000000000000007</v>
      </c>
      <c r="AF111" s="71">
        <f t="shared" si="71"/>
        <v>5.6000000000000005</v>
      </c>
      <c r="AG111" s="74">
        <f t="shared" si="71"/>
        <v>200</v>
      </c>
      <c r="AH111" s="60">
        <f t="shared" si="71"/>
        <v>50</v>
      </c>
      <c r="AI111" s="60">
        <f t="shared" si="71"/>
        <v>280</v>
      </c>
      <c r="AJ111" s="60">
        <f t="shared" si="71"/>
        <v>10280</v>
      </c>
      <c r="AK111" s="60">
        <f t="shared" si="71"/>
        <v>460.27990038164342</v>
      </c>
      <c r="AL111" s="60">
        <f t="shared" si="71"/>
        <v>9.2055980076328687</v>
      </c>
      <c r="AM111" s="60">
        <f t="shared" si="71"/>
        <v>-270.98791532439691</v>
      </c>
      <c r="AN111" s="60">
        <f t="shared" si="71"/>
        <v>-270.98791532439691</v>
      </c>
      <c r="AO111" s="60">
        <f t="shared" si="71"/>
        <v>270.98791532439691</v>
      </c>
      <c r="AP111" s="61" t="str">
        <f t="shared" si="50"/>
        <v/>
      </c>
      <c r="AQ111" s="62">
        <f t="shared" si="46"/>
        <v>35</v>
      </c>
      <c r="AR111" s="63">
        <f t="shared" si="51"/>
        <v>2.0211956708899899</v>
      </c>
      <c r="AS111" s="63">
        <f t="shared" si="52"/>
        <v>101.0597835444995</v>
      </c>
      <c r="AT111" s="63">
        <f t="shared" si="53"/>
        <v>202.11956708899899</v>
      </c>
      <c r="AU111" s="63">
        <f t="shared" si="47"/>
        <v>-101.0597835444995</v>
      </c>
      <c r="AV111" s="68">
        <f t="shared" si="54"/>
        <v>0.1</v>
      </c>
      <c r="AW111" s="63">
        <f t="shared" si="55"/>
        <v>505.29891772249749</v>
      </c>
      <c r="AX111" s="63">
        <f t="shared" si="56"/>
        <v>-202.11956708899899</v>
      </c>
      <c r="AY111" s="64">
        <f t="shared" si="57"/>
        <v>303.17935063349853</v>
      </c>
      <c r="AZ111" s="65">
        <f t="shared" si="58"/>
        <v>208.65372173494927</v>
      </c>
      <c r="BA111" s="51">
        <f t="shared" si="59"/>
        <v>707.41848481149646</v>
      </c>
      <c r="BB111" s="55">
        <f t="shared" si="60"/>
        <v>7.1416921422293708E-2</v>
      </c>
      <c r="BC111" s="55">
        <f t="shared" si="61"/>
        <v>3.2073772390225441</v>
      </c>
      <c r="BE111" s="52">
        <f>IF(((AS111-T111)/T111)&gt;=BE$4,AD111,"")</f>
        <v>9.6999999999999673</v>
      </c>
      <c r="BF111" s="52" t="str">
        <f t="shared" si="62"/>
        <v/>
      </c>
      <c r="BG111" s="52">
        <f>IF(BB111&lt;=BG$4,AD111,"")</f>
        <v>9.6999999999999673</v>
      </c>
      <c r="BH111" s="52">
        <f>IF(BC111&gt;=BH$4,AD111,"")</f>
        <v>9.6999999999999673</v>
      </c>
    </row>
    <row r="112" spans="19:60">
      <c r="S112" s="70">
        <f t="shared" si="70"/>
        <v>7</v>
      </c>
      <c r="T112" s="71">
        <f t="shared" si="70"/>
        <v>50</v>
      </c>
      <c r="U112" s="71">
        <f t="shared" si="70"/>
        <v>2</v>
      </c>
      <c r="V112" s="72">
        <f t="shared" si="45"/>
        <v>5</v>
      </c>
      <c r="W112" s="70">
        <f t="shared" si="69"/>
        <v>2</v>
      </c>
      <c r="X112" s="72">
        <f t="shared" si="69"/>
        <v>7</v>
      </c>
      <c r="Y112" s="73">
        <f t="shared" si="69"/>
        <v>0.7142857142857143</v>
      </c>
      <c r="Z112" s="73">
        <f t="shared" si="69"/>
        <v>0.5</v>
      </c>
      <c r="AA112" s="71">
        <f t="shared" si="69"/>
        <v>10000</v>
      </c>
      <c r="AB112" s="71">
        <f t="shared" si="69"/>
        <v>9905.4743711014507</v>
      </c>
      <c r="AC112" s="71">
        <f t="shared" si="49"/>
        <v>94.525628898549257</v>
      </c>
      <c r="AD112" s="76">
        <f t="shared" si="64"/>
        <v>9.5999999999999677</v>
      </c>
      <c r="AE112" s="71">
        <f t="shared" si="71"/>
        <v>0.70000000000000007</v>
      </c>
      <c r="AF112" s="71">
        <f t="shared" si="71"/>
        <v>5.6000000000000005</v>
      </c>
      <c r="AG112" s="74">
        <f t="shared" si="71"/>
        <v>200</v>
      </c>
      <c r="AH112" s="60">
        <f t="shared" si="71"/>
        <v>50</v>
      </c>
      <c r="AI112" s="60">
        <f t="shared" si="71"/>
        <v>280</v>
      </c>
      <c r="AJ112" s="60">
        <f t="shared" si="71"/>
        <v>10280</v>
      </c>
      <c r="AK112" s="60">
        <f t="shared" si="71"/>
        <v>460.27990038164342</v>
      </c>
      <c r="AL112" s="60">
        <f t="shared" si="71"/>
        <v>9.2055980076328687</v>
      </c>
      <c r="AM112" s="60">
        <f t="shared" si="71"/>
        <v>-270.98791532439691</v>
      </c>
      <c r="AN112" s="60">
        <f t="shared" si="71"/>
        <v>-270.98791532439691</v>
      </c>
      <c r="AO112" s="60">
        <f t="shared" si="71"/>
        <v>270.98791532439691</v>
      </c>
      <c r="AP112" s="61" t="str">
        <f t="shared" si="50"/>
        <v/>
      </c>
      <c r="AQ112" s="62">
        <f t="shared" si="46"/>
        <v>35</v>
      </c>
      <c r="AR112" s="63">
        <f t="shared" si="51"/>
        <v>2.0318331257950941</v>
      </c>
      <c r="AS112" s="63">
        <f t="shared" si="52"/>
        <v>101.59165628975471</v>
      </c>
      <c r="AT112" s="63">
        <f t="shared" si="53"/>
        <v>203.18331257950942</v>
      </c>
      <c r="AU112" s="63">
        <f t="shared" si="47"/>
        <v>-101.59165628975471</v>
      </c>
      <c r="AV112" s="68">
        <f t="shared" si="54"/>
        <v>0.1</v>
      </c>
      <c r="AW112" s="63">
        <f t="shared" si="55"/>
        <v>507.95828144877356</v>
      </c>
      <c r="AX112" s="63">
        <f t="shared" si="56"/>
        <v>-203.18331257950942</v>
      </c>
      <c r="AY112" s="64">
        <f t="shared" si="57"/>
        <v>304.77496886926417</v>
      </c>
      <c r="AZ112" s="65">
        <f t="shared" si="58"/>
        <v>210.24933997071491</v>
      </c>
      <c r="BA112" s="51">
        <f t="shared" si="59"/>
        <v>711.14159402828295</v>
      </c>
      <c r="BB112" s="55">
        <f t="shared" si="60"/>
        <v>7.1792785220159708E-2</v>
      </c>
      <c r="BC112" s="55">
        <f t="shared" si="61"/>
        <v>3.2242575100597053</v>
      </c>
      <c r="BE112" s="52">
        <f>IF(((AS112-T112)/T112)&gt;=BE$4,AD112,"")</f>
        <v>9.5999999999999677</v>
      </c>
      <c r="BF112" s="52" t="str">
        <f t="shared" si="62"/>
        <v/>
      </c>
      <c r="BG112" s="52">
        <f>IF(BB112&lt;=BG$4,AD112,"")</f>
        <v>9.5999999999999677</v>
      </c>
      <c r="BH112" s="52">
        <f>IF(BC112&gt;=BH$4,AD112,"")</f>
        <v>9.5999999999999677</v>
      </c>
    </row>
    <row r="113" spans="19:60">
      <c r="S113" s="70">
        <f t="shared" si="70"/>
        <v>7</v>
      </c>
      <c r="T113" s="71">
        <f t="shared" si="70"/>
        <v>50</v>
      </c>
      <c r="U113" s="71">
        <f t="shared" si="70"/>
        <v>2</v>
      </c>
      <c r="V113" s="72">
        <f t="shared" si="45"/>
        <v>5</v>
      </c>
      <c r="W113" s="70">
        <f t="shared" si="69"/>
        <v>2</v>
      </c>
      <c r="X113" s="72">
        <f t="shared" si="69"/>
        <v>7</v>
      </c>
      <c r="Y113" s="73">
        <f t="shared" si="69"/>
        <v>0.7142857142857143</v>
      </c>
      <c r="Z113" s="73">
        <f t="shared" si="69"/>
        <v>0.5</v>
      </c>
      <c r="AA113" s="71">
        <f t="shared" si="69"/>
        <v>10000</v>
      </c>
      <c r="AB113" s="71">
        <f t="shared" si="69"/>
        <v>9905.4743711014507</v>
      </c>
      <c r="AC113" s="71">
        <f t="shared" si="49"/>
        <v>94.525628898549257</v>
      </c>
      <c r="AD113" s="76">
        <f t="shared" si="64"/>
        <v>9.499999999999968</v>
      </c>
      <c r="AE113" s="71">
        <f t="shared" si="71"/>
        <v>0.70000000000000007</v>
      </c>
      <c r="AF113" s="71">
        <f t="shared" si="71"/>
        <v>5.6000000000000005</v>
      </c>
      <c r="AG113" s="74">
        <f t="shared" si="71"/>
        <v>200</v>
      </c>
      <c r="AH113" s="60">
        <f t="shared" si="71"/>
        <v>50</v>
      </c>
      <c r="AI113" s="60">
        <f t="shared" si="71"/>
        <v>280</v>
      </c>
      <c r="AJ113" s="60">
        <f t="shared" si="71"/>
        <v>10280</v>
      </c>
      <c r="AK113" s="60">
        <f t="shared" si="71"/>
        <v>460.27990038164342</v>
      </c>
      <c r="AL113" s="60">
        <f t="shared" si="71"/>
        <v>9.2055980076328687</v>
      </c>
      <c r="AM113" s="60">
        <f t="shared" si="71"/>
        <v>-270.98791532439691</v>
      </c>
      <c r="AN113" s="60">
        <f t="shared" si="71"/>
        <v>-270.98791532439691</v>
      </c>
      <c r="AO113" s="60">
        <f t="shared" si="71"/>
        <v>270.98791532439691</v>
      </c>
      <c r="AP113" s="61" t="str">
        <f t="shared" si="50"/>
        <v/>
      </c>
      <c r="AQ113" s="62">
        <f t="shared" si="46"/>
        <v>35</v>
      </c>
      <c r="AR113" s="63">
        <f t="shared" si="51"/>
        <v>2.0426945271192527</v>
      </c>
      <c r="AS113" s="63">
        <f t="shared" si="52"/>
        <v>102.13472635596264</v>
      </c>
      <c r="AT113" s="63">
        <f t="shared" si="53"/>
        <v>204.26945271192528</v>
      </c>
      <c r="AU113" s="63">
        <f t="shared" si="47"/>
        <v>-102.13472635596264</v>
      </c>
      <c r="AV113" s="68">
        <f t="shared" si="54"/>
        <v>0.1</v>
      </c>
      <c r="AW113" s="63">
        <f t="shared" si="55"/>
        <v>510.67363177981321</v>
      </c>
      <c r="AX113" s="63">
        <f t="shared" si="56"/>
        <v>-204.26945271192528</v>
      </c>
      <c r="AY113" s="64">
        <f t="shared" si="57"/>
        <v>306.40417906788792</v>
      </c>
      <c r="AZ113" s="65">
        <f t="shared" si="58"/>
        <v>211.87855016933867</v>
      </c>
      <c r="BA113" s="51">
        <f t="shared" si="59"/>
        <v>714.94308449173855</v>
      </c>
      <c r="BB113" s="55">
        <f t="shared" si="60"/>
        <v>7.2176561940086023E-2</v>
      </c>
      <c r="BC113" s="55">
        <f t="shared" si="61"/>
        <v>3.2414931552239636</v>
      </c>
      <c r="BE113" s="52">
        <f>IF(((AS113-T113)/T113)&gt;=BE$4,AD113,"")</f>
        <v>9.499999999999968</v>
      </c>
      <c r="BF113" s="52" t="str">
        <f t="shared" si="62"/>
        <v/>
      </c>
      <c r="BG113" s="52">
        <f>IF(BB113&lt;=BG$4,AD113,"")</f>
        <v>9.499999999999968</v>
      </c>
      <c r="BH113" s="52">
        <f>IF(BC113&gt;=BH$4,AD113,"")</f>
        <v>9.499999999999968</v>
      </c>
    </row>
    <row r="114" spans="19:60">
      <c r="S114" s="70">
        <f t="shared" si="70"/>
        <v>7</v>
      </c>
      <c r="T114" s="71">
        <f t="shared" si="70"/>
        <v>50</v>
      </c>
      <c r="U114" s="71">
        <f t="shared" si="70"/>
        <v>2</v>
      </c>
      <c r="V114" s="72">
        <f t="shared" si="45"/>
        <v>5</v>
      </c>
      <c r="W114" s="70">
        <f t="shared" si="69"/>
        <v>2</v>
      </c>
      <c r="X114" s="72">
        <f t="shared" si="69"/>
        <v>7</v>
      </c>
      <c r="Y114" s="73">
        <f t="shared" si="69"/>
        <v>0.7142857142857143</v>
      </c>
      <c r="Z114" s="73">
        <f t="shared" si="69"/>
        <v>0.5</v>
      </c>
      <c r="AA114" s="71">
        <f t="shared" si="69"/>
        <v>10000</v>
      </c>
      <c r="AB114" s="71">
        <f t="shared" si="69"/>
        <v>9905.4743711014507</v>
      </c>
      <c r="AC114" s="71">
        <f t="shared" si="49"/>
        <v>94.525628898549257</v>
      </c>
      <c r="AD114" s="76">
        <f t="shared" si="64"/>
        <v>9.3999999999999684</v>
      </c>
      <c r="AE114" s="71">
        <f t="shared" si="71"/>
        <v>0.70000000000000007</v>
      </c>
      <c r="AF114" s="71">
        <f t="shared" si="71"/>
        <v>5.6000000000000005</v>
      </c>
      <c r="AG114" s="74">
        <f t="shared" si="71"/>
        <v>200</v>
      </c>
      <c r="AH114" s="60">
        <f t="shared" si="71"/>
        <v>50</v>
      </c>
      <c r="AI114" s="60">
        <f t="shared" si="71"/>
        <v>280</v>
      </c>
      <c r="AJ114" s="60">
        <f t="shared" si="71"/>
        <v>10280</v>
      </c>
      <c r="AK114" s="60">
        <f t="shared" si="71"/>
        <v>460.27990038164342</v>
      </c>
      <c r="AL114" s="60">
        <f t="shared" si="71"/>
        <v>9.2055980076328687</v>
      </c>
      <c r="AM114" s="60">
        <f t="shared" si="71"/>
        <v>-270.98791532439691</v>
      </c>
      <c r="AN114" s="60">
        <f t="shared" si="71"/>
        <v>-270.98791532439691</v>
      </c>
      <c r="AO114" s="60">
        <f t="shared" si="71"/>
        <v>270.98791532439691</v>
      </c>
      <c r="AP114" s="61" t="str">
        <f t="shared" si="50"/>
        <v/>
      </c>
      <c r="AQ114" s="62">
        <f t="shared" si="46"/>
        <v>35</v>
      </c>
      <c r="AR114" s="63">
        <f t="shared" si="51"/>
        <v>2.0537870220886063</v>
      </c>
      <c r="AS114" s="63">
        <f t="shared" si="52"/>
        <v>102.68935110443032</v>
      </c>
      <c r="AT114" s="63">
        <f t="shared" si="53"/>
        <v>205.37870220886063</v>
      </c>
      <c r="AU114" s="63">
        <f t="shared" si="47"/>
        <v>-102.68935110443032</v>
      </c>
      <c r="AV114" s="68">
        <f t="shared" si="54"/>
        <v>0.1</v>
      </c>
      <c r="AW114" s="63">
        <f t="shared" si="55"/>
        <v>513.44675552215153</v>
      </c>
      <c r="AX114" s="63">
        <f t="shared" si="56"/>
        <v>-205.37870220886063</v>
      </c>
      <c r="AY114" s="64">
        <f t="shared" si="57"/>
        <v>308.06805331329087</v>
      </c>
      <c r="AZ114" s="65">
        <f t="shared" si="58"/>
        <v>213.54242441474162</v>
      </c>
      <c r="BA114" s="51">
        <f t="shared" si="59"/>
        <v>718.82545773101219</v>
      </c>
      <c r="BB114" s="55">
        <f t="shared" si="60"/>
        <v>7.256850412213843E-2</v>
      </c>
      <c r="BC114" s="55">
        <f t="shared" si="61"/>
        <v>3.2590955162427804</v>
      </c>
      <c r="BE114" s="52">
        <f>IF(((AS114-T114)/T114)&gt;=BE$4,AD114,"")</f>
        <v>9.3999999999999684</v>
      </c>
      <c r="BF114" s="52" t="str">
        <f t="shared" si="62"/>
        <v/>
      </c>
      <c r="BG114" s="52">
        <f>IF(BB114&lt;=BG$4,AD114,"")</f>
        <v>9.3999999999999684</v>
      </c>
      <c r="BH114" s="52">
        <f>IF(BC114&gt;=BH$4,AD114,"")</f>
        <v>9.3999999999999684</v>
      </c>
    </row>
    <row r="115" spans="19:60">
      <c r="S115" s="70">
        <f t="shared" si="70"/>
        <v>7</v>
      </c>
      <c r="T115" s="71">
        <f t="shared" si="70"/>
        <v>50</v>
      </c>
      <c r="U115" s="71">
        <f t="shared" si="70"/>
        <v>2</v>
      </c>
      <c r="V115" s="72">
        <f t="shared" si="45"/>
        <v>5</v>
      </c>
      <c r="W115" s="70">
        <f t="shared" si="69"/>
        <v>2</v>
      </c>
      <c r="X115" s="72">
        <f t="shared" si="69"/>
        <v>7</v>
      </c>
      <c r="Y115" s="73">
        <f t="shared" si="69"/>
        <v>0.7142857142857143</v>
      </c>
      <c r="Z115" s="73">
        <f t="shared" si="69"/>
        <v>0.5</v>
      </c>
      <c r="AA115" s="71">
        <f t="shared" si="69"/>
        <v>10000</v>
      </c>
      <c r="AB115" s="71">
        <f t="shared" si="69"/>
        <v>9905.4743711014507</v>
      </c>
      <c r="AC115" s="71">
        <f t="shared" si="49"/>
        <v>94.525628898549257</v>
      </c>
      <c r="AD115" s="76">
        <f t="shared" si="64"/>
        <v>9.2999999999999687</v>
      </c>
      <c r="AE115" s="71">
        <f t="shared" si="71"/>
        <v>0.70000000000000007</v>
      </c>
      <c r="AF115" s="71">
        <f t="shared" si="71"/>
        <v>5.6000000000000005</v>
      </c>
      <c r="AG115" s="74">
        <f t="shared" si="71"/>
        <v>200</v>
      </c>
      <c r="AH115" s="60">
        <f t="shared" si="71"/>
        <v>50</v>
      </c>
      <c r="AI115" s="60">
        <f t="shared" si="71"/>
        <v>280</v>
      </c>
      <c r="AJ115" s="60">
        <f t="shared" si="71"/>
        <v>10280</v>
      </c>
      <c r="AK115" s="60">
        <f t="shared" si="71"/>
        <v>460.27990038164342</v>
      </c>
      <c r="AL115" s="60">
        <f t="shared" si="71"/>
        <v>9.2055980076328687</v>
      </c>
      <c r="AM115" s="60">
        <f t="shared" si="71"/>
        <v>-270.98791532439691</v>
      </c>
      <c r="AN115" s="60">
        <f t="shared" si="71"/>
        <v>-270.98791532439691</v>
      </c>
      <c r="AO115" s="60">
        <f t="shared" si="71"/>
        <v>270.98791532439691</v>
      </c>
      <c r="AP115" s="61" t="str">
        <f t="shared" si="50"/>
        <v/>
      </c>
      <c r="AQ115" s="62">
        <f t="shared" si="46"/>
        <v>35</v>
      </c>
      <c r="AR115" s="63">
        <f t="shared" si="51"/>
        <v>2.065118065336871</v>
      </c>
      <c r="AS115" s="63">
        <f t="shared" si="52"/>
        <v>103.25590326684355</v>
      </c>
      <c r="AT115" s="63">
        <f t="shared" si="53"/>
        <v>206.51180653368709</v>
      </c>
      <c r="AU115" s="63">
        <f t="shared" si="47"/>
        <v>-103.25590326684355</v>
      </c>
      <c r="AV115" s="68">
        <f t="shared" si="54"/>
        <v>0.1</v>
      </c>
      <c r="AW115" s="63">
        <f t="shared" si="55"/>
        <v>516.27951633421776</v>
      </c>
      <c r="AX115" s="63">
        <f t="shared" si="56"/>
        <v>-206.51180653368709</v>
      </c>
      <c r="AY115" s="64">
        <f t="shared" si="57"/>
        <v>309.76770980053067</v>
      </c>
      <c r="AZ115" s="65">
        <f t="shared" si="58"/>
        <v>215.24208090198141</v>
      </c>
      <c r="BA115" s="51">
        <f t="shared" si="59"/>
        <v>722.7913228679048</v>
      </c>
      <c r="BB115" s="55">
        <f t="shared" si="60"/>
        <v>7.2968875168321012E-2</v>
      </c>
      <c r="BC115" s="55">
        <f t="shared" si="61"/>
        <v>3.2770764226598534</v>
      </c>
      <c r="BE115" s="52">
        <f>IF(((AS115-T115)/T115)&gt;=BE$4,AD115,"")</f>
        <v>9.2999999999999687</v>
      </c>
      <c r="BF115" s="52" t="str">
        <f t="shared" si="62"/>
        <v/>
      </c>
      <c r="BG115" s="52">
        <f>IF(BB115&lt;=BG$4,AD115,"")</f>
        <v>9.2999999999999687</v>
      </c>
      <c r="BH115" s="52">
        <f>IF(BC115&gt;=BH$4,AD115,"")</f>
        <v>9.2999999999999687</v>
      </c>
    </row>
    <row r="116" spans="19:60">
      <c r="S116" s="70">
        <f t="shared" si="70"/>
        <v>7</v>
      </c>
      <c r="T116" s="71">
        <f t="shared" si="70"/>
        <v>50</v>
      </c>
      <c r="U116" s="71">
        <f t="shared" si="70"/>
        <v>2</v>
      </c>
      <c r="V116" s="72">
        <f t="shared" si="45"/>
        <v>5</v>
      </c>
      <c r="W116" s="70">
        <f t="shared" si="69"/>
        <v>2</v>
      </c>
      <c r="X116" s="72">
        <f t="shared" si="69"/>
        <v>7</v>
      </c>
      <c r="Y116" s="73">
        <f t="shared" si="69"/>
        <v>0.7142857142857143</v>
      </c>
      <c r="Z116" s="73">
        <f t="shared" si="69"/>
        <v>0.5</v>
      </c>
      <c r="AA116" s="71">
        <f t="shared" si="69"/>
        <v>10000</v>
      </c>
      <c r="AB116" s="71">
        <f t="shared" si="69"/>
        <v>9905.4743711014507</v>
      </c>
      <c r="AC116" s="71">
        <f t="shared" si="49"/>
        <v>94.525628898549257</v>
      </c>
      <c r="AD116" s="76">
        <f t="shared" si="64"/>
        <v>9.1999999999999691</v>
      </c>
      <c r="AE116" s="71">
        <f t="shared" si="71"/>
        <v>0.70000000000000007</v>
      </c>
      <c r="AF116" s="71">
        <f t="shared" si="71"/>
        <v>5.6000000000000005</v>
      </c>
      <c r="AG116" s="74">
        <f t="shared" si="71"/>
        <v>200</v>
      </c>
      <c r="AH116" s="60">
        <f t="shared" si="71"/>
        <v>50</v>
      </c>
      <c r="AI116" s="60">
        <f t="shared" si="71"/>
        <v>280</v>
      </c>
      <c r="AJ116" s="60">
        <f t="shared" si="71"/>
        <v>10280</v>
      </c>
      <c r="AK116" s="60">
        <f t="shared" si="71"/>
        <v>460.27990038164342</v>
      </c>
      <c r="AL116" s="60">
        <f t="shared" si="71"/>
        <v>9.2055980076328687</v>
      </c>
      <c r="AM116" s="60">
        <f t="shared" si="71"/>
        <v>-270.98791532439691</v>
      </c>
      <c r="AN116" s="60">
        <f t="shared" si="71"/>
        <v>-270.98791532439691</v>
      </c>
      <c r="AO116" s="60">
        <f t="shared" si="71"/>
        <v>270.98791532439691</v>
      </c>
      <c r="AP116" s="61" t="str">
        <f t="shared" si="50"/>
        <v/>
      </c>
      <c r="AQ116" s="62">
        <f t="shared" si="46"/>
        <v>35</v>
      </c>
      <c r="AR116" s="63">
        <f t="shared" si="51"/>
        <v>2.076695435612272</v>
      </c>
      <c r="AS116" s="63">
        <f t="shared" si="52"/>
        <v>103.83477178061359</v>
      </c>
      <c r="AT116" s="63">
        <f t="shared" si="53"/>
        <v>207.66954356122719</v>
      </c>
      <c r="AU116" s="63">
        <f t="shared" si="47"/>
        <v>-103.83477178061359</v>
      </c>
      <c r="AV116" s="68">
        <f t="shared" si="54"/>
        <v>0.1</v>
      </c>
      <c r="AW116" s="63">
        <f t="shared" si="55"/>
        <v>519.17385890306798</v>
      </c>
      <c r="AX116" s="63">
        <f t="shared" si="56"/>
        <v>-207.66954356122719</v>
      </c>
      <c r="AY116" s="64">
        <f t="shared" si="57"/>
        <v>311.50431534184077</v>
      </c>
      <c r="AZ116" s="65">
        <f t="shared" si="58"/>
        <v>216.97868644329151</v>
      </c>
      <c r="BA116" s="51">
        <f t="shared" si="59"/>
        <v>726.8434024642952</v>
      </c>
      <c r="BB116" s="55">
        <f t="shared" si="60"/>
        <v>7.3377949932898867E-2</v>
      </c>
      <c r="BC116" s="55">
        <f t="shared" si="61"/>
        <v>3.2954482183468614</v>
      </c>
      <c r="BE116" s="52">
        <f>IF(((AS116-T116)/T116)&gt;=BE$4,AD116,"")</f>
        <v>9.1999999999999691</v>
      </c>
      <c r="BF116" s="52" t="str">
        <f t="shared" si="62"/>
        <v/>
      </c>
      <c r="BG116" s="52">
        <f>IF(BB116&lt;=BG$4,AD116,"")</f>
        <v>9.1999999999999691</v>
      </c>
      <c r="BH116" s="52">
        <f>IF(BC116&gt;=BH$4,AD116,"")</f>
        <v>9.1999999999999691</v>
      </c>
    </row>
    <row r="117" spans="19:60">
      <c r="S117" s="70">
        <f t="shared" si="70"/>
        <v>7</v>
      </c>
      <c r="T117" s="71">
        <f t="shared" si="70"/>
        <v>50</v>
      </c>
      <c r="U117" s="71">
        <f t="shared" si="70"/>
        <v>2</v>
      </c>
      <c r="V117" s="72">
        <f t="shared" si="45"/>
        <v>5</v>
      </c>
      <c r="W117" s="70">
        <f t="shared" si="69"/>
        <v>2</v>
      </c>
      <c r="X117" s="72">
        <f t="shared" si="69"/>
        <v>7</v>
      </c>
      <c r="Y117" s="73">
        <f t="shared" si="69"/>
        <v>0.7142857142857143</v>
      </c>
      <c r="Z117" s="73">
        <f t="shared" si="69"/>
        <v>0.5</v>
      </c>
      <c r="AA117" s="71">
        <f t="shared" si="69"/>
        <v>10000</v>
      </c>
      <c r="AB117" s="71">
        <f t="shared" si="69"/>
        <v>9905.4743711014507</v>
      </c>
      <c r="AC117" s="71">
        <f t="shared" si="49"/>
        <v>94.525628898549257</v>
      </c>
      <c r="AD117" s="76">
        <f t="shared" si="64"/>
        <v>9.0999999999999694</v>
      </c>
      <c r="AE117" s="71">
        <f t="shared" si="71"/>
        <v>0.70000000000000007</v>
      </c>
      <c r="AF117" s="71">
        <f t="shared" si="71"/>
        <v>5.6000000000000005</v>
      </c>
      <c r="AG117" s="74">
        <f t="shared" si="71"/>
        <v>200</v>
      </c>
      <c r="AH117" s="60">
        <f t="shared" si="71"/>
        <v>50</v>
      </c>
      <c r="AI117" s="60">
        <f t="shared" si="71"/>
        <v>280</v>
      </c>
      <c r="AJ117" s="60">
        <f t="shared" si="71"/>
        <v>10280</v>
      </c>
      <c r="AK117" s="60">
        <f t="shared" si="71"/>
        <v>460.27990038164342</v>
      </c>
      <c r="AL117" s="60">
        <f t="shared" si="71"/>
        <v>9.2055980076328687</v>
      </c>
      <c r="AM117" s="60">
        <f t="shared" si="71"/>
        <v>-270.98791532439691</v>
      </c>
      <c r="AN117" s="60">
        <f t="shared" si="71"/>
        <v>-270.98791532439691</v>
      </c>
      <c r="AO117" s="60">
        <f t="shared" si="71"/>
        <v>270.98791532439691</v>
      </c>
      <c r="AP117" s="61" t="str">
        <f t="shared" si="50"/>
        <v/>
      </c>
      <c r="AQ117" s="62">
        <f t="shared" si="46"/>
        <v>35</v>
      </c>
      <c r="AR117" s="63">
        <f t="shared" si="51"/>
        <v>2.0885272535860331</v>
      </c>
      <c r="AS117" s="63">
        <f t="shared" si="52"/>
        <v>104.42636267930166</v>
      </c>
      <c r="AT117" s="63">
        <f t="shared" si="53"/>
        <v>208.85272535860332</v>
      </c>
      <c r="AU117" s="63">
        <f t="shared" si="47"/>
        <v>-104.42636267930166</v>
      </c>
      <c r="AV117" s="68">
        <f t="shared" si="54"/>
        <v>0.1</v>
      </c>
      <c r="AW117" s="63">
        <f t="shared" si="55"/>
        <v>522.13181339650828</v>
      </c>
      <c r="AX117" s="63">
        <f t="shared" si="56"/>
        <v>-208.85272535860332</v>
      </c>
      <c r="AY117" s="64">
        <f t="shared" si="57"/>
        <v>313.27908803790496</v>
      </c>
      <c r="AZ117" s="65">
        <f t="shared" si="58"/>
        <v>218.7534591393557</v>
      </c>
      <c r="BA117" s="51">
        <f t="shared" si="59"/>
        <v>730.98453875511166</v>
      </c>
      <c r="BB117" s="55">
        <f t="shared" si="60"/>
        <v>7.3796015351643277E-2</v>
      </c>
      <c r="BC117" s="55">
        <f t="shared" si="61"/>
        <v>3.3142237897632549</v>
      </c>
      <c r="BE117" s="52">
        <f>IF(((AS117-T117)/T117)&gt;=BE$4,AD117,"")</f>
        <v>9.0999999999999694</v>
      </c>
      <c r="BF117" s="52" t="str">
        <f t="shared" si="62"/>
        <v/>
      </c>
      <c r="BG117" s="52">
        <f>IF(BB117&lt;=BG$4,AD117,"")</f>
        <v>9.0999999999999694</v>
      </c>
      <c r="BH117" s="52">
        <f>IF(BC117&gt;=BH$4,AD117,"")</f>
        <v>9.0999999999999694</v>
      </c>
    </row>
    <row r="118" spans="19:60">
      <c r="S118" s="70">
        <f t="shared" si="70"/>
        <v>7</v>
      </c>
      <c r="T118" s="71">
        <f t="shared" si="70"/>
        <v>50</v>
      </c>
      <c r="U118" s="71">
        <f t="shared" si="70"/>
        <v>2</v>
      </c>
      <c r="V118" s="72">
        <f t="shared" si="45"/>
        <v>5</v>
      </c>
      <c r="W118" s="70">
        <f t="shared" si="69"/>
        <v>2</v>
      </c>
      <c r="X118" s="72">
        <f t="shared" si="69"/>
        <v>7</v>
      </c>
      <c r="Y118" s="73">
        <f t="shared" si="69"/>
        <v>0.7142857142857143</v>
      </c>
      <c r="Z118" s="73">
        <f t="shared" si="69"/>
        <v>0.5</v>
      </c>
      <c r="AA118" s="71">
        <f t="shared" si="69"/>
        <v>10000</v>
      </c>
      <c r="AB118" s="71">
        <f t="shared" si="69"/>
        <v>9905.4743711014507</v>
      </c>
      <c r="AC118" s="71">
        <f t="shared" si="49"/>
        <v>94.525628898549257</v>
      </c>
      <c r="AD118" s="76">
        <f t="shared" si="64"/>
        <v>8.9999999999999698</v>
      </c>
      <c r="AE118" s="71">
        <f t="shared" si="71"/>
        <v>0.70000000000000007</v>
      </c>
      <c r="AF118" s="71">
        <f t="shared" si="71"/>
        <v>5.6000000000000005</v>
      </c>
      <c r="AG118" s="74">
        <f t="shared" si="71"/>
        <v>200</v>
      </c>
      <c r="AH118" s="60">
        <f t="shared" si="71"/>
        <v>50</v>
      </c>
      <c r="AI118" s="60">
        <f t="shared" si="71"/>
        <v>280</v>
      </c>
      <c r="AJ118" s="60">
        <f t="shared" si="71"/>
        <v>10280</v>
      </c>
      <c r="AK118" s="60">
        <f t="shared" si="71"/>
        <v>460.27990038164342</v>
      </c>
      <c r="AL118" s="60">
        <f t="shared" si="71"/>
        <v>9.2055980076328687</v>
      </c>
      <c r="AM118" s="60">
        <f t="shared" si="71"/>
        <v>-270.98791532439691</v>
      </c>
      <c r="AN118" s="60">
        <f t="shared" si="71"/>
        <v>-270.98791532439691</v>
      </c>
      <c r="AO118" s="60">
        <f t="shared" si="71"/>
        <v>270.98791532439691</v>
      </c>
      <c r="AP118" s="61" t="str">
        <f t="shared" si="50"/>
        <v/>
      </c>
      <c r="AQ118" s="62">
        <f t="shared" si="46"/>
        <v>35</v>
      </c>
      <c r="AR118" s="63">
        <f t="shared" si="51"/>
        <v>2.1006220008481002</v>
      </c>
      <c r="AS118" s="63">
        <f t="shared" si="52"/>
        <v>105.03110004240501</v>
      </c>
      <c r="AT118" s="63">
        <f t="shared" si="53"/>
        <v>210.06220008481003</v>
      </c>
      <c r="AU118" s="63">
        <f t="shared" si="47"/>
        <v>-105.03110004240501</v>
      </c>
      <c r="AV118" s="68">
        <f t="shared" si="54"/>
        <v>0.1</v>
      </c>
      <c r="AW118" s="63">
        <f t="shared" si="55"/>
        <v>525.15550021202512</v>
      </c>
      <c r="AX118" s="63">
        <f t="shared" si="56"/>
        <v>-210.06220008481003</v>
      </c>
      <c r="AY118" s="64">
        <f t="shared" si="57"/>
        <v>315.09330012721512</v>
      </c>
      <c r="AZ118" s="65">
        <f t="shared" si="58"/>
        <v>220.56767122866586</v>
      </c>
      <c r="BA118" s="51">
        <f t="shared" si="59"/>
        <v>735.21770029683512</v>
      </c>
      <c r="BB118" s="55">
        <f t="shared" si="60"/>
        <v>7.4223371113026432E-2</v>
      </c>
      <c r="BC118" s="55">
        <f t="shared" si="61"/>
        <v>3.3334165961000135</v>
      </c>
      <c r="BE118" s="52">
        <f>IF(((AS118-T118)/T118)&gt;=BE$4,AD118,"")</f>
        <v>8.9999999999999698</v>
      </c>
      <c r="BF118" s="52" t="str">
        <f t="shared" si="62"/>
        <v/>
      </c>
      <c r="BG118" s="52">
        <f>IF(BB118&lt;=BG$4,AD118,"")</f>
        <v>8.9999999999999698</v>
      </c>
      <c r="BH118" s="52">
        <f>IF(BC118&gt;=BH$4,AD118,"")</f>
        <v>8.9999999999999698</v>
      </c>
    </row>
    <row r="119" spans="19:60">
      <c r="S119" s="70">
        <f t="shared" si="70"/>
        <v>7</v>
      </c>
      <c r="T119" s="71">
        <f t="shared" si="70"/>
        <v>50</v>
      </c>
      <c r="U119" s="71">
        <f t="shared" si="70"/>
        <v>2</v>
      </c>
      <c r="V119" s="72">
        <f t="shared" si="45"/>
        <v>5</v>
      </c>
      <c r="W119" s="70">
        <f t="shared" si="69"/>
        <v>2</v>
      </c>
      <c r="X119" s="72">
        <f t="shared" si="69"/>
        <v>7</v>
      </c>
      <c r="Y119" s="73">
        <f t="shared" si="69"/>
        <v>0.7142857142857143</v>
      </c>
      <c r="Z119" s="73">
        <f t="shared" si="69"/>
        <v>0.5</v>
      </c>
      <c r="AA119" s="71">
        <f t="shared" si="69"/>
        <v>10000</v>
      </c>
      <c r="AB119" s="71">
        <f t="shared" si="69"/>
        <v>9905.4743711014507</v>
      </c>
      <c r="AC119" s="71">
        <f t="shared" si="49"/>
        <v>94.525628898549257</v>
      </c>
      <c r="AD119" s="76">
        <f t="shared" si="64"/>
        <v>8.8999999999999702</v>
      </c>
      <c r="AE119" s="71">
        <f t="shared" si="71"/>
        <v>0.70000000000000007</v>
      </c>
      <c r="AF119" s="71">
        <f t="shared" si="71"/>
        <v>5.6000000000000005</v>
      </c>
      <c r="AG119" s="74">
        <f t="shared" si="71"/>
        <v>200</v>
      </c>
      <c r="AH119" s="60">
        <f t="shared" si="71"/>
        <v>50</v>
      </c>
      <c r="AI119" s="60">
        <f t="shared" si="71"/>
        <v>280</v>
      </c>
      <c r="AJ119" s="60">
        <f t="shared" si="71"/>
        <v>10280</v>
      </c>
      <c r="AK119" s="60">
        <f t="shared" si="71"/>
        <v>460.27990038164342</v>
      </c>
      <c r="AL119" s="60">
        <f t="shared" si="71"/>
        <v>9.2055980076328687</v>
      </c>
      <c r="AM119" s="60">
        <f t="shared" si="71"/>
        <v>-270.98791532439691</v>
      </c>
      <c r="AN119" s="60">
        <f t="shared" si="71"/>
        <v>-270.98791532439691</v>
      </c>
      <c r="AO119" s="60">
        <f t="shared" si="71"/>
        <v>270.98791532439691</v>
      </c>
      <c r="AP119" s="61" t="str">
        <f t="shared" si="50"/>
        <v/>
      </c>
      <c r="AQ119" s="62">
        <f t="shared" si="46"/>
        <v>35</v>
      </c>
      <c r="AR119" s="63">
        <f t="shared" si="51"/>
        <v>2.1129885401834718</v>
      </c>
      <c r="AS119" s="63">
        <f t="shared" si="52"/>
        <v>105.64942700917359</v>
      </c>
      <c r="AT119" s="63">
        <f t="shared" si="53"/>
        <v>211.29885401834719</v>
      </c>
      <c r="AU119" s="63">
        <f t="shared" si="47"/>
        <v>-105.64942700917359</v>
      </c>
      <c r="AV119" s="68">
        <f t="shared" si="54"/>
        <v>0.1</v>
      </c>
      <c r="AW119" s="63">
        <f t="shared" si="55"/>
        <v>528.24713504586794</v>
      </c>
      <c r="AX119" s="63">
        <f t="shared" si="56"/>
        <v>-211.29885401834719</v>
      </c>
      <c r="AY119" s="64">
        <f t="shared" si="57"/>
        <v>316.94828102752075</v>
      </c>
      <c r="AZ119" s="65">
        <f t="shared" si="58"/>
        <v>222.42265212897149</v>
      </c>
      <c r="BA119" s="51">
        <f t="shared" si="59"/>
        <v>739.54598906421518</v>
      </c>
      <c r="BB119" s="55">
        <f t="shared" si="60"/>
        <v>7.4660330374665393E-2</v>
      </c>
      <c r="BC119" s="55">
        <f t="shared" si="61"/>
        <v>3.3530407014555728</v>
      </c>
      <c r="BE119" s="52">
        <f>IF(((AS119-T119)/T119)&gt;=BE$4,AD119,"")</f>
        <v>8.8999999999999702</v>
      </c>
      <c r="BF119" s="52" t="str">
        <f t="shared" si="62"/>
        <v/>
      </c>
      <c r="BG119" s="52">
        <f>IF(BB119&lt;=BG$4,AD119,"")</f>
        <v>8.8999999999999702</v>
      </c>
      <c r="BH119" s="52">
        <f>IF(BC119&gt;=BH$4,AD119,"")</f>
        <v>8.8999999999999702</v>
      </c>
    </row>
    <row r="120" spans="19:60">
      <c r="S120" s="70">
        <f t="shared" si="70"/>
        <v>7</v>
      </c>
      <c r="T120" s="71">
        <f t="shared" si="70"/>
        <v>50</v>
      </c>
      <c r="U120" s="71">
        <f t="shared" si="70"/>
        <v>2</v>
      </c>
      <c r="V120" s="72">
        <f t="shared" si="45"/>
        <v>5</v>
      </c>
      <c r="W120" s="70">
        <f t="shared" si="69"/>
        <v>2</v>
      </c>
      <c r="X120" s="72">
        <f t="shared" si="69"/>
        <v>7</v>
      </c>
      <c r="Y120" s="73">
        <f t="shared" si="69"/>
        <v>0.7142857142857143</v>
      </c>
      <c r="Z120" s="73">
        <f t="shared" si="69"/>
        <v>0.5</v>
      </c>
      <c r="AA120" s="71">
        <f t="shared" si="69"/>
        <v>10000</v>
      </c>
      <c r="AB120" s="71">
        <f t="shared" si="69"/>
        <v>9905.4743711014507</v>
      </c>
      <c r="AC120" s="71">
        <f t="shared" si="49"/>
        <v>94.525628898549257</v>
      </c>
      <c r="AD120" s="76">
        <f t="shared" si="64"/>
        <v>8.7999999999999705</v>
      </c>
      <c r="AE120" s="71">
        <f t="shared" si="71"/>
        <v>0.70000000000000007</v>
      </c>
      <c r="AF120" s="71">
        <f t="shared" si="71"/>
        <v>5.6000000000000005</v>
      </c>
      <c r="AG120" s="74">
        <f t="shared" si="71"/>
        <v>200</v>
      </c>
      <c r="AH120" s="60">
        <f t="shared" si="71"/>
        <v>50</v>
      </c>
      <c r="AI120" s="60">
        <f t="shared" si="71"/>
        <v>280</v>
      </c>
      <c r="AJ120" s="60">
        <f t="shared" si="71"/>
        <v>10280</v>
      </c>
      <c r="AK120" s="60">
        <f t="shared" si="71"/>
        <v>460.27990038164342</v>
      </c>
      <c r="AL120" s="60">
        <f t="shared" si="71"/>
        <v>9.2055980076328687</v>
      </c>
      <c r="AM120" s="60">
        <f t="shared" si="71"/>
        <v>-270.98791532439691</v>
      </c>
      <c r="AN120" s="60">
        <f t="shared" si="71"/>
        <v>-270.98791532439691</v>
      </c>
      <c r="AO120" s="60">
        <f t="shared" si="71"/>
        <v>270.98791532439691</v>
      </c>
      <c r="AP120" s="61" t="str">
        <f t="shared" si="50"/>
        <v/>
      </c>
      <c r="AQ120" s="62">
        <f t="shared" si="46"/>
        <v>35</v>
      </c>
      <c r="AR120" s="63">
        <f t="shared" si="51"/>
        <v>2.1256361372310115</v>
      </c>
      <c r="AS120" s="63">
        <f t="shared" si="52"/>
        <v>106.28180686155058</v>
      </c>
      <c r="AT120" s="63">
        <f t="shared" si="53"/>
        <v>212.56361372310116</v>
      </c>
      <c r="AU120" s="63">
        <f t="shared" si="47"/>
        <v>-106.28180686155058</v>
      </c>
      <c r="AV120" s="68">
        <f t="shared" si="54"/>
        <v>0.1</v>
      </c>
      <c r="AW120" s="63">
        <f t="shared" si="55"/>
        <v>531.4090343077529</v>
      </c>
      <c r="AX120" s="63">
        <f t="shared" si="56"/>
        <v>-212.56361372310116</v>
      </c>
      <c r="AY120" s="64">
        <f t="shared" si="57"/>
        <v>318.84542058465172</v>
      </c>
      <c r="AZ120" s="65">
        <f t="shared" si="58"/>
        <v>224.31979168610246</v>
      </c>
      <c r="BA120" s="51">
        <f t="shared" si="59"/>
        <v>743.97264803085409</v>
      </c>
      <c r="BB120" s="55">
        <f t="shared" si="60"/>
        <v>7.5107220528614335E-2</v>
      </c>
      <c r="BC120" s="55">
        <f t="shared" si="61"/>
        <v>3.3731108092055786</v>
      </c>
      <c r="BE120" s="52">
        <f>IF(((AS120-T120)/T120)&gt;=BE$4,AD120,"")</f>
        <v>8.7999999999999705</v>
      </c>
      <c r="BF120" s="52" t="str">
        <f t="shared" si="62"/>
        <v/>
      </c>
      <c r="BG120" s="52">
        <f>IF(BB120&lt;=BG$4,AD120,"")</f>
        <v>8.7999999999999705</v>
      </c>
      <c r="BH120" s="52">
        <f>IF(BC120&gt;=BH$4,AD120,"")</f>
        <v>8.7999999999999705</v>
      </c>
    </row>
    <row r="121" spans="19:60">
      <c r="S121" s="70">
        <f t="shared" si="70"/>
        <v>7</v>
      </c>
      <c r="T121" s="71">
        <f t="shared" si="70"/>
        <v>50</v>
      </c>
      <c r="U121" s="71">
        <f t="shared" si="70"/>
        <v>2</v>
      </c>
      <c r="V121" s="72">
        <f t="shared" si="45"/>
        <v>5</v>
      </c>
      <c r="W121" s="70">
        <f t="shared" ref="W121:AB136" si="72">W120</f>
        <v>2</v>
      </c>
      <c r="X121" s="72">
        <f t="shared" si="72"/>
        <v>7</v>
      </c>
      <c r="Y121" s="73">
        <f t="shared" si="72"/>
        <v>0.7142857142857143</v>
      </c>
      <c r="Z121" s="73">
        <f t="shared" si="72"/>
        <v>0.5</v>
      </c>
      <c r="AA121" s="71">
        <f t="shared" si="72"/>
        <v>10000</v>
      </c>
      <c r="AB121" s="71">
        <f t="shared" si="72"/>
        <v>9905.4743711014507</v>
      </c>
      <c r="AC121" s="71">
        <f t="shared" si="49"/>
        <v>94.525628898549257</v>
      </c>
      <c r="AD121" s="76">
        <f t="shared" si="64"/>
        <v>8.6999999999999709</v>
      </c>
      <c r="AE121" s="71">
        <f t="shared" si="71"/>
        <v>0.70000000000000007</v>
      </c>
      <c r="AF121" s="71">
        <f t="shared" si="71"/>
        <v>5.6000000000000005</v>
      </c>
      <c r="AG121" s="74">
        <f t="shared" si="71"/>
        <v>200</v>
      </c>
      <c r="AH121" s="60">
        <f t="shared" si="71"/>
        <v>50</v>
      </c>
      <c r="AI121" s="60">
        <f t="shared" si="71"/>
        <v>280</v>
      </c>
      <c r="AJ121" s="60">
        <f t="shared" si="71"/>
        <v>10280</v>
      </c>
      <c r="AK121" s="60">
        <f t="shared" si="71"/>
        <v>460.27990038164342</v>
      </c>
      <c r="AL121" s="60">
        <f t="shared" si="71"/>
        <v>9.2055980076328687</v>
      </c>
      <c r="AM121" s="60">
        <f t="shared" si="71"/>
        <v>-270.98791532439691</v>
      </c>
      <c r="AN121" s="60">
        <f t="shared" si="71"/>
        <v>-270.98791532439691</v>
      </c>
      <c r="AO121" s="60">
        <f t="shared" si="71"/>
        <v>270.98791532439691</v>
      </c>
      <c r="AP121" s="61" t="str">
        <f t="shared" si="50"/>
        <v/>
      </c>
      <c r="AQ121" s="62">
        <f t="shared" si="46"/>
        <v>35</v>
      </c>
      <c r="AR121" s="63">
        <f t="shared" si="51"/>
        <v>2.1385744836359657</v>
      </c>
      <c r="AS121" s="63">
        <f t="shared" si="52"/>
        <v>106.92872418179829</v>
      </c>
      <c r="AT121" s="63">
        <f t="shared" si="53"/>
        <v>213.85744836359657</v>
      </c>
      <c r="AU121" s="63">
        <f t="shared" si="47"/>
        <v>-106.92872418179829</v>
      </c>
      <c r="AV121" s="68">
        <f t="shared" si="54"/>
        <v>0.1</v>
      </c>
      <c r="AW121" s="63">
        <f t="shared" si="55"/>
        <v>534.64362090899147</v>
      </c>
      <c r="AX121" s="63">
        <f t="shared" si="56"/>
        <v>-213.85744836359657</v>
      </c>
      <c r="AY121" s="64">
        <f t="shared" si="57"/>
        <v>320.78617254539489</v>
      </c>
      <c r="AZ121" s="65">
        <f t="shared" si="58"/>
        <v>226.26054364684563</v>
      </c>
      <c r="BA121" s="51">
        <f t="shared" si="59"/>
        <v>748.50106927258798</v>
      </c>
      <c r="BB121" s="55">
        <f t="shared" si="60"/>
        <v>7.556438401943566E-2</v>
      </c>
      <c r="BC121" s="55">
        <f t="shared" si="61"/>
        <v>3.3936422987429413</v>
      </c>
      <c r="BE121" s="52">
        <f>IF(((AS121-T121)/T121)&gt;=BE$4,AD121,"")</f>
        <v>8.6999999999999709</v>
      </c>
      <c r="BF121" s="52" t="str">
        <f t="shared" si="62"/>
        <v/>
      </c>
      <c r="BG121" s="52">
        <f>IF(BB121&lt;=BG$4,AD121,"")</f>
        <v>8.6999999999999709</v>
      </c>
      <c r="BH121" s="52">
        <f>IF(BC121&gt;=BH$4,AD121,"")</f>
        <v>8.6999999999999709</v>
      </c>
    </row>
    <row r="122" spans="19:60">
      <c r="S122" s="70">
        <f t="shared" ref="S122:U137" si="73">S121</f>
        <v>7</v>
      </c>
      <c r="T122" s="71">
        <f t="shared" si="73"/>
        <v>50</v>
      </c>
      <c r="U122" s="71">
        <f t="shared" si="73"/>
        <v>2</v>
      </c>
      <c r="V122" s="72">
        <f t="shared" si="45"/>
        <v>5</v>
      </c>
      <c r="W122" s="70">
        <f t="shared" si="72"/>
        <v>2</v>
      </c>
      <c r="X122" s="72">
        <f t="shared" si="72"/>
        <v>7</v>
      </c>
      <c r="Y122" s="73">
        <f t="shared" si="72"/>
        <v>0.7142857142857143</v>
      </c>
      <c r="Z122" s="73">
        <f t="shared" si="72"/>
        <v>0.5</v>
      </c>
      <c r="AA122" s="71">
        <f t="shared" si="72"/>
        <v>10000</v>
      </c>
      <c r="AB122" s="71">
        <f t="shared" si="72"/>
        <v>9905.4743711014507</v>
      </c>
      <c r="AC122" s="71">
        <f t="shared" si="49"/>
        <v>94.525628898549257</v>
      </c>
      <c r="AD122" s="76">
        <f t="shared" si="64"/>
        <v>8.5999999999999712</v>
      </c>
      <c r="AE122" s="71">
        <f t="shared" ref="AE122:AO137" si="74">AE121</f>
        <v>0.70000000000000007</v>
      </c>
      <c r="AF122" s="71">
        <f t="shared" si="74"/>
        <v>5.6000000000000005</v>
      </c>
      <c r="AG122" s="74">
        <f t="shared" si="74"/>
        <v>200</v>
      </c>
      <c r="AH122" s="60">
        <f t="shared" si="74"/>
        <v>50</v>
      </c>
      <c r="AI122" s="60">
        <f t="shared" si="74"/>
        <v>280</v>
      </c>
      <c r="AJ122" s="60">
        <f t="shared" si="74"/>
        <v>10280</v>
      </c>
      <c r="AK122" s="60">
        <f t="shared" si="74"/>
        <v>460.27990038164342</v>
      </c>
      <c r="AL122" s="60">
        <f t="shared" si="74"/>
        <v>9.2055980076328687</v>
      </c>
      <c r="AM122" s="60">
        <f t="shared" si="74"/>
        <v>-270.98791532439691</v>
      </c>
      <c r="AN122" s="60">
        <f t="shared" si="74"/>
        <v>-270.98791532439691</v>
      </c>
      <c r="AO122" s="60">
        <f t="shared" si="74"/>
        <v>270.98791532439691</v>
      </c>
      <c r="AP122" s="61" t="str">
        <f t="shared" si="50"/>
        <v/>
      </c>
      <c r="AQ122" s="62">
        <f t="shared" si="46"/>
        <v>35</v>
      </c>
      <c r="AR122" s="63">
        <f t="shared" si="51"/>
        <v>2.1518137218177795</v>
      </c>
      <c r="AS122" s="63">
        <f t="shared" si="52"/>
        <v>107.59068609088898</v>
      </c>
      <c r="AT122" s="63">
        <f t="shared" si="53"/>
        <v>215.18137218177796</v>
      </c>
      <c r="AU122" s="63">
        <f t="shared" si="47"/>
        <v>-107.59068609088898</v>
      </c>
      <c r="AV122" s="68">
        <f t="shared" si="54"/>
        <v>0.1</v>
      </c>
      <c r="AW122" s="63">
        <f t="shared" si="55"/>
        <v>537.95343045444486</v>
      </c>
      <c r="AX122" s="63">
        <f t="shared" si="56"/>
        <v>-215.18137218177796</v>
      </c>
      <c r="AY122" s="64">
        <f t="shared" si="57"/>
        <v>322.77205827266687</v>
      </c>
      <c r="AZ122" s="65">
        <f t="shared" si="58"/>
        <v>228.24642937411761</v>
      </c>
      <c r="BA122" s="51">
        <f t="shared" si="59"/>
        <v>753.13480263622284</v>
      </c>
      <c r="BB122" s="55">
        <f t="shared" si="60"/>
        <v>7.6032179219345866E-2</v>
      </c>
      <c r="BC122" s="55">
        <f t="shared" si="61"/>
        <v>3.4146512647811713</v>
      </c>
      <c r="BE122" s="52">
        <f>IF(((AS122-T122)/T122)&gt;=BE$4,AD122,"")</f>
        <v>8.5999999999999712</v>
      </c>
      <c r="BF122" s="52" t="str">
        <f t="shared" si="62"/>
        <v/>
      </c>
      <c r="BG122" s="52">
        <f>IF(BB122&lt;=BG$4,AD122,"")</f>
        <v>8.5999999999999712</v>
      </c>
      <c r="BH122" s="52">
        <f>IF(BC122&gt;=BH$4,AD122,"")</f>
        <v>8.5999999999999712</v>
      </c>
    </row>
    <row r="123" spans="19:60">
      <c r="S123" s="70">
        <f t="shared" si="73"/>
        <v>7</v>
      </c>
      <c r="T123" s="71">
        <f t="shared" si="73"/>
        <v>50</v>
      </c>
      <c r="U123" s="71">
        <f t="shared" si="73"/>
        <v>2</v>
      </c>
      <c r="V123" s="72">
        <f t="shared" si="45"/>
        <v>5</v>
      </c>
      <c r="W123" s="70">
        <f t="shared" si="72"/>
        <v>2</v>
      </c>
      <c r="X123" s="72">
        <f t="shared" si="72"/>
        <v>7</v>
      </c>
      <c r="Y123" s="73">
        <f t="shared" si="72"/>
        <v>0.7142857142857143</v>
      </c>
      <c r="Z123" s="73">
        <f t="shared" si="72"/>
        <v>0.5</v>
      </c>
      <c r="AA123" s="71">
        <f t="shared" si="72"/>
        <v>10000</v>
      </c>
      <c r="AB123" s="71">
        <f t="shared" si="72"/>
        <v>9905.4743711014507</v>
      </c>
      <c r="AC123" s="71">
        <f t="shared" si="49"/>
        <v>94.525628898549257</v>
      </c>
      <c r="AD123" s="76">
        <f t="shared" si="64"/>
        <v>8.4999999999999716</v>
      </c>
      <c r="AE123" s="71">
        <f t="shared" si="74"/>
        <v>0.70000000000000007</v>
      </c>
      <c r="AF123" s="71">
        <f t="shared" si="74"/>
        <v>5.6000000000000005</v>
      </c>
      <c r="AG123" s="74">
        <f t="shared" si="74"/>
        <v>200</v>
      </c>
      <c r="AH123" s="60">
        <f t="shared" si="74"/>
        <v>50</v>
      </c>
      <c r="AI123" s="60">
        <f t="shared" si="74"/>
        <v>280</v>
      </c>
      <c r="AJ123" s="60">
        <f t="shared" si="74"/>
        <v>10280</v>
      </c>
      <c r="AK123" s="60">
        <f t="shared" si="74"/>
        <v>460.27990038164342</v>
      </c>
      <c r="AL123" s="60">
        <f t="shared" si="74"/>
        <v>9.2055980076328687</v>
      </c>
      <c r="AM123" s="60">
        <f t="shared" si="74"/>
        <v>-270.98791532439691</v>
      </c>
      <c r="AN123" s="60">
        <f t="shared" si="74"/>
        <v>-270.98791532439691</v>
      </c>
      <c r="AO123" s="60">
        <f t="shared" si="74"/>
        <v>270.98791532439691</v>
      </c>
      <c r="AP123" s="61" t="str">
        <f t="shared" si="50"/>
        <v/>
      </c>
      <c r="AQ123" s="62">
        <f t="shared" si="46"/>
        <v>35</v>
      </c>
      <c r="AR123" s="63">
        <f t="shared" si="51"/>
        <v>2.1653644714862237</v>
      </c>
      <c r="AS123" s="63">
        <f t="shared" si="52"/>
        <v>108.26822357431118</v>
      </c>
      <c r="AT123" s="63">
        <f t="shared" si="53"/>
        <v>216.53644714862236</v>
      </c>
      <c r="AU123" s="63">
        <f t="shared" si="47"/>
        <v>-108.26822357431118</v>
      </c>
      <c r="AV123" s="68">
        <f t="shared" si="54"/>
        <v>0.1</v>
      </c>
      <c r="AW123" s="63">
        <f t="shared" si="55"/>
        <v>541.34111787155587</v>
      </c>
      <c r="AX123" s="63">
        <f t="shared" si="56"/>
        <v>-216.53644714862236</v>
      </c>
      <c r="AY123" s="64">
        <f t="shared" si="57"/>
        <v>324.80467072293351</v>
      </c>
      <c r="AZ123" s="65">
        <f t="shared" si="58"/>
        <v>230.27904182438425</v>
      </c>
      <c r="BA123" s="51">
        <f t="shared" si="59"/>
        <v>757.87756502017828</v>
      </c>
      <c r="BB123" s="55">
        <f t="shared" si="60"/>
        <v>7.6510981365136302E-2</v>
      </c>
      <c r="BC123" s="55">
        <f t="shared" si="61"/>
        <v>3.4361545594320662</v>
      </c>
      <c r="BE123" s="52">
        <f>IF(((AS123-T123)/T123)&gt;=BE$4,AD123,"")</f>
        <v>8.4999999999999716</v>
      </c>
      <c r="BF123" s="52" t="str">
        <f t="shared" si="62"/>
        <v/>
      </c>
      <c r="BG123" s="52">
        <f>IF(BB123&lt;=BG$4,AD123,"")</f>
        <v>8.4999999999999716</v>
      </c>
      <c r="BH123" s="52">
        <f>IF(BC123&gt;=BH$4,AD123,"")</f>
        <v>8.4999999999999716</v>
      </c>
    </row>
    <row r="124" spans="19:60">
      <c r="S124" s="70">
        <f t="shared" si="73"/>
        <v>7</v>
      </c>
      <c r="T124" s="71">
        <f t="shared" si="73"/>
        <v>50</v>
      </c>
      <c r="U124" s="71">
        <f t="shared" si="73"/>
        <v>2</v>
      </c>
      <c r="V124" s="72">
        <f t="shared" si="45"/>
        <v>5</v>
      </c>
      <c r="W124" s="70">
        <f t="shared" si="72"/>
        <v>2</v>
      </c>
      <c r="X124" s="72">
        <f t="shared" si="72"/>
        <v>7</v>
      </c>
      <c r="Y124" s="73">
        <f t="shared" si="72"/>
        <v>0.7142857142857143</v>
      </c>
      <c r="Z124" s="73">
        <f t="shared" si="72"/>
        <v>0.5</v>
      </c>
      <c r="AA124" s="71">
        <f t="shared" si="72"/>
        <v>10000</v>
      </c>
      <c r="AB124" s="71">
        <f t="shared" si="72"/>
        <v>9905.4743711014507</v>
      </c>
      <c r="AC124" s="71">
        <f t="shared" si="49"/>
        <v>94.525628898549257</v>
      </c>
      <c r="AD124" s="76">
        <f t="shared" si="64"/>
        <v>8.3999999999999719</v>
      </c>
      <c r="AE124" s="71">
        <f t="shared" si="74"/>
        <v>0.70000000000000007</v>
      </c>
      <c r="AF124" s="71">
        <f t="shared" si="74"/>
        <v>5.6000000000000005</v>
      </c>
      <c r="AG124" s="74">
        <f t="shared" si="74"/>
        <v>200</v>
      </c>
      <c r="AH124" s="60">
        <f t="shared" si="74"/>
        <v>50</v>
      </c>
      <c r="AI124" s="60">
        <f t="shared" si="74"/>
        <v>280</v>
      </c>
      <c r="AJ124" s="60">
        <f t="shared" si="74"/>
        <v>10280</v>
      </c>
      <c r="AK124" s="60">
        <f t="shared" si="74"/>
        <v>460.27990038164342</v>
      </c>
      <c r="AL124" s="60">
        <f t="shared" si="74"/>
        <v>9.2055980076328687</v>
      </c>
      <c r="AM124" s="60">
        <f t="shared" si="74"/>
        <v>-270.98791532439691</v>
      </c>
      <c r="AN124" s="60">
        <f t="shared" si="74"/>
        <v>-270.98791532439691</v>
      </c>
      <c r="AO124" s="60">
        <f t="shared" si="74"/>
        <v>270.98791532439691</v>
      </c>
      <c r="AP124" s="61" t="str">
        <f t="shared" si="50"/>
        <v/>
      </c>
      <c r="AQ124" s="62">
        <f t="shared" si="46"/>
        <v>35</v>
      </c>
      <c r="AR124" s="63">
        <f t="shared" si="51"/>
        <v>2.1792378580515361</v>
      </c>
      <c r="AS124" s="63">
        <f t="shared" si="52"/>
        <v>108.96189290257681</v>
      </c>
      <c r="AT124" s="63">
        <f t="shared" si="53"/>
        <v>217.92378580515361</v>
      </c>
      <c r="AU124" s="63">
        <f t="shared" si="47"/>
        <v>-108.96189290257681</v>
      </c>
      <c r="AV124" s="68">
        <f t="shared" si="54"/>
        <v>0.1</v>
      </c>
      <c r="AW124" s="63">
        <f t="shared" si="55"/>
        <v>544.80946451288401</v>
      </c>
      <c r="AX124" s="63">
        <f t="shared" si="56"/>
        <v>-217.92378580515361</v>
      </c>
      <c r="AY124" s="64">
        <f t="shared" si="57"/>
        <v>326.88567870773039</v>
      </c>
      <c r="AZ124" s="65">
        <f t="shared" si="58"/>
        <v>232.36004980918113</v>
      </c>
      <c r="BA124" s="51">
        <f t="shared" si="59"/>
        <v>762.73325031803768</v>
      </c>
      <c r="BB124" s="55">
        <f t="shared" si="60"/>
        <v>7.7001183562017003E-2</v>
      </c>
      <c r="BC124" s="55">
        <f t="shared" si="61"/>
        <v>3.4581698372889358</v>
      </c>
      <c r="BE124" s="52">
        <f>IF(((AS124-T124)/T124)&gt;=BE$4,AD124,"")</f>
        <v>8.3999999999999719</v>
      </c>
      <c r="BF124" s="52" t="str">
        <f t="shared" si="62"/>
        <v/>
      </c>
      <c r="BG124" s="52">
        <f>IF(BB124&lt;=BG$4,AD124,"")</f>
        <v>8.3999999999999719</v>
      </c>
      <c r="BH124" s="52">
        <f>IF(BC124&gt;=BH$4,AD124,"")</f>
        <v>8.3999999999999719</v>
      </c>
    </row>
    <row r="125" spans="19:60">
      <c r="S125" s="70">
        <f t="shared" si="73"/>
        <v>7</v>
      </c>
      <c r="T125" s="71">
        <f t="shared" si="73"/>
        <v>50</v>
      </c>
      <c r="U125" s="71">
        <f t="shared" si="73"/>
        <v>2</v>
      </c>
      <c r="V125" s="72">
        <f t="shared" si="45"/>
        <v>5</v>
      </c>
      <c r="W125" s="70">
        <f t="shared" si="72"/>
        <v>2</v>
      </c>
      <c r="X125" s="72">
        <f t="shared" si="72"/>
        <v>7</v>
      </c>
      <c r="Y125" s="73">
        <f t="shared" si="72"/>
        <v>0.7142857142857143</v>
      </c>
      <c r="Z125" s="73">
        <f t="shared" si="72"/>
        <v>0.5</v>
      </c>
      <c r="AA125" s="71">
        <f t="shared" si="72"/>
        <v>10000</v>
      </c>
      <c r="AB125" s="71">
        <f t="shared" si="72"/>
        <v>9905.4743711014507</v>
      </c>
      <c r="AC125" s="71">
        <f t="shared" si="49"/>
        <v>94.525628898549257</v>
      </c>
      <c r="AD125" s="76">
        <f t="shared" si="64"/>
        <v>8.2999999999999723</v>
      </c>
      <c r="AE125" s="71">
        <f t="shared" si="74"/>
        <v>0.70000000000000007</v>
      </c>
      <c r="AF125" s="71">
        <f t="shared" si="74"/>
        <v>5.6000000000000005</v>
      </c>
      <c r="AG125" s="74">
        <f t="shared" si="74"/>
        <v>200</v>
      </c>
      <c r="AH125" s="60">
        <f t="shared" si="74"/>
        <v>50</v>
      </c>
      <c r="AI125" s="60">
        <f t="shared" si="74"/>
        <v>280</v>
      </c>
      <c r="AJ125" s="60">
        <f t="shared" si="74"/>
        <v>10280</v>
      </c>
      <c r="AK125" s="60">
        <f t="shared" si="74"/>
        <v>460.27990038164342</v>
      </c>
      <c r="AL125" s="60">
        <f t="shared" si="74"/>
        <v>9.2055980076328687</v>
      </c>
      <c r="AM125" s="60">
        <f t="shared" si="74"/>
        <v>-270.98791532439691</v>
      </c>
      <c r="AN125" s="60">
        <f t="shared" si="74"/>
        <v>-270.98791532439691</v>
      </c>
      <c r="AO125" s="60">
        <f t="shared" si="74"/>
        <v>270.98791532439691</v>
      </c>
      <c r="AP125" s="61" t="str">
        <f t="shared" si="50"/>
        <v/>
      </c>
      <c r="AQ125" s="62">
        <f t="shared" si="46"/>
        <v>35</v>
      </c>
      <c r="AR125" s="63">
        <f t="shared" si="51"/>
        <v>2.1934455430883011</v>
      </c>
      <c r="AS125" s="63">
        <f t="shared" si="52"/>
        <v>109.67227715441506</v>
      </c>
      <c r="AT125" s="63">
        <f t="shared" si="53"/>
        <v>219.34455430883011</v>
      </c>
      <c r="AU125" s="63">
        <f t="shared" si="47"/>
        <v>-109.67227715441506</v>
      </c>
      <c r="AV125" s="68">
        <f t="shared" si="54"/>
        <v>0.1</v>
      </c>
      <c r="AW125" s="63">
        <f t="shared" si="55"/>
        <v>548.36138577207532</v>
      </c>
      <c r="AX125" s="63">
        <f t="shared" si="56"/>
        <v>-219.34455430883011</v>
      </c>
      <c r="AY125" s="64">
        <f t="shared" si="57"/>
        <v>329.01683146324524</v>
      </c>
      <c r="AZ125" s="65">
        <f t="shared" si="58"/>
        <v>234.49120256469598</v>
      </c>
      <c r="BA125" s="51">
        <f t="shared" si="59"/>
        <v>767.70594008090541</v>
      </c>
      <c r="BB125" s="55">
        <f t="shared" si="60"/>
        <v>7.7503197860027323E-2</v>
      </c>
      <c r="BC125" s="55">
        <f t="shared" si="61"/>
        <v>3.4807156037688616</v>
      </c>
      <c r="BE125" s="52">
        <f>IF(((AS125-T125)/T125)&gt;=BE$4,AD125,"")</f>
        <v>8.2999999999999723</v>
      </c>
      <c r="BF125" s="52" t="str">
        <f t="shared" si="62"/>
        <v/>
      </c>
      <c r="BG125" s="52">
        <f>IF(BB125&lt;=BG$4,AD125,"")</f>
        <v>8.2999999999999723</v>
      </c>
      <c r="BH125" s="52">
        <f>IF(BC125&gt;=BH$4,AD125,"")</f>
        <v>8.2999999999999723</v>
      </c>
    </row>
    <row r="126" spans="19:60">
      <c r="S126" s="70">
        <f t="shared" si="73"/>
        <v>7</v>
      </c>
      <c r="T126" s="71">
        <f t="shared" si="73"/>
        <v>50</v>
      </c>
      <c r="U126" s="71">
        <f t="shared" si="73"/>
        <v>2</v>
      </c>
      <c r="V126" s="72">
        <f t="shared" si="45"/>
        <v>5</v>
      </c>
      <c r="W126" s="70">
        <f t="shared" si="72"/>
        <v>2</v>
      </c>
      <c r="X126" s="72">
        <f t="shared" si="72"/>
        <v>7</v>
      </c>
      <c r="Y126" s="73">
        <f t="shared" si="72"/>
        <v>0.7142857142857143</v>
      </c>
      <c r="Z126" s="73">
        <f t="shared" si="72"/>
        <v>0.5</v>
      </c>
      <c r="AA126" s="71">
        <f t="shared" si="72"/>
        <v>10000</v>
      </c>
      <c r="AB126" s="71">
        <f t="shared" si="72"/>
        <v>9905.4743711014507</v>
      </c>
      <c r="AC126" s="71">
        <f t="shared" si="49"/>
        <v>94.525628898549257</v>
      </c>
      <c r="AD126" s="76">
        <f t="shared" si="64"/>
        <v>8.1999999999999726</v>
      </c>
      <c r="AE126" s="71">
        <f t="shared" si="74"/>
        <v>0.70000000000000007</v>
      </c>
      <c r="AF126" s="71">
        <f t="shared" si="74"/>
        <v>5.6000000000000005</v>
      </c>
      <c r="AG126" s="74">
        <f t="shared" si="74"/>
        <v>200</v>
      </c>
      <c r="AH126" s="60">
        <f t="shared" si="74"/>
        <v>50</v>
      </c>
      <c r="AI126" s="60">
        <f t="shared" si="74"/>
        <v>280</v>
      </c>
      <c r="AJ126" s="60">
        <f t="shared" si="74"/>
        <v>10280</v>
      </c>
      <c r="AK126" s="60">
        <f t="shared" si="74"/>
        <v>460.27990038164342</v>
      </c>
      <c r="AL126" s="60">
        <f t="shared" si="74"/>
        <v>9.2055980076328687</v>
      </c>
      <c r="AM126" s="60">
        <f t="shared" si="74"/>
        <v>-270.98791532439691</v>
      </c>
      <c r="AN126" s="60">
        <f t="shared" si="74"/>
        <v>-270.98791532439691</v>
      </c>
      <c r="AO126" s="60">
        <f t="shared" si="74"/>
        <v>270.98791532439691</v>
      </c>
      <c r="AP126" s="61" t="str">
        <f t="shared" si="50"/>
        <v/>
      </c>
      <c r="AQ126" s="62">
        <f t="shared" si="46"/>
        <v>35</v>
      </c>
      <c r="AR126" s="63">
        <f t="shared" si="51"/>
        <v>2.2079997570284027</v>
      </c>
      <c r="AS126" s="63">
        <f t="shared" si="52"/>
        <v>110.39998785142014</v>
      </c>
      <c r="AT126" s="63">
        <f t="shared" si="53"/>
        <v>220.79997570284027</v>
      </c>
      <c r="AU126" s="63">
        <f t="shared" si="47"/>
        <v>-110.39998785142014</v>
      </c>
      <c r="AV126" s="68">
        <f t="shared" si="54"/>
        <v>0.1</v>
      </c>
      <c r="AW126" s="63">
        <f t="shared" si="55"/>
        <v>551.99993925710066</v>
      </c>
      <c r="AX126" s="63">
        <f t="shared" si="56"/>
        <v>-220.79997570284027</v>
      </c>
      <c r="AY126" s="64">
        <f t="shared" si="57"/>
        <v>331.19996355426042</v>
      </c>
      <c r="AZ126" s="65">
        <f t="shared" si="58"/>
        <v>236.67433465571116</v>
      </c>
      <c r="BA126" s="51">
        <f t="shared" si="59"/>
        <v>772.79991495994091</v>
      </c>
      <c r="BB126" s="55">
        <f t="shared" si="60"/>
        <v>7.8017456409208652E-2</v>
      </c>
      <c r="BC126" s="55">
        <f t="shared" si="61"/>
        <v>3.5038112669922001</v>
      </c>
      <c r="BE126" s="52">
        <f>IF(((AS126-T126)/T126)&gt;=BE$4,AD126,"")</f>
        <v>8.1999999999999726</v>
      </c>
      <c r="BF126" s="52" t="str">
        <f t="shared" si="62"/>
        <v/>
      </c>
      <c r="BG126" s="52">
        <f>IF(BB126&lt;=BG$4,AD126,"")</f>
        <v>8.1999999999999726</v>
      </c>
      <c r="BH126" s="52">
        <f>IF(BC126&gt;=BH$4,AD126,"")</f>
        <v>8.1999999999999726</v>
      </c>
    </row>
    <row r="127" spans="19:60">
      <c r="S127" s="70">
        <f t="shared" si="73"/>
        <v>7</v>
      </c>
      <c r="T127" s="71">
        <f t="shared" si="73"/>
        <v>50</v>
      </c>
      <c r="U127" s="71">
        <f t="shared" si="73"/>
        <v>2</v>
      </c>
      <c r="V127" s="72">
        <f t="shared" si="45"/>
        <v>5</v>
      </c>
      <c r="W127" s="70">
        <f t="shared" si="72"/>
        <v>2</v>
      </c>
      <c r="X127" s="72">
        <f t="shared" si="72"/>
        <v>7</v>
      </c>
      <c r="Y127" s="73">
        <f t="shared" si="72"/>
        <v>0.7142857142857143</v>
      </c>
      <c r="Z127" s="73">
        <f t="shared" si="72"/>
        <v>0.5</v>
      </c>
      <c r="AA127" s="71">
        <f t="shared" si="72"/>
        <v>10000</v>
      </c>
      <c r="AB127" s="71">
        <f t="shared" si="72"/>
        <v>9905.4743711014507</v>
      </c>
      <c r="AC127" s="71">
        <f t="shared" si="49"/>
        <v>94.525628898549257</v>
      </c>
      <c r="AD127" s="76">
        <f t="shared" si="64"/>
        <v>8.099999999999973</v>
      </c>
      <c r="AE127" s="71">
        <f t="shared" si="74"/>
        <v>0.70000000000000007</v>
      </c>
      <c r="AF127" s="71">
        <f t="shared" si="74"/>
        <v>5.6000000000000005</v>
      </c>
      <c r="AG127" s="74">
        <f t="shared" si="74"/>
        <v>200</v>
      </c>
      <c r="AH127" s="60">
        <f t="shared" si="74"/>
        <v>50</v>
      </c>
      <c r="AI127" s="60">
        <f t="shared" si="74"/>
        <v>280</v>
      </c>
      <c r="AJ127" s="60">
        <f t="shared" si="74"/>
        <v>10280</v>
      </c>
      <c r="AK127" s="60">
        <f t="shared" si="74"/>
        <v>460.27990038164342</v>
      </c>
      <c r="AL127" s="60">
        <f t="shared" si="74"/>
        <v>9.2055980076328687</v>
      </c>
      <c r="AM127" s="60">
        <f t="shared" si="74"/>
        <v>-270.98791532439691</v>
      </c>
      <c r="AN127" s="60">
        <f t="shared" si="74"/>
        <v>-270.98791532439691</v>
      </c>
      <c r="AO127" s="60">
        <f t="shared" si="74"/>
        <v>270.98791532439691</v>
      </c>
      <c r="AP127" s="61" t="str">
        <f t="shared" si="50"/>
        <v/>
      </c>
      <c r="AQ127" s="62">
        <f t="shared" si="46"/>
        <v>35</v>
      </c>
      <c r="AR127" s="63">
        <f t="shared" si="51"/>
        <v>2.2229133342756668</v>
      </c>
      <c r="AS127" s="63">
        <f t="shared" si="52"/>
        <v>111.14566671378334</v>
      </c>
      <c r="AT127" s="63">
        <f t="shared" si="53"/>
        <v>222.29133342756668</v>
      </c>
      <c r="AU127" s="63">
        <f t="shared" si="47"/>
        <v>-111.14566671378334</v>
      </c>
      <c r="AV127" s="68">
        <f t="shared" si="54"/>
        <v>0.1</v>
      </c>
      <c r="AW127" s="63">
        <f t="shared" si="55"/>
        <v>555.7283335689167</v>
      </c>
      <c r="AX127" s="63">
        <f t="shared" si="56"/>
        <v>-222.29133342756668</v>
      </c>
      <c r="AY127" s="64">
        <f t="shared" si="57"/>
        <v>333.43700014135004</v>
      </c>
      <c r="AZ127" s="65">
        <f t="shared" si="58"/>
        <v>238.91137124280078</v>
      </c>
      <c r="BA127" s="51">
        <f t="shared" si="59"/>
        <v>778.01966699648335</v>
      </c>
      <c r="BB127" s="55">
        <f t="shared" si="60"/>
        <v>7.8544412700345068E-2</v>
      </c>
      <c r="BC127" s="55">
        <f t="shared" si="61"/>
        <v>3.5274771935050042</v>
      </c>
      <c r="BE127" s="52">
        <f>IF(((AS127-T127)/T127)&gt;=BE$4,AD127,"")</f>
        <v>8.099999999999973</v>
      </c>
      <c r="BF127" s="52" t="str">
        <f t="shared" si="62"/>
        <v/>
      </c>
      <c r="BG127" s="52">
        <f>IF(BB127&lt;=BG$4,AD127,"")</f>
        <v>8.099999999999973</v>
      </c>
      <c r="BH127" s="52">
        <f>IF(BC127&gt;=BH$4,AD127,"")</f>
        <v>8.099999999999973</v>
      </c>
    </row>
    <row r="128" spans="19:60">
      <c r="S128" s="70">
        <f t="shared" si="73"/>
        <v>7</v>
      </c>
      <c r="T128" s="71">
        <f t="shared" si="73"/>
        <v>50</v>
      </c>
      <c r="U128" s="71">
        <f t="shared" si="73"/>
        <v>2</v>
      </c>
      <c r="V128" s="72">
        <f t="shared" si="45"/>
        <v>5</v>
      </c>
      <c r="W128" s="70">
        <f t="shared" si="72"/>
        <v>2</v>
      </c>
      <c r="X128" s="72">
        <f t="shared" si="72"/>
        <v>7</v>
      </c>
      <c r="Y128" s="73">
        <f t="shared" si="72"/>
        <v>0.7142857142857143</v>
      </c>
      <c r="Z128" s="73">
        <f t="shared" si="72"/>
        <v>0.5</v>
      </c>
      <c r="AA128" s="71">
        <f t="shared" si="72"/>
        <v>10000</v>
      </c>
      <c r="AB128" s="71">
        <f t="shared" si="72"/>
        <v>9905.4743711014507</v>
      </c>
      <c r="AC128" s="71">
        <f t="shared" si="49"/>
        <v>94.525628898549257</v>
      </c>
      <c r="AD128" s="76">
        <f t="shared" si="64"/>
        <v>7.9999999999999734</v>
      </c>
      <c r="AE128" s="71">
        <f t="shared" si="74"/>
        <v>0.70000000000000007</v>
      </c>
      <c r="AF128" s="71">
        <f t="shared" si="74"/>
        <v>5.6000000000000005</v>
      </c>
      <c r="AG128" s="74">
        <f t="shared" si="74"/>
        <v>200</v>
      </c>
      <c r="AH128" s="60">
        <f t="shared" si="74"/>
        <v>50</v>
      </c>
      <c r="AI128" s="60">
        <f t="shared" si="74"/>
        <v>280</v>
      </c>
      <c r="AJ128" s="60">
        <f t="shared" si="74"/>
        <v>10280</v>
      </c>
      <c r="AK128" s="60">
        <f t="shared" si="74"/>
        <v>460.27990038164342</v>
      </c>
      <c r="AL128" s="60">
        <f t="shared" si="74"/>
        <v>9.2055980076328687</v>
      </c>
      <c r="AM128" s="60">
        <f t="shared" si="74"/>
        <v>-270.98791532439691</v>
      </c>
      <c r="AN128" s="60">
        <f t="shared" si="74"/>
        <v>-270.98791532439691</v>
      </c>
      <c r="AO128" s="60">
        <f t="shared" si="74"/>
        <v>270.98791532439691</v>
      </c>
      <c r="AP128" s="61" t="str">
        <f t="shared" si="50"/>
        <v/>
      </c>
      <c r="AQ128" s="62">
        <f t="shared" si="46"/>
        <v>35</v>
      </c>
      <c r="AR128" s="63">
        <f t="shared" si="51"/>
        <v>2.2381997509541129</v>
      </c>
      <c r="AS128" s="63">
        <f t="shared" si="52"/>
        <v>111.90998754770564</v>
      </c>
      <c r="AT128" s="63">
        <f t="shared" si="53"/>
        <v>223.81997509541128</v>
      </c>
      <c r="AU128" s="63">
        <f t="shared" si="47"/>
        <v>-111.90998754770564</v>
      </c>
      <c r="AV128" s="68">
        <f t="shared" si="54"/>
        <v>0.1</v>
      </c>
      <c r="AW128" s="63">
        <f t="shared" si="55"/>
        <v>559.54993773852823</v>
      </c>
      <c r="AX128" s="63">
        <f t="shared" si="56"/>
        <v>-223.81997509541128</v>
      </c>
      <c r="AY128" s="64">
        <f t="shared" si="57"/>
        <v>335.72996264311695</v>
      </c>
      <c r="AZ128" s="65">
        <f t="shared" si="58"/>
        <v>241.20433374456769</v>
      </c>
      <c r="BA128" s="51">
        <f t="shared" si="59"/>
        <v>783.36991283393945</v>
      </c>
      <c r="BB128" s="55">
        <f t="shared" si="60"/>
        <v>7.9084542898759908E-2</v>
      </c>
      <c r="BC128" s="55">
        <f t="shared" si="61"/>
        <v>3.5517347681806282</v>
      </c>
      <c r="BE128" s="52">
        <f>IF(((AS128-T128)/T128)&gt;=BE$4,AD128,"")</f>
        <v>7.9999999999999734</v>
      </c>
      <c r="BF128" s="52" t="str">
        <f t="shared" si="62"/>
        <v/>
      </c>
      <c r="BG128" s="52">
        <f>IF(BB128&lt;=BG$4,AD128,"")</f>
        <v>7.9999999999999734</v>
      </c>
      <c r="BH128" s="52">
        <f>IF(BC128&gt;=BH$4,AD128,"")</f>
        <v>7.9999999999999734</v>
      </c>
    </row>
    <row r="129" spans="19:60">
      <c r="S129" s="70">
        <f t="shared" si="73"/>
        <v>7</v>
      </c>
      <c r="T129" s="71">
        <f t="shared" si="73"/>
        <v>50</v>
      </c>
      <c r="U129" s="71">
        <f t="shared" si="73"/>
        <v>2</v>
      </c>
      <c r="V129" s="72">
        <f t="shared" si="45"/>
        <v>5</v>
      </c>
      <c r="W129" s="70">
        <f t="shared" si="72"/>
        <v>2</v>
      </c>
      <c r="X129" s="72">
        <f t="shared" si="72"/>
        <v>7</v>
      </c>
      <c r="Y129" s="73">
        <f t="shared" si="72"/>
        <v>0.7142857142857143</v>
      </c>
      <c r="Z129" s="73">
        <f t="shared" si="72"/>
        <v>0.5</v>
      </c>
      <c r="AA129" s="71">
        <f t="shared" si="72"/>
        <v>10000</v>
      </c>
      <c r="AB129" s="71">
        <f t="shared" si="72"/>
        <v>9905.4743711014507</v>
      </c>
      <c r="AC129" s="71">
        <f t="shared" si="49"/>
        <v>94.525628898549257</v>
      </c>
      <c r="AD129" s="76">
        <f t="shared" si="64"/>
        <v>7.8999999999999737</v>
      </c>
      <c r="AE129" s="71">
        <f t="shared" si="74"/>
        <v>0.70000000000000007</v>
      </c>
      <c r="AF129" s="71">
        <f t="shared" si="74"/>
        <v>5.6000000000000005</v>
      </c>
      <c r="AG129" s="74">
        <f t="shared" si="74"/>
        <v>200</v>
      </c>
      <c r="AH129" s="60">
        <f t="shared" si="74"/>
        <v>50</v>
      </c>
      <c r="AI129" s="60">
        <f t="shared" si="74"/>
        <v>280</v>
      </c>
      <c r="AJ129" s="60">
        <f t="shared" si="74"/>
        <v>10280</v>
      </c>
      <c r="AK129" s="60">
        <f t="shared" si="74"/>
        <v>460.27990038164342</v>
      </c>
      <c r="AL129" s="60">
        <f t="shared" si="74"/>
        <v>9.2055980076328687</v>
      </c>
      <c r="AM129" s="60">
        <f t="shared" si="74"/>
        <v>-270.98791532439691</v>
      </c>
      <c r="AN129" s="60">
        <f t="shared" si="74"/>
        <v>-270.98791532439691</v>
      </c>
      <c r="AO129" s="60">
        <f t="shared" si="74"/>
        <v>270.98791532439691</v>
      </c>
      <c r="AP129" s="61" t="str">
        <f t="shared" si="50"/>
        <v/>
      </c>
      <c r="AQ129" s="62">
        <f t="shared" si="46"/>
        <v>35</v>
      </c>
      <c r="AR129" s="63">
        <f t="shared" si="51"/>
        <v>2.2538731655231521</v>
      </c>
      <c r="AS129" s="63">
        <f t="shared" si="52"/>
        <v>112.69365827615761</v>
      </c>
      <c r="AT129" s="63">
        <f t="shared" si="53"/>
        <v>225.38731655231521</v>
      </c>
      <c r="AU129" s="63">
        <f t="shared" si="47"/>
        <v>-112.69365827615761</v>
      </c>
      <c r="AV129" s="68">
        <f t="shared" si="54"/>
        <v>0.1</v>
      </c>
      <c r="AW129" s="63">
        <f t="shared" si="55"/>
        <v>563.46829138078806</v>
      </c>
      <c r="AX129" s="63">
        <f t="shared" si="56"/>
        <v>-225.38731655231521</v>
      </c>
      <c r="AY129" s="64">
        <f t="shared" si="57"/>
        <v>338.08097482847285</v>
      </c>
      <c r="AZ129" s="65">
        <f t="shared" si="58"/>
        <v>243.55534592992359</v>
      </c>
      <c r="BA129" s="51">
        <f t="shared" si="59"/>
        <v>788.85560793310322</v>
      </c>
      <c r="BB129" s="55">
        <f t="shared" si="60"/>
        <v>7.9638347279413074E-2</v>
      </c>
      <c r="BC129" s="55">
        <f t="shared" si="61"/>
        <v>3.5766064586708248</v>
      </c>
      <c r="BE129" s="52">
        <f>IF(((AS129-T129)/T129)&gt;=BE$4,AD129,"")</f>
        <v>7.8999999999999737</v>
      </c>
      <c r="BF129" s="52" t="str">
        <f t="shared" si="62"/>
        <v/>
      </c>
      <c r="BG129" s="52">
        <f>IF(BB129&lt;=BG$4,AD129,"")</f>
        <v>7.8999999999999737</v>
      </c>
      <c r="BH129" s="52">
        <f>IF(BC129&gt;=BH$4,AD129,"")</f>
        <v>7.8999999999999737</v>
      </c>
    </row>
    <row r="130" spans="19:60">
      <c r="S130" s="70">
        <f t="shared" si="73"/>
        <v>7</v>
      </c>
      <c r="T130" s="71">
        <f t="shared" si="73"/>
        <v>50</v>
      </c>
      <c r="U130" s="71">
        <f t="shared" si="73"/>
        <v>2</v>
      </c>
      <c r="V130" s="72">
        <f t="shared" si="45"/>
        <v>5</v>
      </c>
      <c r="W130" s="70">
        <f t="shared" si="72"/>
        <v>2</v>
      </c>
      <c r="X130" s="72">
        <f t="shared" si="72"/>
        <v>7</v>
      </c>
      <c r="Y130" s="73">
        <f t="shared" si="72"/>
        <v>0.7142857142857143</v>
      </c>
      <c r="Z130" s="73">
        <f t="shared" si="72"/>
        <v>0.5</v>
      </c>
      <c r="AA130" s="71">
        <f t="shared" si="72"/>
        <v>10000</v>
      </c>
      <c r="AB130" s="71">
        <f t="shared" si="72"/>
        <v>9905.4743711014507</v>
      </c>
      <c r="AC130" s="71">
        <f t="shared" si="49"/>
        <v>94.525628898549257</v>
      </c>
      <c r="AD130" s="76">
        <f t="shared" si="64"/>
        <v>7.7999999999999741</v>
      </c>
      <c r="AE130" s="71">
        <f t="shared" si="74"/>
        <v>0.70000000000000007</v>
      </c>
      <c r="AF130" s="71">
        <f t="shared" si="74"/>
        <v>5.6000000000000005</v>
      </c>
      <c r="AG130" s="74">
        <f t="shared" si="74"/>
        <v>200</v>
      </c>
      <c r="AH130" s="60">
        <f t="shared" si="74"/>
        <v>50</v>
      </c>
      <c r="AI130" s="60">
        <f t="shared" si="74"/>
        <v>280</v>
      </c>
      <c r="AJ130" s="60">
        <f t="shared" si="74"/>
        <v>10280</v>
      </c>
      <c r="AK130" s="60">
        <f t="shared" si="74"/>
        <v>460.27990038164342</v>
      </c>
      <c r="AL130" s="60">
        <f t="shared" si="74"/>
        <v>9.2055980076328687</v>
      </c>
      <c r="AM130" s="60">
        <f t="shared" si="74"/>
        <v>-270.98791532439691</v>
      </c>
      <c r="AN130" s="60">
        <f t="shared" si="74"/>
        <v>-270.98791532439691</v>
      </c>
      <c r="AO130" s="60">
        <f t="shared" si="74"/>
        <v>270.98791532439691</v>
      </c>
      <c r="AP130" s="61" t="str">
        <f t="shared" si="50"/>
        <v/>
      </c>
      <c r="AQ130" s="62">
        <f t="shared" si="46"/>
        <v>35</v>
      </c>
      <c r="AR130" s="63">
        <f t="shared" si="51"/>
        <v>2.2699484625170383</v>
      </c>
      <c r="AS130" s="63">
        <f t="shared" si="52"/>
        <v>113.49742312585191</v>
      </c>
      <c r="AT130" s="63">
        <f t="shared" si="53"/>
        <v>226.99484625170382</v>
      </c>
      <c r="AU130" s="63">
        <f t="shared" si="47"/>
        <v>-113.49742312585191</v>
      </c>
      <c r="AV130" s="68">
        <f t="shared" si="54"/>
        <v>0.1</v>
      </c>
      <c r="AW130" s="63">
        <f t="shared" si="55"/>
        <v>567.48711562925951</v>
      </c>
      <c r="AX130" s="63">
        <f t="shared" si="56"/>
        <v>-226.99484625170382</v>
      </c>
      <c r="AY130" s="64">
        <f t="shared" si="57"/>
        <v>340.49226937755566</v>
      </c>
      <c r="AZ130" s="65">
        <f t="shared" si="58"/>
        <v>245.9666404790064</v>
      </c>
      <c r="BA130" s="51">
        <f t="shared" si="59"/>
        <v>794.48196188096335</v>
      </c>
      <c r="BB130" s="55">
        <f t="shared" si="60"/>
        <v>8.0206351772390688E-2</v>
      </c>
      <c r="BC130" s="55">
        <f t="shared" si="61"/>
        <v>3.6021158848146144</v>
      </c>
      <c r="BE130" s="52">
        <f>IF(((AS130-T130)/T130)&gt;=BE$4,AD130,"")</f>
        <v>7.7999999999999741</v>
      </c>
      <c r="BF130" s="52" t="str">
        <f t="shared" si="62"/>
        <v/>
      </c>
      <c r="BG130" s="52">
        <f>IF(BB130&lt;=BG$4,AD130,"")</f>
        <v>7.7999999999999741</v>
      </c>
      <c r="BH130" s="52">
        <f>IF(BC130&gt;=BH$4,AD130,"")</f>
        <v>7.7999999999999741</v>
      </c>
    </row>
    <row r="131" spans="19:60">
      <c r="S131" s="70">
        <f t="shared" si="73"/>
        <v>7</v>
      </c>
      <c r="T131" s="71">
        <f t="shared" si="73"/>
        <v>50</v>
      </c>
      <c r="U131" s="71">
        <f t="shared" si="73"/>
        <v>2</v>
      </c>
      <c r="V131" s="72">
        <f t="shared" si="45"/>
        <v>5</v>
      </c>
      <c r="W131" s="70">
        <f t="shared" si="72"/>
        <v>2</v>
      </c>
      <c r="X131" s="72">
        <f t="shared" si="72"/>
        <v>7</v>
      </c>
      <c r="Y131" s="73">
        <f t="shared" si="72"/>
        <v>0.7142857142857143</v>
      </c>
      <c r="Z131" s="73">
        <f t="shared" si="72"/>
        <v>0.5</v>
      </c>
      <c r="AA131" s="71">
        <f t="shared" si="72"/>
        <v>10000</v>
      </c>
      <c r="AB131" s="71">
        <f t="shared" si="72"/>
        <v>9905.4743711014507</v>
      </c>
      <c r="AC131" s="71">
        <f t="shared" si="49"/>
        <v>94.525628898549257</v>
      </c>
      <c r="AD131" s="76">
        <f t="shared" si="64"/>
        <v>7.6999999999999744</v>
      </c>
      <c r="AE131" s="71">
        <f t="shared" si="74"/>
        <v>0.70000000000000007</v>
      </c>
      <c r="AF131" s="71">
        <f t="shared" si="74"/>
        <v>5.6000000000000005</v>
      </c>
      <c r="AG131" s="74">
        <f t="shared" si="74"/>
        <v>200</v>
      </c>
      <c r="AH131" s="60">
        <f t="shared" si="74"/>
        <v>50</v>
      </c>
      <c r="AI131" s="60">
        <f t="shared" si="74"/>
        <v>280</v>
      </c>
      <c r="AJ131" s="60">
        <f t="shared" si="74"/>
        <v>10280</v>
      </c>
      <c r="AK131" s="60">
        <f t="shared" si="74"/>
        <v>460.27990038164342</v>
      </c>
      <c r="AL131" s="60">
        <f t="shared" si="74"/>
        <v>9.2055980076328687</v>
      </c>
      <c r="AM131" s="60">
        <f t="shared" si="74"/>
        <v>-270.98791532439691</v>
      </c>
      <c r="AN131" s="60">
        <f t="shared" si="74"/>
        <v>-270.98791532439691</v>
      </c>
      <c r="AO131" s="60">
        <f t="shared" si="74"/>
        <v>270.98791532439691</v>
      </c>
      <c r="AP131" s="61" t="str">
        <f t="shared" si="50"/>
        <v/>
      </c>
      <c r="AQ131" s="62">
        <f t="shared" si="46"/>
        <v>35</v>
      </c>
      <c r="AR131" s="63">
        <f t="shared" si="51"/>
        <v>2.2864412996925845</v>
      </c>
      <c r="AS131" s="63">
        <f t="shared" si="52"/>
        <v>114.32206498462922</v>
      </c>
      <c r="AT131" s="63">
        <f t="shared" si="53"/>
        <v>228.64412996925844</v>
      </c>
      <c r="AU131" s="63">
        <f t="shared" si="47"/>
        <v>-114.32206498462922</v>
      </c>
      <c r="AV131" s="68">
        <f t="shared" si="54"/>
        <v>0.1</v>
      </c>
      <c r="AW131" s="63">
        <f t="shared" si="55"/>
        <v>571.61032492314609</v>
      </c>
      <c r="AX131" s="63">
        <f t="shared" si="56"/>
        <v>-228.64412996925844</v>
      </c>
      <c r="AY131" s="64">
        <f t="shared" si="57"/>
        <v>342.96619495388768</v>
      </c>
      <c r="AZ131" s="65">
        <f t="shared" si="58"/>
        <v>248.44056605533842</v>
      </c>
      <c r="BA131" s="51">
        <f t="shared" si="59"/>
        <v>800.25445489240451</v>
      </c>
      <c r="BB131" s="55">
        <f t="shared" si="60"/>
        <v>8.0789109628822284E-2</v>
      </c>
      <c r="BC131" s="55">
        <f t="shared" si="61"/>
        <v>3.6282878934556488</v>
      </c>
      <c r="BE131" s="52">
        <f>IF(((AS131-T131)/T131)&gt;=BE$4,AD131,"")</f>
        <v>7.6999999999999744</v>
      </c>
      <c r="BF131" s="52" t="str">
        <f t="shared" si="62"/>
        <v/>
      </c>
      <c r="BG131" s="52">
        <f>IF(BB131&lt;=BG$4,AD131,"")</f>
        <v>7.6999999999999744</v>
      </c>
      <c r="BH131" s="52">
        <f>IF(BC131&gt;=BH$4,AD131,"")</f>
        <v>7.6999999999999744</v>
      </c>
    </row>
    <row r="132" spans="19:60">
      <c r="S132" s="70">
        <f t="shared" si="73"/>
        <v>7</v>
      </c>
      <c r="T132" s="71">
        <f t="shared" si="73"/>
        <v>50</v>
      </c>
      <c r="U132" s="71">
        <f t="shared" si="73"/>
        <v>2</v>
      </c>
      <c r="V132" s="72">
        <f t="shared" si="45"/>
        <v>5</v>
      </c>
      <c r="W132" s="70">
        <f t="shared" si="72"/>
        <v>2</v>
      </c>
      <c r="X132" s="72">
        <f t="shared" si="72"/>
        <v>7</v>
      </c>
      <c r="Y132" s="73">
        <f t="shared" si="72"/>
        <v>0.7142857142857143</v>
      </c>
      <c r="Z132" s="73">
        <f t="shared" si="72"/>
        <v>0.5</v>
      </c>
      <c r="AA132" s="71">
        <f t="shared" si="72"/>
        <v>10000</v>
      </c>
      <c r="AB132" s="71">
        <f t="shared" si="72"/>
        <v>9905.4743711014507</v>
      </c>
      <c r="AC132" s="71">
        <f t="shared" si="49"/>
        <v>94.525628898549257</v>
      </c>
      <c r="AD132" s="76">
        <f t="shared" si="64"/>
        <v>7.5999999999999748</v>
      </c>
      <c r="AE132" s="71">
        <f t="shared" si="74"/>
        <v>0.70000000000000007</v>
      </c>
      <c r="AF132" s="71">
        <f t="shared" si="74"/>
        <v>5.6000000000000005</v>
      </c>
      <c r="AG132" s="74">
        <f t="shared" si="74"/>
        <v>200</v>
      </c>
      <c r="AH132" s="60">
        <f t="shared" si="74"/>
        <v>50</v>
      </c>
      <c r="AI132" s="60">
        <f t="shared" si="74"/>
        <v>280</v>
      </c>
      <c r="AJ132" s="60">
        <f t="shared" si="74"/>
        <v>10280</v>
      </c>
      <c r="AK132" s="60">
        <f t="shared" si="74"/>
        <v>460.27990038164342</v>
      </c>
      <c r="AL132" s="60">
        <f t="shared" si="74"/>
        <v>9.2055980076328687</v>
      </c>
      <c r="AM132" s="60">
        <f t="shared" si="74"/>
        <v>-270.98791532439691</v>
      </c>
      <c r="AN132" s="60">
        <f t="shared" si="74"/>
        <v>-270.98791532439691</v>
      </c>
      <c r="AO132" s="60">
        <f t="shared" si="74"/>
        <v>270.98791532439691</v>
      </c>
      <c r="AP132" s="61" t="str">
        <f t="shared" si="50"/>
        <v/>
      </c>
      <c r="AQ132" s="62">
        <f t="shared" si="46"/>
        <v>35</v>
      </c>
      <c r="AR132" s="63">
        <f t="shared" si="51"/>
        <v>2.3033681588990662</v>
      </c>
      <c r="AS132" s="63">
        <f t="shared" si="52"/>
        <v>115.16840794495332</v>
      </c>
      <c r="AT132" s="63">
        <f t="shared" si="53"/>
        <v>230.33681588990663</v>
      </c>
      <c r="AU132" s="63">
        <f t="shared" si="47"/>
        <v>-115.16840794495332</v>
      </c>
      <c r="AV132" s="68">
        <f t="shared" si="54"/>
        <v>0.1</v>
      </c>
      <c r="AW132" s="63">
        <f t="shared" si="55"/>
        <v>575.84203972476655</v>
      </c>
      <c r="AX132" s="63">
        <f t="shared" si="56"/>
        <v>-230.33681588990663</v>
      </c>
      <c r="AY132" s="64">
        <f t="shared" si="57"/>
        <v>345.50522383485992</v>
      </c>
      <c r="AZ132" s="65">
        <f t="shared" si="58"/>
        <v>250.97959493631066</v>
      </c>
      <c r="BA132" s="51">
        <f t="shared" si="59"/>
        <v>806.17885561467324</v>
      </c>
      <c r="BB132" s="55">
        <f t="shared" si="60"/>
        <v>8.1387203218317883E-2</v>
      </c>
      <c r="BC132" s="55">
        <f t="shared" si="61"/>
        <v>3.6551486391661827</v>
      </c>
      <c r="BE132" s="52">
        <f>IF(((AS132-T132)/T132)&gt;=BE$4,AD132,"")</f>
        <v>7.5999999999999748</v>
      </c>
      <c r="BF132" s="52" t="str">
        <f t="shared" si="62"/>
        <v/>
      </c>
      <c r="BG132" s="52">
        <f>IF(BB132&lt;=BG$4,AD132,"")</f>
        <v>7.5999999999999748</v>
      </c>
      <c r="BH132" s="52">
        <f>IF(BC132&gt;=BH$4,AD132,"")</f>
        <v>7.5999999999999748</v>
      </c>
    </row>
    <row r="133" spans="19:60">
      <c r="S133" s="70">
        <f t="shared" si="73"/>
        <v>7</v>
      </c>
      <c r="T133" s="71">
        <f t="shared" si="73"/>
        <v>50</v>
      </c>
      <c r="U133" s="71">
        <f t="shared" si="73"/>
        <v>2</v>
      </c>
      <c r="V133" s="72">
        <f t="shared" si="45"/>
        <v>5</v>
      </c>
      <c r="W133" s="70">
        <f t="shared" si="72"/>
        <v>2</v>
      </c>
      <c r="X133" s="72">
        <f t="shared" si="72"/>
        <v>7</v>
      </c>
      <c r="Y133" s="73">
        <f t="shared" si="72"/>
        <v>0.7142857142857143</v>
      </c>
      <c r="Z133" s="73">
        <f t="shared" si="72"/>
        <v>0.5</v>
      </c>
      <c r="AA133" s="71">
        <f t="shared" si="72"/>
        <v>10000</v>
      </c>
      <c r="AB133" s="71">
        <f t="shared" si="72"/>
        <v>9905.4743711014507</v>
      </c>
      <c r="AC133" s="71">
        <f t="shared" si="49"/>
        <v>94.525628898549257</v>
      </c>
      <c r="AD133" s="76">
        <f t="shared" si="64"/>
        <v>7.4999999999999751</v>
      </c>
      <c r="AE133" s="71">
        <f t="shared" si="74"/>
        <v>0.70000000000000007</v>
      </c>
      <c r="AF133" s="71">
        <f t="shared" si="74"/>
        <v>5.6000000000000005</v>
      </c>
      <c r="AG133" s="74">
        <f t="shared" si="74"/>
        <v>200</v>
      </c>
      <c r="AH133" s="60">
        <f t="shared" si="74"/>
        <v>50</v>
      </c>
      <c r="AI133" s="60">
        <f t="shared" si="74"/>
        <v>280</v>
      </c>
      <c r="AJ133" s="60">
        <f t="shared" si="74"/>
        <v>10280</v>
      </c>
      <c r="AK133" s="60">
        <f t="shared" si="74"/>
        <v>460.27990038164342</v>
      </c>
      <c r="AL133" s="60">
        <f t="shared" si="74"/>
        <v>9.2055980076328687</v>
      </c>
      <c r="AM133" s="60">
        <f t="shared" si="74"/>
        <v>-270.98791532439691</v>
      </c>
      <c r="AN133" s="60">
        <f t="shared" si="74"/>
        <v>-270.98791532439691</v>
      </c>
      <c r="AO133" s="60">
        <f t="shared" si="74"/>
        <v>270.98791532439691</v>
      </c>
      <c r="AP133" s="61" t="str">
        <f t="shared" si="50"/>
        <v/>
      </c>
      <c r="AQ133" s="62">
        <f t="shared" si="46"/>
        <v>35</v>
      </c>
      <c r="AR133" s="63">
        <f t="shared" si="51"/>
        <v>2.3207464010177201</v>
      </c>
      <c r="AS133" s="63">
        <f t="shared" si="52"/>
        <v>116.03732005088601</v>
      </c>
      <c r="AT133" s="63">
        <f t="shared" si="53"/>
        <v>232.07464010177202</v>
      </c>
      <c r="AU133" s="63">
        <f t="shared" si="47"/>
        <v>-116.03732005088601</v>
      </c>
      <c r="AV133" s="68">
        <f t="shared" si="54"/>
        <v>0.1</v>
      </c>
      <c r="AW133" s="63">
        <f t="shared" si="55"/>
        <v>580.18660025443</v>
      </c>
      <c r="AX133" s="63">
        <f t="shared" si="56"/>
        <v>-232.07464010177202</v>
      </c>
      <c r="AY133" s="64">
        <f t="shared" si="57"/>
        <v>348.11196015265796</v>
      </c>
      <c r="AZ133" s="65">
        <f t="shared" si="58"/>
        <v>253.5863312541087</v>
      </c>
      <c r="BA133" s="51">
        <f t="shared" si="59"/>
        <v>812.26124035620205</v>
      </c>
      <c r="BB133" s="55">
        <f t="shared" si="60"/>
        <v>8.200124597019999E-2</v>
      </c>
      <c r="BC133" s="55">
        <f t="shared" si="61"/>
        <v>3.6827256714289964</v>
      </c>
      <c r="BE133" s="52">
        <f>IF(((AS133-T133)/T133)&gt;=BE$4,AD133,"")</f>
        <v>7.4999999999999751</v>
      </c>
      <c r="BF133" s="52" t="str">
        <f t="shared" si="62"/>
        <v/>
      </c>
      <c r="BG133" s="52">
        <f>IF(BB133&lt;=BG$4,AD133,"")</f>
        <v>7.4999999999999751</v>
      </c>
      <c r="BH133" s="52">
        <f>IF(BC133&gt;=BH$4,AD133,"")</f>
        <v>7.4999999999999751</v>
      </c>
    </row>
    <row r="134" spans="19:60">
      <c r="S134" s="70">
        <f t="shared" si="73"/>
        <v>7</v>
      </c>
      <c r="T134" s="71">
        <f t="shared" si="73"/>
        <v>50</v>
      </c>
      <c r="U134" s="71">
        <f t="shared" si="73"/>
        <v>2</v>
      </c>
      <c r="V134" s="72">
        <f t="shared" si="45"/>
        <v>5</v>
      </c>
      <c r="W134" s="70">
        <f t="shared" si="72"/>
        <v>2</v>
      </c>
      <c r="X134" s="72">
        <f t="shared" si="72"/>
        <v>7</v>
      </c>
      <c r="Y134" s="73">
        <f t="shared" si="72"/>
        <v>0.7142857142857143</v>
      </c>
      <c r="Z134" s="73">
        <f t="shared" si="72"/>
        <v>0.5</v>
      </c>
      <c r="AA134" s="71">
        <f t="shared" si="72"/>
        <v>10000</v>
      </c>
      <c r="AB134" s="71">
        <f t="shared" si="72"/>
        <v>9905.4743711014507</v>
      </c>
      <c r="AC134" s="71">
        <f t="shared" si="49"/>
        <v>94.525628898549257</v>
      </c>
      <c r="AD134" s="76">
        <f t="shared" si="64"/>
        <v>7.3999999999999755</v>
      </c>
      <c r="AE134" s="71">
        <f t="shared" si="74"/>
        <v>0.70000000000000007</v>
      </c>
      <c r="AF134" s="71">
        <f t="shared" si="74"/>
        <v>5.6000000000000005</v>
      </c>
      <c r="AG134" s="74">
        <f t="shared" si="74"/>
        <v>200</v>
      </c>
      <c r="AH134" s="60">
        <f t="shared" si="74"/>
        <v>50</v>
      </c>
      <c r="AI134" s="60">
        <f t="shared" si="74"/>
        <v>280</v>
      </c>
      <c r="AJ134" s="60">
        <f t="shared" si="74"/>
        <v>10280</v>
      </c>
      <c r="AK134" s="60">
        <f t="shared" si="74"/>
        <v>460.27990038164342</v>
      </c>
      <c r="AL134" s="60">
        <f t="shared" si="74"/>
        <v>9.2055980076328687</v>
      </c>
      <c r="AM134" s="60">
        <f t="shared" si="74"/>
        <v>-270.98791532439691</v>
      </c>
      <c r="AN134" s="60">
        <f t="shared" si="74"/>
        <v>-270.98791532439691</v>
      </c>
      <c r="AO134" s="60">
        <f t="shared" si="74"/>
        <v>270.98791532439691</v>
      </c>
      <c r="AP134" s="61" t="str">
        <f t="shared" si="50"/>
        <v/>
      </c>
      <c r="AQ134" s="62">
        <f t="shared" si="46"/>
        <v>35</v>
      </c>
      <c r="AR134" s="63">
        <f t="shared" si="51"/>
        <v>2.3385943253557975</v>
      </c>
      <c r="AS134" s="63">
        <f t="shared" si="52"/>
        <v>116.92971626778987</v>
      </c>
      <c r="AT134" s="63">
        <f t="shared" si="53"/>
        <v>233.85943253557974</v>
      </c>
      <c r="AU134" s="63">
        <f t="shared" si="47"/>
        <v>-116.92971626778987</v>
      </c>
      <c r="AV134" s="68">
        <f t="shared" si="54"/>
        <v>0.1</v>
      </c>
      <c r="AW134" s="63">
        <f t="shared" si="55"/>
        <v>584.64858133894938</v>
      </c>
      <c r="AX134" s="63">
        <f t="shared" si="56"/>
        <v>-233.85943253557974</v>
      </c>
      <c r="AY134" s="64">
        <f t="shared" si="57"/>
        <v>350.78914880336964</v>
      </c>
      <c r="AZ134" s="65">
        <f t="shared" si="58"/>
        <v>256.26351990482038</v>
      </c>
      <c r="BA134" s="51">
        <f t="shared" si="59"/>
        <v>818.50801387452907</v>
      </c>
      <c r="BB134" s="55">
        <f t="shared" si="60"/>
        <v>8.2631884472132974E-2</v>
      </c>
      <c r="BC134" s="55">
        <f t="shared" si="61"/>
        <v>3.7110480288881043</v>
      </c>
      <c r="BE134" s="52">
        <f>IF(((AS134-T134)/T134)&gt;=BE$4,AD134,"")</f>
        <v>7.3999999999999755</v>
      </c>
      <c r="BF134" s="52" t="str">
        <f t="shared" si="62"/>
        <v/>
      </c>
      <c r="BG134" s="52">
        <f>IF(BB134&lt;=BG$4,AD134,"")</f>
        <v>7.3999999999999755</v>
      </c>
      <c r="BH134" s="52">
        <f>IF(BC134&gt;=BH$4,AD134,"")</f>
        <v>7.3999999999999755</v>
      </c>
    </row>
    <row r="135" spans="19:60">
      <c r="S135" s="70">
        <f t="shared" si="73"/>
        <v>7</v>
      </c>
      <c r="T135" s="71">
        <f t="shared" si="73"/>
        <v>50</v>
      </c>
      <c r="U135" s="71">
        <f t="shared" si="73"/>
        <v>2</v>
      </c>
      <c r="V135" s="72">
        <f t="shared" si="45"/>
        <v>5</v>
      </c>
      <c r="W135" s="70">
        <f t="shared" si="72"/>
        <v>2</v>
      </c>
      <c r="X135" s="72">
        <f t="shared" si="72"/>
        <v>7</v>
      </c>
      <c r="Y135" s="73">
        <f t="shared" si="72"/>
        <v>0.7142857142857143</v>
      </c>
      <c r="Z135" s="73">
        <f t="shared" si="72"/>
        <v>0.5</v>
      </c>
      <c r="AA135" s="71">
        <f t="shared" si="72"/>
        <v>10000</v>
      </c>
      <c r="AB135" s="71">
        <f t="shared" si="72"/>
        <v>9905.4743711014507</v>
      </c>
      <c r="AC135" s="71">
        <f t="shared" si="49"/>
        <v>94.525628898549257</v>
      </c>
      <c r="AD135" s="76">
        <f t="shared" si="64"/>
        <v>7.2999999999999758</v>
      </c>
      <c r="AE135" s="71">
        <f t="shared" si="74"/>
        <v>0.70000000000000007</v>
      </c>
      <c r="AF135" s="71">
        <f t="shared" si="74"/>
        <v>5.6000000000000005</v>
      </c>
      <c r="AG135" s="74">
        <f t="shared" si="74"/>
        <v>200</v>
      </c>
      <c r="AH135" s="60">
        <f t="shared" si="74"/>
        <v>50</v>
      </c>
      <c r="AI135" s="60">
        <f t="shared" si="74"/>
        <v>280</v>
      </c>
      <c r="AJ135" s="60">
        <f t="shared" si="74"/>
        <v>10280</v>
      </c>
      <c r="AK135" s="60">
        <f t="shared" si="74"/>
        <v>460.27990038164342</v>
      </c>
      <c r="AL135" s="60">
        <f t="shared" si="74"/>
        <v>9.2055980076328687</v>
      </c>
      <c r="AM135" s="60">
        <f t="shared" si="74"/>
        <v>-270.98791532439691</v>
      </c>
      <c r="AN135" s="60">
        <f t="shared" si="74"/>
        <v>-270.98791532439691</v>
      </c>
      <c r="AO135" s="60">
        <f t="shared" si="74"/>
        <v>270.98791532439691</v>
      </c>
      <c r="AP135" s="61" t="str">
        <f t="shared" si="50"/>
        <v/>
      </c>
      <c r="AQ135" s="62">
        <f t="shared" si="46"/>
        <v>35</v>
      </c>
      <c r="AR135" s="63">
        <f t="shared" si="51"/>
        <v>2.3569312339223152</v>
      </c>
      <c r="AS135" s="63">
        <f t="shared" si="52"/>
        <v>117.84656169611576</v>
      </c>
      <c r="AT135" s="63">
        <f t="shared" si="53"/>
        <v>235.69312339223151</v>
      </c>
      <c r="AU135" s="63">
        <f t="shared" si="47"/>
        <v>-117.84656169611576</v>
      </c>
      <c r="AV135" s="68">
        <f t="shared" si="54"/>
        <v>0.1</v>
      </c>
      <c r="AW135" s="63">
        <f t="shared" si="55"/>
        <v>589.2328084805788</v>
      </c>
      <c r="AX135" s="63">
        <f t="shared" si="56"/>
        <v>-235.69312339223151</v>
      </c>
      <c r="AY135" s="64">
        <f t="shared" si="57"/>
        <v>353.53968508834726</v>
      </c>
      <c r="AZ135" s="65">
        <f t="shared" si="58"/>
        <v>259.014056189798</v>
      </c>
      <c r="BA135" s="51">
        <f t="shared" si="59"/>
        <v>824.92593187281034</v>
      </c>
      <c r="BB135" s="55">
        <f t="shared" si="60"/>
        <v>8.3279800741242208E-2</v>
      </c>
      <c r="BC135" s="55">
        <f t="shared" si="61"/>
        <v>3.7401463413460903</v>
      </c>
      <c r="BE135" s="52">
        <f>IF(((AS135-T135)/T135)&gt;=BE$4,AD135,"")</f>
        <v>7.2999999999999758</v>
      </c>
      <c r="BF135" s="52" t="str">
        <f t="shared" si="62"/>
        <v/>
      </c>
      <c r="BG135" s="52">
        <f>IF(BB135&lt;=BG$4,AD135,"")</f>
        <v>7.2999999999999758</v>
      </c>
      <c r="BH135" s="52">
        <f>IF(BC135&gt;=BH$4,AD135,"")</f>
        <v>7.2999999999999758</v>
      </c>
    </row>
    <row r="136" spans="19:60">
      <c r="S136" s="70">
        <f t="shared" si="73"/>
        <v>7</v>
      </c>
      <c r="T136" s="71">
        <f t="shared" si="73"/>
        <v>50</v>
      </c>
      <c r="U136" s="71">
        <f t="shared" si="73"/>
        <v>2</v>
      </c>
      <c r="V136" s="72">
        <f t="shared" ref="V136:V199" si="75">ROUND((1/U136)*S136,0)+1</f>
        <v>5</v>
      </c>
      <c r="W136" s="70">
        <f t="shared" si="72"/>
        <v>2</v>
      </c>
      <c r="X136" s="72">
        <f t="shared" si="72"/>
        <v>7</v>
      </c>
      <c r="Y136" s="73">
        <f t="shared" si="72"/>
        <v>0.7142857142857143</v>
      </c>
      <c r="Z136" s="73">
        <f t="shared" si="72"/>
        <v>0.5</v>
      </c>
      <c r="AA136" s="71">
        <f t="shared" si="72"/>
        <v>10000</v>
      </c>
      <c r="AB136" s="71">
        <f t="shared" si="72"/>
        <v>9905.4743711014507</v>
      </c>
      <c r="AC136" s="71">
        <f t="shared" si="49"/>
        <v>94.525628898549257</v>
      </c>
      <c r="AD136" s="76">
        <f t="shared" si="64"/>
        <v>7.1999999999999762</v>
      </c>
      <c r="AE136" s="71">
        <f t="shared" si="74"/>
        <v>0.70000000000000007</v>
      </c>
      <c r="AF136" s="71">
        <f t="shared" si="74"/>
        <v>5.6000000000000005</v>
      </c>
      <c r="AG136" s="74">
        <f t="shared" si="74"/>
        <v>200</v>
      </c>
      <c r="AH136" s="60">
        <f t="shared" si="74"/>
        <v>50</v>
      </c>
      <c r="AI136" s="60">
        <f t="shared" si="74"/>
        <v>280</v>
      </c>
      <c r="AJ136" s="60">
        <f t="shared" si="74"/>
        <v>10280</v>
      </c>
      <c r="AK136" s="60">
        <f t="shared" si="74"/>
        <v>460.27990038164342</v>
      </c>
      <c r="AL136" s="60">
        <f t="shared" si="74"/>
        <v>9.2055980076328687</v>
      </c>
      <c r="AM136" s="60">
        <f t="shared" si="74"/>
        <v>-270.98791532439691</v>
      </c>
      <c r="AN136" s="60">
        <f t="shared" si="74"/>
        <v>-270.98791532439691</v>
      </c>
      <c r="AO136" s="60">
        <f t="shared" si="74"/>
        <v>270.98791532439691</v>
      </c>
      <c r="AP136" s="61" t="str">
        <f t="shared" si="50"/>
        <v/>
      </c>
      <c r="AQ136" s="62">
        <f t="shared" ref="AQ136:AQ199" si="76">AE136*AH136</f>
        <v>35</v>
      </c>
      <c r="AR136" s="63">
        <f t="shared" si="51"/>
        <v>2.3757775010601252</v>
      </c>
      <c r="AS136" s="63">
        <f t="shared" si="52"/>
        <v>118.78887505300627</v>
      </c>
      <c r="AT136" s="63">
        <f t="shared" si="53"/>
        <v>237.57775010601253</v>
      </c>
      <c r="AU136" s="63">
        <f t="shared" ref="AU136:AU199" si="77">-AS136</f>
        <v>-118.78887505300627</v>
      </c>
      <c r="AV136" s="68">
        <f t="shared" si="54"/>
        <v>0.1</v>
      </c>
      <c r="AW136" s="63">
        <f t="shared" si="55"/>
        <v>593.94437526503134</v>
      </c>
      <c r="AX136" s="63">
        <f t="shared" si="56"/>
        <v>-237.57775010601253</v>
      </c>
      <c r="AY136" s="64">
        <f t="shared" si="57"/>
        <v>356.36662515901878</v>
      </c>
      <c r="AZ136" s="65">
        <f t="shared" si="58"/>
        <v>261.84099626046952</v>
      </c>
      <c r="BA136" s="51">
        <f t="shared" si="59"/>
        <v>831.5221253710439</v>
      </c>
      <c r="BB136" s="55">
        <f t="shared" si="60"/>
        <v>8.3945714684493383E-2</v>
      </c>
      <c r="BC136" s="55">
        <f t="shared" si="61"/>
        <v>3.7700529402612433</v>
      </c>
      <c r="BE136" s="52">
        <f>IF(((AS136-T136)/T136)&gt;=BE$4,AD136,"")</f>
        <v>7.1999999999999762</v>
      </c>
      <c r="BF136" s="52" t="str">
        <f t="shared" si="62"/>
        <v/>
      </c>
      <c r="BG136" s="52">
        <f>IF(BB136&lt;=BG$4,AD136,"")</f>
        <v>7.1999999999999762</v>
      </c>
      <c r="BH136" s="52">
        <f>IF(BC136&gt;=BH$4,AD136,"")</f>
        <v>7.1999999999999762</v>
      </c>
    </row>
    <row r="137" spans="19:60">
      <c r="S137" s="70">
        <f t="shared" si="73"/>
        <v>7</v>
      </c>
      <c r="T137" s="71">
        <f t="shared" si="73"/>
        <v>50</v>
      </c>
      <c r="U137" s="71">
        <f t="shared" si="73"/>
        <v>2</v>
      </c>
      <c r="V137" s="72">
        <f t="shared" si="75"/>
        <v>5</v>
      </c>
      <c r="W137" s="70">
        <f t="shared" ref="W137:AB152" si="78">W136</f>
        <v>2</v>
      </c>
      <c r="X137" s="72">
        <f t="shared" si="78"/>
        <v>7</v>
      </c>
      <c r="Y137" s="73">
        <f t="shared" si="78"/>
        <v>0.7142857142857143</v>
      </c>
      <c r="Z137" s="73">
        <f t="shared" si="78"/>
        <v>0.5</v>
      </c>
      <c r="AA137" s="71">
        <f t="shared" si="78"/>
        <v>10000</v>
      </c>
      <c r="AB137" s="71">
        <f t="shared" si="78"/>
        <v>9905.4743711014507</v>
      </c>
      <c r="AC137" s="71">
        <f t="shared" ref="AC137:AC200" si="79">AA137-AB137</f>
        <v>94.525628898549257</v>
      </c>
      <c r="AD137" s="76">
        <f t="shared" si="64"/>
        <v>7.0999999999999766</v>
      </c>
      <c r="AE137" s="71">
        <f t="shared" si="74"/>
        <v>0.70000000000000007</v>
      </c>
      <c r="AF137" s="71">
        <f t="shared" si="74"/>
        <v>5.6000000000000005</v>
      </c>
      <c r="AG137" s="74">
        <f t="shared" si="74"/>
        <v>200</v>
      </c>
      <c r="AH137" s="60">
        <f t="shared" si="74"/>
        <v>50</v>
      </c>
      <c r="AI137" s="60">
        <f t="shared" si="74"/>
        <v>280</v>
      </c>
      <c r="AJ137" s="60">
        <f t="shared" si="74"/>
        <v>10280</v>
      </c>
      <c r="AK137" s="60">
        <f t="shared" si="74"/>
        <v>460.27990038164342</v>
      </c>
      <c r="AL137" s="60">
        <f t="shared" si="74"/>
        <v>9.2055980076328687</v>
      </c>
      <c r="AM137" s="60">
        <f t="shared" si="74"/>
        <v>-270.98791532439691</v>
      </c>
      <c r="AN137" s="60">
        <f t="shared" si="74"/>
        <v>-270.98791532439691</v>
      </c>
      <c r="AO137" s="60">
        <f t="shared" si="74"/>
        <v>270.98791532439691</v>
      </c>
      <c r="AP137" s="61" t="str">
        <f t="shared" ref="AP137:AP200" si="80">IF(AB137+AY137&gt;AJ137,"VINTO","")</f>
        <v/>
      </c>
      <c r="AQ137" s="62">
        <f t="shared" si="76"/>
        <v>35</v>
      </c>
      <c r="AR137" s="63">
        <f t="shared" ref="AR137:AR200" si="81">IF(AL137=0,1,(1+(AL137+AE137)/(AD137*(U137-1))))</f>
        <v>2.3951546489623805</v>
      </c>
      <c r="AS137" s="63">
        <f t="shared" ref="AS137:AS200" si="82">IF(AR137&lt;=0,AH137,AR137*AH137)</f>
        <v>119.75773244811903</v>
      </c>
      <c r="AT137" s="63">
        <f t="shared" ref="AT137:AT200" si="83">(U137*AS137)</f>
        <v>239.51546489623806</v>
      </c>
      <c r="AU137" s="63">
        <f t="shared" si="77"/>
        <v>-119.75773244811903</v>
      </c>
      <c r="AV137" s="68">
        <f t="shared" ref="AV137:AV200" si="84">IFERROR(AE137/X137,0)</f>
        <v>0.1</v>
      </c>
      <c r="AW137" s="63">
        <f t="shared" ref="AW137:AW200" si="85">(AT137+AU137)*V137</f>
        <v>598.78866224059516</v>
      </c>
      <c r="AX137" s="63">
        <f t="shared" ref="AX137:AX200" si="86">AU137*W137</f>
        <v>-239.51546489623806</v>
      </c>
      <c r="AY137" s="64">
        <f t="shared" ref="AY137:AY200" si="87">SUM(AW137:AX137)</f>
        <v>359.27319734435707</v>
      </c>
      <c r="AZ137" s="65">
        <f t="shared" ref="AZ137:AZ200" si="88">AB137-AA137+AY137</f>
        <v>264.74756844580781</v>
      </c>
      <c r="BA137" s="51">
        <f t="shared" ref="BA137:BA200" si="89">AS137*X137</f>
        <v>838.30412713683324</v>
      </c>
      <c r="BB137" s="55">
        <f t="shared" ref="BB137:BB200" si="90">BA137/AB137</f>
        <v>8.4630386766991056E-2</v>
      </c>
      <c r="BC137" s="55">
        <f t="shared" ref="BC137:BC200" si="91">IFERROR(AY137/AC137,0)</f>
        <v>3.8008019785824567</v>
      </c>
      <c r="BE137" s="52">
        <f>IF(((AS137-T137)/T137)&gt;=BE$4,AD137,"")</f>
        <v>7.0999999999999766</v>
      </c>
      <c r="BF137" s="52" t="str">
        <f t="shared" ref="BF137:BF200" si="92">IF(AP137="","",AD137)</f>
        <v/>
      </c>
      <c r="BG137" s="52">
        <f>IF(BB137&lt;=BG$4,AD137,"")</f>
        <v>7.0999999999999766</v>
      </c>
      <c r="BH137" s="52">
        <f>IF(BC137&gt;=BH$4,AD137,"")</f>
        <v>7.0999999999999766</v>
      </c>
    </row>
    <row r="138" spans="19:60">
      <c r="S138" s="70">
        <f t="shared" ref="S138:U153" si="93">S137</f>
        <v>7</v>
      </c>
      <c r="T138" s="71">
        <f t="shared" si="93"/>
        <v>50</v>
      </c>
      <c r="U138" s="71">
        <f t="shared" si="93"/>
        <v>2</v>
      </c>
      <c r="V138" s="72">
        <f t="shared" si="75"/>
        <v>5</v>
      </c>
      <c r="W138" s="70">
        <f t="shared" si="78"/>
        <v>2</v>
      </c>
      <c r="X138" s="72">
        <f t="shared" si="78"/>
        <v>7</v>
      </c>
      <c r="Y138" s="73">
        <f t="shared" si="78"/>
        <v>0.7142857142857143</v>
      </c>
      <c r="Z138" s="73">
        <f t="shared" si="78"/>
        <v>0.5</v>
      </c>
      <c r="AA138" s="71">
        <f t="shared" si="78"/>
        <v>10000</v>
      </c>
      <c r="AB138" s="71">
        <f t="shared" si="78"/>
        <v>9905.4743711014507</v>
      </c>
      <c r="AC138" s="71">
        <f t="shared" si="79"/>
        <v>94.525628898549257</v>
      </c>
      <c r="AD138" s="76">
        <f t="shared" ref="AD138:AD201" si="94">AD137-0.1</f>
        <v>6.9999999999999769</v>
      </c>
      <c r="AE138" s="71">
        <f t="shared" ref="AE138:AO153" si="95">AE137</f>
        <v>0.70000000000000007</v>
      </c>
      <c r="AF138" s="71">
        <f t="shared" si="95"/>
        <v>5.6000000000000005</v>
      </c>
      <c r="AG138" s="74">
        <f t="shared" si="95"/>
        <v>200</v>
      </c>
      <c r="AH138" s="60">
        <f t="shared" si="95"/>
        <v>50</v>
      </c>
      <c r="AI138" s="60">
        <f t="shared" si="95"/>
        <v>280</v>
      </c>
      <c r="AJ138" s="60">
        <f t="shared" si="95"/>
        <v>10280</v>
      </c>
      <c r="AK138" s="60">
        <f t="shared" si="95"/>
        <v>460.27990038164342</v>
      </c>
      <c r="AL138" s="60">
        <f t="shared" si="95"/>
        <v>9.2055980076328687</v>
      </c>
      <c r="AM138" s="60">
        <f t="shared" si="95"/>
        <v>-270.98791532439691</v>
      </c>
      <c r="AN138" s="60">
        <f t="shared" si="95"/>
        <v>-270.98791532439691</v>
      </c>
      <c r="AO138" s="60">
        <f t="shared" si="95"/>
        <v>270.98791532439691</v>
      </c>
      <c r="AP138" s="61" t="str">
        <f t="shared" si="80"/>
        <v/>
      </c>
      <c r="AQ138" s="62">
        <f t="shared" si="76"/>
        <v>35</v>
      </c>
      <c r="AR138" s="63">
        <f t="shared" si="81"/>
        <v>2.4150854296618429</v>
      </c>
      <c r="AS138" s="63">
        <f t="shared" si="82"/>
        <v>120.75427148309214</v>
      </c>
      <c r="AT138" s="63">
        <f t="shared" si="83"/>
        <v>241.50854296618428</v>
      </c>
      <c r="AU138" s="63">
        <f t="shared" si="77"/>
        <v>-120.75427148309214</v>
      </c>
      <c r="AV138" s="68">
        <f t="shared" si="84"/>
        <v>0.1</v>
      </c>
      <c r="AW138" s="63">
        <f t="shared" si="85"/>
        <v>603.77135741546067</v>
      </c>
      <c r="AX138" s="63">
        <f t="shared" si="86"/>
        <v>-241.50854296618428</v>
      </c>
      <c r="AY138" s="64">
        <f t="shared" si="87"/>
        <v>362.26281444927639</v>
      </c>
      <c r="AZ138" s="65">
        <f t="shared" si="88"/>
        <v>267.73718555072713</v>
      </c>
      <c r="BA138" s="51">
        <f t="shared" si="89"/>
        <v>845.27990038164501</v>
      </c>
      <c r="BB138" s="55">
        <f t="shared" si="90"/>
        <v>8.5334620908988648E-2</v>
      </c>
      <c r="BC138" s="55">
        <f t="shared" si="91"/>
        <v>3.832429560855704</v>
      </c>
      <c r="BE138" s="52">
        <f>IF(((AS138-T138)/T138)&gt;=BE$4,AD138,"")</f>
        <v>6.9999999999999769</v>
      </c>
      <c r="BF138" s="52" t="str">
        <f t="shared" si="92"/>
        <v/>
      </c>
      <c r="BG138" s="52">
        <f>IF(BB138&lt;=BG$4,AD138,"")</f>
        <v>6.9999999999999769</v>
      </c>
      <c r="BH138" s="52">
        <f>IF(BC138&gt;=BH$4,AD138,"")</f>
        <v>6.9999999999999769</v>
      </c>
    </row>
    <row r="139" spans="19:60">
      <c r="S139" s="70">
        <f t="shared" si="93"/>
        <v>7</v>
      </c>
      <c r="T139" s="71">
        <f t="shared" si="93"/>
        <v>50</v>
      </c>
      <c r="U139" s="71">
        <f t="shared" si="93"/>
        <v>2</v>
      </c>
      <c r="V139" s="72">
        <f t="shared" si="75"/>
        <v>5</v>
      </c>
      <c r="W139" s="70">
        <f t="shared" si="78"/>
        <v>2</v>
      </c>
      <c r="X139" s="72">
        <f t="shared" si="78"/>
        <v>7</v>
      </c>
      <c r="Y139" s="73">
        <f t="shared" si="78"/>
        <v>0.7142857142857143</v>
      </c>
      <c r="Z139" s="73">
        <f t="shared" si="78"/>
        <v>0.5</v>
      </c>
      <c r="AA139" s="71">
        <f t="shared" si="78"/>
        <v>10000</v>
      </c>
      <c r="AB139" s="71">
        <f t="shared" si="78"/>
        <v>9905.4743711014507</v>
      </c>
      <c r="AC139" s="71">
        <f t="shared" si="79"/>
        <v>94.525628898549257</v>
      </c>
      <c r="AD139" s="76">
        <f t="shared" si="94"/>
        <v>6.8999999999999773</v>
      </c>
      <c r="AE139" s="71">
        <f t="shared" si="95"/>
        <v>0.70000000000000007</v>
      </c>
      <c r="AF139" s="71">
        <f t="shared" si="95"/>
        <v>5.6000000000000005</v>
      </c>
      <c r="AG139" s="74">
        <f t="shared" si="95"/>
        <v>200</v>
      </c>
      <c r="AH139" s="60">
        <f t="shared" si="95"/>
        <v>50</v>
      </c>
      <c r="AI139" s="60">
        <f t="shared" si="95"/>
        <v>280</v>
      </c>
      <c r="AJ139" s="60">
        <f t="shared" si="95"/>
        <v>10280</v>
      </c>
      <c r="AK139" s="60">
        <f t="shared" si="95"/>
        <v>460.27990038164342</v>
      </c>
      <c r="AL139" s="60">
        <f t="shared" si="95"/>
        <v>9.2055980076328687</v>
      </c>
      <c r="AM139" s="60">
        <f t="shared" si="95"/>
        <v>-270.98791532439691</v>
      </c>
      <c r="AN139" s="60">
        <f t="shared" si="95"/>
        <v>-270.98791532439691</v>
      </c>
      <c r="AO139" s="60">
        <f t="shared" si="95"/>
        <v>270.98791532439691</v>
      </c>
      <c r="AP139" s="61" t="str">
        <f t="shared" si="80"/>
        <v/>
      </c>
      <c r="AQ139" s="62">
        <f t="shared" si="76"/>
        <v>35</v>
      </c>
      <c r="AR139" s="63">
        <f t="shared" si="81"/>
        <v>2.4355939141496958</v>
      </c>
      <c r="AS139" s="63">
        <f t="shared" si="82"/>
        <v>121.77969570748479</v>
      </c>
      <c r="AT139" s="63">
        <f t="shared" si="83"/>
        <v>243.55939141496958</v>
      </c>
      <c r="AU139" s="63">
        <f t="shared" si="77"/>
        <v>-121.77969570748479</v>
      </c>
      <c r="AV139" s="68">
        <f t="shared" si="84"/>
        <v>0.1</v>
      </c>
      <c r="AW139" s="63">
        <f t="shared" si="85"/>
        <v>608.8984785374239</v>
      </c>
      <c r="AX139" s="63">
        <f t="shared" si="86"/>
        <v>-243.55939141496958</v>
      </c>
      <c r="AY139" s="64">
        <f t="shared" si="87"/>
        <v>365.33908712245432</v>
      </c>
      <c r="AZ139" s="65">
        <f t="shared" si="88"/>
        <v>270.81345822390506</v>
      </c>
      <c r="BA139" s="51">
        <f t="shared" si="89"/>
        <v>852.45786995239359</v>
      </c>
      <c r="BB139" s="55">
        <f t="shared" si="90"/>
        <v>8.6059267634812281E-2</v>
      </c>
      <c r="BC139" s="55">
        <f t="shared" si="91"/>
        <v>3.8649738846441188</v>
      </c>
      <c r="BE139" s="52">
        <f>IF(((AS139-T139)/T139)&gt;=BE$4,AD139,"")</f>
        <v>6.8999999999999773</v>
      </c>
      <c r="BF139" s="52" t="str">
        <f t="shared" si="92"/>
        <v/>
      </c>
      <c r="BG139" s="52">
        <f>IF(BB139&lt;=BG$4,AD139,"")</f>
        <v>6.8999999999999773</v>
      </c>
      <c r="BH139" s="52">
        <f>IF(BC139&gt;=BH$4,AD139,"")</f>
        <v>6.8999999999999773</v>
      </c>
    </row>
    <row r="140" spans="19:60">
      <c r="S140" s="70">
        <f t="shared" si="93"/>
        <v>7</v>
      </c>
      <c r="T140" s="71">
        <f t="shared" si="93"/>
        <v>50</v>
      </c>
      <c r="U140" s="71">
        <f t="shared" si="93"/>
        <v>2</v>
      </c>
      <c r="V140" s="72">
        <f t="shared" si="75"/>
        <v>5</v>
      </c>
      <c r="W140" s="70">
        <f t="shared" si="78"/>
        <v>2</v>
      </c>
      <c r="X140" s="72">
        <f t="shared" si="78"/>
        <v>7</v>
      </c>
      <c r="Y140" s="73">
        <f t="shared" si="78"/>
        <v>0.7142857142857143</v>
      </c>
      <c r="Z140" s="73">
        <f t="shared" si="78"/>
        <v>0.5</v>
      </c>
      <c r="AA140" s="71">
        <f t="shared" si="78"/>
        <v>10000</v>
      </c>
      <c r="AB140" s="71">
        <f t="shared" si="78"/>
        <v>9905.4743711014507</v>
      </c>
      <c r="AC140" s="71">
        <f t="shared" si="79"/>
        <v>94.525628898549257</v>
      </c>
      <c r="AD140" s="76">
        <f t="shared" si="94"/>
        <v>6.7999999999999776</v>
      </c>
      <c r="AE140" s="71">
        <f t="shared" si="95"/>
        <v>0.70000000000000007</v>
      </c>
      <c r="AF140" s="71">
        <f t="shared" si="95"/>
        <v>5.6000000000000005</v>
      </c>
      <c r="AG140" s="74">
        <f t="shared" si="95"/>
        <v>200</v>
      </c>
      <c r="AH140" s="60">
        <f t="shared" si="95"/>
        <v>50</v>
      </c>
      <c r="AI140" s="60">
        <f t="shared" si="95"/>
        <v>280</v>
      </c>
      <c r="AJ140" s="60">
        <f t="shared" si="95"/>
        <v>10280</v>
      </c>
      <c r="AK140" s="60">
        <f t="shared" si="95"/>
        <v>460.27990038164342</v>
      </c>
      <c r="AL140" s="60">
        <f t="shared" si="95"/>
        <v>9.2055980076328687</v>
      </c>
      <c r="AM140" s="60">
        <f t="shared" si="95"/>
        <v>-270.98791532439691</v>
      </c>
      <c r="AN140" s="60">
        <f t="shared" si="95"/>
        <v>-270.98791532439691</v>
      </c>
      <c r="AO140" s="60">
        <f t="shared" si="95"/>
        <v>270.98791532439691</v>
      </c>
      <c r="AP140" s="61" t="str">
        <f t="shared" si="80"/>
        <v/>
      </c>
      <c r="AQ140" s="62">
        <f t="shared" si="76"/>
        <v>35</v>
      </c>
      <c r="AR140" s="63">
        <f t="shared" si="81"/>
        <v>2.4567055893577798</v>
      </c>
      <c r="AS140" s="63">
        <f t="shared" si="82"/>
        <v>122.83527946788899</v>
      </c>
      <c r="AT140" s="63">
        <f t="shared" si="83"/>
        <v>245.67055893577799</v>
      </c>
      <c r="AU140" s="63">
        <f t="shared" si="77"/>
        <v>-122.83527946788899</v>
      </c>
      <c r="AV140" s="68">
        <f t="shared" si="84"/>
        <v>0.1</v>
      </c>
      <c r="AW140" s="63">
        <f t="shared" si="85"/>
        <v>614.17639733944497</v>
      </c>
      <c r="AX140" s="63">
        <f t="shared" si="86"/>
        <v>-245.67055893577799</v>
      </c>
      <c r="AY140" s="64">
        <f t="shared" si="87"/>
        <v>368.50583840366698</v>
      </c>
      <c r="AZ140" s="65">
        <f t="shared" si="88"/>
        <v>273.98020950511773</v>
      </c>
      <c r="BA140" s="51">
        <f t="shared" si="89"/>
        <v>859.84695627522296</v>
      </c>
      <c r="BB140" s="55">
        <f t="shared" si="90"/>
        <v>8.6805227499630724E-2</v>
      </c>
      <c r="BC140" s="55">
        <f t="shared" si="91"/>
        <v>3.8984753944263115</v>
      </c>
      <c r="BE140" s="52">
        <f>IF(((AS140-T140)/T140)&gt;=BE$4,AD140,"")</f>
        <v>6.7999999999999776</v>
      </c>
      <c r="BF140" s="52" t="str">
        <f t="shared" si="92"/>
        <v/>
      </c>
      <c r="BG140" s="52">
        <f>IF(BB140&lt;=BG$4,AD140,"")</f>
        <v>6.7999999999999776</v>
      </c>
      <c r="BH140" s="52">
        <f>IF(BC140&gt;=BH$4,AD140,"")</f>
        <v>6.7999999999999776</v>
      </c>
    </row>
    <row r="141" spans="19:60">
      <c r="S141" s="70">
        <f t="shared" si="93"/>
        <v>7</v>
      </c>
      <c r="T141" s="71">
        <f t="shared" si="93"/>
        <v>50</v>
      </c>
      <c r="U141" s="71">
        <f t="shared" si="93"/>
        <v>2</v>
      </c>
      <c r="V141" s="72">
        <f t="shared" si="75"/>
        <v>5</v>
      </c>
      <c r="W141" s="70">
        <f t="shared" si="78"/>
        <v>2</v>
      </c>
      <c r="X141" s="72">
        <f t="shared" si="78"/>
        <v>7</v>
      </c>
      <c r="Y141" s="73">
        <f t="shared" si="78"/>
        <v>0.7142857142857143</v>
      </c>
      <c r="Z141" s="73">
        <f t="shared" si="78"/>
        <v>0.5</v>
      </c>
      <c r="AA141" s="71">
        <f t="shared" si="78"/>
        <v>10000</v>
      </c>
      <c r="AB141" s="71">
        <f t="shared" si="78"/>
        <v>9905.4743711014507</v>
      </c>
      <c r="AC141" s="71">
        <f t="shared" si="79"/>
        <v>94.525628898549257</v>
      </c>
      <c r="AD141" s="76">
        <f t="shared" si="94"/>
        <v>6.699999999999978</v>
      </c>
      <c r="AE141" s="71">
        <f t="shared" si="95"/>
        <v>0.70000000000000007</v>
      </c>
      <c r="AF141" s="71">
        <f t="shared" si="95"/>
        <v>5.6000000000000005</v>
      </c>
      <c r="AG141" s="74">
        <f t="shared" si="95"/>
        <v>200</v>
      </c>
      <c r="AH141" s="60">
        <f t="shared" si="95"/>
        <v>50</v>
      </c>
      <c r="AI141" s="60">
        <f t="shared" si="95"/>
        <v>280</v>
      </c>
      <c r="AJ141" s="60">
        <f t="shared" si="95"/>
        <v>10280</v>
      </c>
      <c r="AK141" s="60">
        <f t="shared" si="95"/>
        <v>460.27990038164342</v>
      </c>
      <c r="AL141" s="60">
        <f t="shared" si="95"/>
        <v>9.2055980076328687</v>
      </c>
      <c r="AM141" s="60">
        <f t="shared" si="95"/>
        <v>-270.98791532439691</v>
      </c>
      <c r="AN141" s="60">
        <f t="shared" si="95"/>
        <v>-270.98791532439691</v>
      </c>
      <c r="AO141" s="60">
        <f t="shared" si="95"/>
        <v>270.98791532439691</v>
      </c>
      <c r="AP141" s="61" t="str">
        <f t="shared" si="80"/>
        <v/>
      </c>
      <c r="AQ141" s="62">
        <f t="shared" si="76"/>
        <v>35</v>
      </c>
      <c r="AR141" s="63">
        <f t="shared" si="81"/>
        <v>2.4784474638258063</v>
      </c>
      <c r="AS141" s="63">
        <f t="shared" si="82"/>
        <v>123.92237319129032</v>
      </c>
      <c r="AT141" s="63">
        <f t="shared" si="83"/>
        <v>247.84474638258064</v>
      </c>
      <c r="AU141" s="63">
        <f t="shared" si="77"/>
        <v>-123.92237319129032</v>
      </c>
      <c r="AV141" s="68">
        <f t="shared" si="84"/>
        <v>0.1</v>
      </c>
      <c r="AW141" s="63">
        <f t="shared" si="85"/>
        <v>619.61186595645154</v>
      </c>
      <c r="AX141" s="63">
        <f t="shared" si="86"/>
        <v>-247.84474638258064</v>
      </c>
      <c r="AY141" s="64">
        <f t="shared" si="87"/>
        <v>371.7671195738709</v>
      </c>
      <c r="AZ141" s="65">
        <f t="shared" si="88"/>
        <v>277.24149067532164</v>
      </c>
      <c r="BA141" s="51">
        <f t="shared" si="89"/>
        <v>867.45661233903229</v>
      </c>
      <c r="BB141" s="55">
        <f t="shared" si="90"/>
        <v>8.7573454823100458E-2</v>
      </c>
      <c r="BC141" s="55">
        <f t="shared" si="91"/>
        <v>3.9329769492766276</v>
      </c>
      <c r="BE141" s="52">
        <f>IF(((AS141-T141)/T141)&gt;=BE$4,AD141,"")</f>
        <v>6.699999999999978</v>
      </c>
      <c r="BF141" s="52" t="str">
        <f t="shared" si="92"/>
        <v/>
      </c>
      <c r="BG141" s="52">
        <f>IF(BB141&lt;=BG$4,AD141,"")</f>
        <v>6.699999999999978</v>
      </c>
      <c r="BH141" s="52">
        <f>IF(BC141&gt;=BH$4,AD141,"")</f>
        <v>6.699999999999978</v>
      </c>
    </row>
    <row r="142" spans="19:60">
      <c r="S142" s="70">
        <f t="shared" si="93"/>
        <v>7</v>
      </c>
      <c r="T142" s="71">
        <f t="shared" si="93"/>
        <v>50</v>
      </c>
      <c r="U142" s="71">
        <f t="shared" si="93"/>
        <v>2</v>
      </c>
      <c r="V142" s="72">
        <f t="shared" si="75"/>
        <v>5</v>
      </c>
      <c r="W142" s="70">
        <f t="shared" si="78"/>
        <v>2</v>
      </c>
      <c r="X142" s="72">
        <f t="shared" si="78"/>
        <v>7</v>
      </c>
      <c r="Y142" s="73">
        <f t="shared" si="78"/>
        <v>0.7142857142857143</v>
      </c>
      <c r="Z142" s="73">
        <f t="shared" si="78"/>
        <v>0.5</v>
      </c>
      <c r="AA142" s="71">
        <f t="shared" si="78"/>
        <v>10000</v>
      </c>
      <c r="AB142" s="71">
        <f t="shared" si="78"/>
        <v>9905.4743711014507</v>
      </c>
      <c r="AC142" s="71">
        <f t="shared" si="79"/>
        <v>94.525628898549257</v>
      </c>
      <c r="AD142" s="76">
        <f t="shared" si="94"/>
        <v>6.5999999999999783</v>
      </c>
      <c r="AE142" s="71">
        <f t="shared" si="95"/>
        <v>0.70000000000000007</v>
      </c>
      <c r="AF142" s="71">
        <f t="shared" si="95"/>
        <v>5.6000000000000005</v>
      </c>
      <c r="AG142" s="74">
        <f t="shared" si="95"/>
        <v>200</v>
      </c>
      <c r="AH142" s="60">
        <f t="shared" si="95"/>
        <v>50</v>
      </c>
      <c r="AI142" s="60">
        <f t="shared" si="95"/>
        <v>280</v>
      </c>
      <c r="AJ142" s="60">
        <f t="shared" si="95"/>
        <v>10280</v>
      </c>
      <c r="AK142" s="60">
        <f t="shared" si="95"/>
        <v>460.27990038164342</v>
      </c>
      <c r="AL142" s="60">
        <f t="shared" si="95"/>
        <v>9.2055980076328687</v>
      </c>
      <c r="AM142" s="60">
        <f t="shared" si="95"/>
        <v>-270.98791532439691</v>
      </c>
      <c r="AN142" s="60">
        <f t="shared" si="95"/>
        <v>-270.98791532439691</v>
      </c>
      <c r="AO142" s="60">
        <f t="shared" si="95"/>
        <v>270.98791532439691</v>
      </c>
      <c r="AP142" s="61" t="str">
        <f t="shared" si="80"/>
        <v>VINTO</v>
      </c>
      <c r="AQ142" s="62">
        <f t="shared" si="76"/>
        <v>35</v>
      </c>
      <c r="AR142" s="63">
        <f t="shared" si="81"/>
        <v>2.500848182974682</v>
      </c>
      <c r="AS142" s="63">
        <f t="shared" si="82"/>
        <v>125.04240914873409</v>
      </c>
      <c r="AT142" s="63">
        <f t="shared" si="83"/>
        <v>250.08481829746819</v>
      </c>
      <c r="AU142" s="63">
        <f t="shared" si="77"/>
        <v>-125.04240914873409</v>
      </c>
      <c r="AV142" s="68">
        <f t="shared" si="84"/>
        <v>0.1</v>
      </c>
      <c r="AW142" s="63">
        <f t="shared" si="85"/>
        <v>625.2120457436705</v>
      </c>
      <c r="AX142" s="63">
        <f t="shared" si="86"/>
        <v>-250.08481829746819</v>
      </c>
      <c r="AY142" s="64">
        <f t="shared" si="87"/>
        <v>375.12722744620231</v>
      </c>
      <c r="AZ142" s="65">
        <f t="shared" si="88"/>
        <v>280.60159854765305</v>
      </c>
      <c r="BA142" s="51">
        <f t="shared" si="89"/>
        <v>875.29686404113863</v>
      </c>
      <c r="BB142" s="55">
        <f t="shared" si="90"/>
        <v>8.8364961762432886E-2</v>
      </c>
      <c r="BC142" s="55">
        <f t="shared" si="91"/>
        <v>3.9685240057890758</v>
      </c>
      <c r="BE142" s="52">
        <f>IF(((AS142-T142)/T142)&gt;=BE$4,AD142,"")</f>
        <v>6.5999999999999783</v>
      </c>
      <c r="BF142" s="52">
        <f t="shared" si="92"/>
        <v>6.5999999999999783</v>
      </c>
      <c r="BG142" s="52">
        <f>IF(BB142&lt;=BG$4,AD142,"")</f>
        <v>6.5999999999999783</v>
      </c>
      <c r="BH142" s="52">
        <f>IF(BC142&gt;=BH$4,AD142,"")</f>
        <v>6.5999999999999783</v>
      </c>
    </row>
    <row r="143" spans="19:60">
      <c r="S143" s="70">
        <f t="shared" si="93"/>
        <v>7</v>
      </c>
      <c r="T143" s="71">
        <f t="shared" si="93"/>
        <v>50</v>
      </c>
      <c r="U143" s="71">
        <f t="shared" si="93"/>
        <v>2</v>
      </c>
      <c r="V143" s="72">
        <f t="shared" si="75"/>
        <v>5</v>
      </c>
      <c r="W143" s="70">
        <f t="shared" si="78"/>
        <v>2</v>
      </c>
      <c r="X143" s="72">
        <f t="shared" si="78"/>
        <v>7</v>
      </c>
      <c r="Y143" s="73">
        <f t="shared" si="78"/>
        <v>0.7142857142857143</v>
      </c>
      <c r="Z143" s="73">
        <f t="shared" si="78"/>
        <v>0.5</v>
      </c>
      <c r="AA143" s="71">
        <f t="shared" si="78"/>
        <v>10000</v>
      </c>
      <c r="AB143" s="71">
        <f t="shared" si="78"/>
        <v>9905.4743711014507</v>
      </c>
      <c r="AC143" s="71">
        <f t="shared" si="79"/>
        <v>94.525628898549257</v>
      </c>
      <c r="AD143" s="76">
        <f t="shared" si="94"/>
        <v>6.4999999999999787</v>
      </c>
      <c r="AE143" s="71">
        <f t="shared" si="95"/>
        <v>0.70000000000000007</v>
      </c>
      <c r="AF143" s="71">
        <f t="shared" si="95"/>
        <v>5.6000000000000005</v>
      </c>
      <c r="AG143" s="74">
        <f t="shared" si="95"/>
        <v>200</v>
      </c>
      <c r="AH143" s="60">
        <f t="shared" si="95"/>
        <v>50</v>
      </c>
      <c r="AI143" s="60">
        <f t="shared" si="95"/>
        <v>280</v>
      </c>
      <c r="AJ143" s="60">
        <f t="shared" si="95"/>
        <v>10280</v>
      </c>
      <c r="AK143" s="60">
        <f t="shared" si="95"/>
        <v>460.27990038164342</v>
      </c>
      <c r="AL143" s="60">
        <f t="shared" si="95"/>
        <v>9.2055980076328687</v>
      </c>
      <c r="AM143" s="60">
        <f t="shared" si="95"/>
        <v>-270.98791532439691</v>
      </c>
      <c r="AN143" s="60">
        <f t="shared" si="95"/>
        <v>-270.98791532439691</v>
      </c>
      <c r="AO143" s="60">
        <f t="shared" si="95"/>
        <v>270.98791532439691</v>
      </c>
      <c r="AP143" s="61" t="str">
        <f t="shared" si="80"/>
        <v>VINTO</v>
      </c>
      <c r="AQ143" s="62">
        <f t="shared" si="76"/>
        <v>35</v>
      </c>
      <c r="AR143" s="63">
        <f t="shared" si="81"/>
        <v>2.5239381550204465</v>
      </c>
      <c r="AS143" s="63">
        <f t="shared" si="82"/>
        <v>126.19690775102232</v>
      </c>
      <c r="AT143" s="63">
        <f t="shared" si="83"/>
        <v>252.39381550204465</v>
      </c>
      <c r="AU143" s="63">
        <f t="shared" si="77"/>
        <v>-126.19690775102232</v>
      </c>
      <c r="AV143" s="68">
        <f t="shared" si="84"/>
        <v>0.1</v>
      </c>
      <c r="AW143" s="63">
        <f t="shared" si="85"/>
        <v>630.98453875511166</v>
      </c>
      <c r="AX143" s="63">
        <f t="shared" si="86"/>
        <v>-252.39381550204465</v>
      </c>
      <c r="AY143" s="64">
        <f t="shared" si="87"/>
        <v>378.59072325306704</v>
      </c>
      <c r="AZ143" s="65">
        <f t="shared" si="88"/>
        <v>284.06509435451778</v>
      </c>
      <c r="BA143" s="51">
        <f t="shared" si="89"/>
        <v>883.37835425715627</v>
      </c>
      <c r="BB143" s="55">
        <f t="shared" si="90"/>
        <v>8.9180822761437115E-2</v>
      </c>
      <c r="BC143" s="55">
        <f t="shared" si="91"/>
        <v>4.0051648178865227</v>
      </c>
      <c r="BE143" s="52">
        <f>IF(((AS143-T143)/T143)&gt;=BE$4,AD143,"")</f>
        <v>6.4999999999999787</v>
      </c>
      <c r="BF143" s="52">
        <f t="shared" si="92"/>
        <v>6.4999999999999787</v>
      </c>
      <c r="BG143" s="52">
        <f>IF(BB143&lt;=BG$4,AD143,"")</f>
        <v>6.4999999999999787</v>
      </c>
      <c r="BH143" s="52">
        <f>IF(BC143&gt;=BH$4,AD143,"")</f>
        <v>6.4999999999999787</v>
      </c>
    </row>
    <row r="144" spans="19:60">
      <c r="S144" s="70">
        <f t="shared" si="93"/>
        <v>7</v>
      </c>
      <c r="T144" s="71">
        <f t="shared" si="93"/>
        <v>50</v>
      </c>
      <c r="U144" s="71">
        <f t="shared" si="93"/>
        <v>2</v>
      </c>
      <c r="V144" s="72">
        <f t="shared" si="75"/>
        <v>5</v>
      </c>
      <c r="W144" s="70">
        <f t="shared" si="78"/>
        <v>2</v>
      </c>
      <c r="X144" s="72">
        <f t="shared" si="78"/>
        <v>7</v>
      </c>
      <c r="Y144" s="73">
        <f t="shared" si="78"/>
        <v>0.7142857142857143</v>
      </c>
      <c r="Z144" s="73">
        <f t="shared" si="78"/>
        <v>0.5</v>
      </c>
      <c r="AA144" s="71">
        <f t="shared" si="78"/>
        <v>10000</v>
      </c>
      <c r="AB144" s="71">
        <f t="shared" si="78"/>
        <v>9905.4743711014507</v>
      </c>
      <c r="AC144" s="71">
        <f t="shared" si="79"/>
        <v>94.525628898549257</v>
      </c>
      <c r="AD144" s="76">
        <f t="shared" si="94"/>
        <v>6.399999999999979</v>
      </c>
      <c r="AE144" s="71">
        <f t="shared" si="95"/>
        <v>0.70000000000000007</v>
      </c>
      <c r="AF144" s="71">
        <f t="shared" si="95"/>
        <v>5.6000000000000005</v>
      </c>
      <c r="AG144" s="74">
        <f t="shared" si="95"/>
        <v>200</v>
      </c>
      <c r="AH144" s="60">
        <f t="shared" si="95"/>
        <v>50</v>
      </c>
      <c r="AI144" s="60">
        <f t="shared" si="95"/>
        <v>280</v>
      </c>
      <c r="AJ144" s="60">
        <f t="shared" si="95"/>
        <v>10280</v>
      </c>
      <c r="AK144" s="60">
        <f t="shared" si="95"/>
        <v>460.27990038164342</v>
      </c>
      <c r="AL144" s="60">
        <f t="shared" si="95"/>
        <v>9.2055980076328687</v>
      </c>
      <c r="AM144" s="60">
        <f t="shared" si="95"/>
        <v>-270.98791532439691</v>
      </c>
      <c r="AN144" s="60">
        <f t="shared" si="95"/>
        <v>-270.98791532439691</v>
      </c>
      <c r="AO144" s="60">
        <f t="shared" si="95"/>
        <v>270.98791532439691</v>
      </c>
      <c r="AP144" s="61" t="str">
        <f t="shared" si="80"/>
        <v>VINTO</v>
      </c>
      <c r="AQ144" s="62">
        <f t="shared" si="76"/>
        <v>35</v>
      </c>
      <c r="AR144" s="63">
        <f t="shared" si="81"/>
        <v>2.5477496886926407</v>
      </c>
      <c r="AS144" s="63">
        <f t="shared" si="82"/>
        <v>127.38748443463204</v>
      </c>
      <c r="AT144" s="63">
        <f t="shared" si="83"/>
        <v>254.77496886926409</v>
      </c>
      <c r="AU144" s="63">
        <f t="shared" si="77"/>
        <v>-127.38748443463204</v>
      </c>
      <c r="AV144" s="68">
        <f t="shared" si="84"/>
        <v>0.1</v>
      </c>
      <c r="AW144" s="63">
        <f t="shared" si="85"/>
        <v>636.93742217316026</v>
      </c>
      <c r="AX144" s="63">
        <f t="shared" si="86"/>
        <v>-254.77496886926409</v>
      </c>
      <c r="AY144" s="64">
        <f t="shared" si="87"/>
        <v>382.1624533038962</v>
      </c>
      <c r="AZ144" s="65">
        <f t="shared" si="88"/>
        <v>287.63682440534694</v>
      </c>
      <c r="BA144" s="51">
        <f t="shared" si="89"/>
        <v>891.71239104242431</v>
      </c>
      <c r="BB144" s="55">
        <f t="shared" si="90"/>
        <v>9.0022179416660214E-2</v>
      </c>
      <c r="BC144" s="55">
        <f t="shared" si="91"/>
        <v>4.0429506553620138</v>
      </c>
      <c r="BE144" s="52">
        <f>IF(((AS144-T144)/T144)&gt;=BE$4,AD144,"")</f>
        <v>6.399999999999979</v>
      </c>
      <c r="BF144" s="52">
        <f t="shared" si="92"/>
        <v>6.399999999999979</v>
      </c>
      <c r="BG144" s="52">
        <f>IF(BB144&lt;=BG$4,AD144,"")</f>
        <v>6.399999999999979</v>
      </c>
      <c r="BH144" s="52">
        <f>IF(BC144&gt;=BH$4,AD144,"")</f>
        <v>6.399999999999979</v>
      </c>
    </row>
    <row r="145" spans="19:60">
      <c r="S145" s="70">
        <f t="shared" si="93"/>
        <v>7</v>
      </c>
      <c r="T145" s="71">
        <f t="shared" si="93"/>
        <v>50</v>
      </c>
      <c r="U145" s="71">
        <f t="shared" si="93"/>
        <v>2</v>
      </c>
      <c r="V145" s="72">
        <f t="shared" si="75"/>
        <v>5</v>
      </c>
      <c r="W145" s="70">
        <f t="shared" si="78"/>
        <v>2</v>
      </c>
      <c r="X145" s="72">
        <f t="shared" si="78"/>
        <v>7</v>
      </c>
      <c r="Y145" s="73">
        <f t="shared" si="78"/>
        <v>0.7142857142857143</v>
      </c>
      <c r="Z145" s="73">
        <f t="shared" si="78"/>
        <v>0.5</v>
      </c>
      <c r="AA145" s="71">
        <f t="shared" si="78"/>
        <v>10000</v>
      </c>
      <c r="AB145" s="71">
        <f t="shared" si="78"/>
        <v>9905.4743711014507</v>
      </c>
      <c r="AC145" s="71">
        <f t="shared" si="79"/>
        <v>94.525628898549257</v>
      </c>
      <c r="AD145" s="76">
        <f t="shared" si="94"/>
        <v>6.2999999999999794</v>
      </c>
      <c r="AE145" s="71">
        <f t="shared" si="95"/>
        <v>0.70000000000000007</v>
      </c>
      <c r="AF145" s="71">
        <f t="shared" si="95"/>
        <v>5.6000000000000005</v>
      </c>
      <c r="AG145" s="74">
        <f t="shared" si="95"/>
        <v>200</v>
      </c>
      <c r="AH145" s="60">
        <f t="shared" si="95"/>
        <v>50</v>
      </c>
      <c r="AI145" s="60">
        <f t="shared" si="95"/>
        <v>280</v>
      </c>
      <c r="AJ145" s="60">
        <f t="shared" si="95"/>
        <v>10280</v>
      </c>
      <c r="AK145" s="60">
        <f t="shared" si="95"/>
        <v>460.27990038164342</v>
      </c>
      <c r="AL145" s="60">
        <f t="shared" si="95"/>
        <v>9.2055980076328687</v>
      </c>
      <c r="AM145" s="60">
        <f t="shared" si="95"/>
        <v>-270.98791532439691</v>
      </c>
      <c r="AN145" s="60">
        <f t="shared" si="95"/>
        <v>-270.98791532439691</v>
      </c>
      <c r="AO145" s="60">
        <f t="shared" si="95"/>
        <v>270.98791532439691</v>
      </c>
      <c r="AP145" s="61" t="str">
        <f t="shared" si="80"/>
        <v>VINTO</v>
      </c>
      <c r="AQ145" s="62">
        <f t="shared" si="76"/>
        <v>35</v>
      </c>
      <c r="AR145" s="63">
        <f t="shared" si="81"/>
        <v>2.5723171440687143</v>
      </c>
      <c r="AS145" s="63">
        <f t="shared" si="82"/>
        <v>128.61585720343572</v>
      </c>
      <c r="AT145" s="63">
        <f t="shared" si="83"/>
        <v>257.23171440687145</v>
      </c>
      <c r="AU145" s="63">
        <f t="shared" si="77"/>
        <v>-128.61585720343572</v>
      </c>
      <c r="AV145" s="68">
        <f t="shared" si="84"/>
        <v>0.1</v>
      </c>
      <c r="AW145" s="63">
        <f t="shared" si="85"/>
        <v>643.07928601717867</v>
      </c>
      <c r="AX145" s="63">
        <f t="shared" si="86"/>
        <v>-257.23171440687145</v>
      </c>
      <c r="AY145" s="64">
        <f t="shared" si="87"/>
        <v>385.84757161030723</v>
      </c>
      <c r="AZ145" s="65">
        <f t="shared" si="88"/>
        <v>291.32194271175797</v>
      </c>
      <c r="BA145" s="51">
        <f t="shared" si="89"/>
        <v>900.31100042405001</v>
      </c>
      <c r="BB145" s="55">
        <f t="shared" si="90"/>
        <v>9.0890245806969749E-2</v>
      </c>
      <c r="BC145" s="55">
        <f t="shared" si="91"/>
        <v>4.0819360432335516</v>
      </c>
      <c r="BE145" s="52">
        <f>IF(((AS145-T145)/T145)&gt;=BE$4,AD145,"")</f>
        <v>6.2999999999999794</v>
      </c>
      <c r="BF145" s="52">
        <f t="shared" si="92"/>
        <v>6.2999999999999794</v>
      </c>
      <c r="BG145" s="52">
        <f>IF(BB145&lt;=BG$4,AD145,"")</f>
        <v>6.2999999999999794</v>
      </c>
      <c r="BH145" s="52">
        <f>IF(BC145&gt;=BH$4,AD145,"")</f>
        <v>6.2999999999999794</v>
      </c>
    </row>
    <row r="146" spans="19:60">
      <c r="S146" s="70">
        <f t="shared" si="93"/>
        <v>7</v>
      </c>
      <c r="T146" s="71">
        <f t="shared" si="93"/>
        <v>50</v>
      </c>
      <c r="U146" s="71">
        <f t="shared" si="93"/>
        <v>2</v>
      </c>
      <c r="V146" s="72">
        <f t="shared" si="75"/>
        <v>5</v>
      </c>
      <c r="W146" s="70">
        <f t="shared" si="78"/>
        <v>2</v>
      </c>
      <c r="X146" s="72">
        <f t="shared" si="78"/>
        <v>7</v>
      </c>
      <c r="Y146" s="73">
        <f t="shared" si="78"/>
        <v>0.7142857142857143</v>
      </c>
      <c r="Z146" s="73">
        <f t="shared" si="78"/>
        <v>0.5</v>
      </c>
      <c r="AA146" s="71">
        <f t="shared" si="78"/>
        <v>10000</v>
      </c>
      <c r="AB146" s="71">
        <f t="shared" si="78"/>
        <v>9905.4743711014507</v>
      </c>
      <c r="AC146" s="71">
        <f t="shared" si="79"/>
        <v>94.525628898549257</v>
      </c>
      <c r="AD146" s="76">
        <f t="shared" si="94"/>
        <v>6.1999999999999797</v>
      </c>
      <c r="AE146" s="71">
        <f t="shared" si="95"/>
        <v>0.70000000000000007</v>
      </c>
      <c r="AF146" s="71">
        <f t="shared" si="95"/>
        <v>5.6000000000000005</v>
      </c>
      <c r="AG146" s="74">
        <f t="shared" si="95"/>
        <v>200</v>
      </c>
      <c r="AH146" s="60">
        <f t="shared" si="95"/>
        <v>50</v>
      </c>
      <c r="AI146" s="60">
        <f t="shared" si="95"/>
        <v>280</v>
      </c>
      <c r="AJ146" s="60">
        <f t="shared" si="95"/>
        <v>10280</v>
      </c>
      <c r="AK146" s="60">
        <f t="shared" si="95"/>
        <v>460.27990038164342</v>
      </c>
      <c r="AL146" s="60">
        <f t="shared" si="95"/>
        <v>9.2055980076328687</v>
      </c>
      <c r="AM146" s="60">
        <f t="shared" si="95"/>
        <v>-270.98791532439691</v>
      </c>
      <c r="AN146" s="60">
        <f t="shared" si="95"/>
        <v>-270.98791532439691</v>
      </c>
      <c r="AO146" s="60">
        <f t="shared" si="95"/>
        <v>270.98791532439691</v>
      </c>
      <c r="AP146" s="61" t="str">
        <f t="shared" si="80"/>
        <v>VINTO</v>
      </c>
      <c r="AQ146" s="62">
        <f t="shared" si="76"/>
        <v>35</v>
      </c>
      <c r="AR146" s="63">
        <f t="shared" si="81"/>
        <v>2.5976770980053066</v>
      </c>
      <c r="AS146" s="63">
        <f t="shared" si="82"/>
        <v>129.88385490026533</v>
      </c>
      <c r="AT146" s="63">
        <f t="shared" si="83"/>
        <v>259.76770980053067</v>
      </c>
      <c r="AU146" s="63">
        <f t="shared" si="77"/>
        <v>-129.88385490026533</v>
      </c>
      <c r="AV146" s="68">
        <f t="shared" si="84"/>
        <v>0.1</v>
      </c>
      <c r="AW146" s="63">
        <f t="shared" si="85"/>
        <v>649.41927450132664</v>
      </c>
      <c r="AX146" s="63">
        <f t="shared" si="86"/>
        <v>-259.76770980053067</v>
      </c>
      <c r="AY146" s="64">
        <f t="shared" si="87"/>
        <v>389.65156470079597</v>
      </c>
      <c r="AZ146" s="65">
        <f t="shared" si="88"/>
        <v>295.12593580224672</v>
      </c>
      <c r="BA146" s="51">
        <f t="shared" si="89"/>
        <v>909.18698430185736</v>
      </c>
      <c r="BB146" s="55">
        <f t="shared" si="90"/>
        <v>9.1786314338902206E-2</v>
      </c>
      <c r="BC146" s="55">
        <f t="shared" si="91"/>
        <v>4.1221790242622358</v>
      </c>
      <c r="BE146" s="52">
        <f>IF(((AS146-T146)/T146)&gt;=BE$4,AD146,"")</f>
        <v>6.1999999999999797</v>
      </c>
      <c r="BF146" s="52">
        <f t="shared" si="92"/>
        <v>6.1999999999999797</v>
      </c>
      <c r="BG146" s="52">
        <f>IF(BB146&lt;=BG$4,AD146,"")</f>
        <v>6.1999999999999797</v>
      </c>
      <c r="BH146" s="52">
        <f>IF(BC146&gt;=BH$4,AD146,"")</f>
        <v>6.1999999999999797</v>
      </c>
    </row>
    <row r="147" spans="19:60">
      <c r="S147" s="70">
        <f t="shared" si="93"/>
        <v>7</v>
      </c>
      <c r="T147" s="71">
        <f t="shared" si="93"/>
        <v>50</v>
      </c>
      <c r="U147" s="71">
        <f t="shared" si="93"/>
        <v>2</v>
      </c>
      <c r="V147" s="72">
        <f t="shared" si="75"/>
        <v>5</v>
      </c>
      <c r="W147" s="70">
        <f t="shared" si="78"/>
        <v>2</v>
      </c>
      <c r="X147" s="72">
        <f t="shared" si="78"/>
        <v>7</v>
      </c>
      <c r="Y147" s="73">
        <f t="shared" si="78"/>
        <v>0.7142857142857143</v>
      </c>
      <c r="Z147" s="73">
        <f t="shared" si="78"/>
        <v>0.5</v>
      </c>
      <c r="AA147" s="71">
        <f t="shared" si="78"/>
        <v>10000</v>
      </c>
      <c r="AB147" s="71">
        <f t="shared" si="78"/>
        <v>9905.4743711014507</v>
      </c>
      <c r="AC147" s="71">
        <f t="shared" si="79"/>
        <v>94.525628898549257</v>
      </c>
      <c r="AD147" s="76">
        <f t="shared" si="94"/>
        <v>6.0999999999999801</v>
      </c>
      <c r="AE147" s="71">
        <f t="shared" si="95"/>
        <v>0.70000000000000007</v>
      </c>
      <c r="AF147" s="71">
        <f t="shared" si="95"/>
        <v>5.6000000000000005</v>
      </c>
      <c r="AG147" s="74">
        <f t="shared" si="95"/>
        <v>200</v>
      </c>
      <c r="AH147" s="60">
        <f t="shared" si="95"/>
        <v>50</v>
      </c>
      <c r="AI147" s="60">
        <f t="shared" si="95"/>
        <v>280</v>
      </c>
      <c r="AJ147" s="60">
        <f t="shared" si="95"/>
        <v>10280</v>
      </c>
      <c r="AK147" s="60">
        <f t="shared" si="95"/>
        <v>460.27990038164342</v>
      </c>
      <c r="AL147" s="60">
        <f t="shared" si="95"/>
        <v>9.2055980076328687</v>
      </c>
      <c r="AM147" s="60">
        <f t="shared" si="95"/>
        <v>-270.98791532439691</v>
      </c>
      <c r="AN147" s="60">
        <f t="shared" si="95"/>
        <v>-270.98791532439691</v>
      </c>
      <c r="AO147" s="60">
        <f t="shared" si="95"/>
        <v>270.98791532439691</v>
      </c>
      <c r="AP147" s="61" t="str">
        <f t="shared" si="80"/>
        <v>VINTO</v>
      </c>
      <c r="AQ147" s="62">
        <f t="shared" si="76"/>
        <v>35</v>
      </c>
      <c r="AR147" s="63">
        <f t="shared" si="81"/>
        <v>2.6238685258414591</v>
      </c>
      <c r="AS147" s="63">
        <f t="shared" si="82"/>
        <v>131.19342629207296</v>
      </c>
      <c r="AT147" s="63">
        <f t="shared" si="83"/>
        <v>262.38685258414591</v>
      </c>
      <c r="AU147" s="63">
        <f t="shared" si="77"/>
        <v>-131.19342629207296</v>
      </c>
      <c r="AV147" s="68">
        <f t="shared" si="84"/>
        <v>0.1</v>
      </c>
      <c r="AW147" s="63">
        <f t="shared" si="85"/>
        <v>655.96713146036473</v>
      </c>
      <c r="AX147" s="63">
        <f t="shared" si="86"/>
        <v>-262.38685258414591</v>
      </c>
      <c r="AY147" s="64">
        <f t="shared" si="87"/>
        <v>393.58027887621881</v>
      </c>
      <c r="AZ147" s="65">
        <f t="shared" si="88"/>
        <v>299.05464997766956</v>
      </c>
      <c r="BA147" s="51">
        <f t="shared" si="89"/>
        <v>918.35398404451075</v>
      </c>
      <c r="BB147" s="55">
        <f t="shared" si="90"/>
        <v>9.2711762166963571E-2</v>
      </c>
      <c r="BC147" s="55">
        <f t="shared" si="91"/>
        <v>4.1637414472918604</v>
      </c>
      <c r="BE147" s="52">
        <f>IF(((AS147-T147)/T147)&gt;=BE$4,AD147,"")</f>
        <v>6.0999999999999801</v>
      </c>
      <c r="BF147" s="52">
        <f t="shared" si="92"/>
        <v>6.0999999999999801</v>
      </c>
      <c r="BG147" s="52">
        <f>IF(BB147&lt;=BG$4,AD147,"")</f>
        <v>6.0999999999999801</v>
      </c>
      <c r="BH147" s="52">
        <f>IF(BC147&gt;=BH$4,AD147,"")</f>
        <v>6.0999999999999801</v>
      </c>
    </row>
    <row r="148" spans="19:60">
      <c r="S148" s="70">
        <f t="shared" si="93"/>
        <v>7</v>
      </c>
      <c r="T148" s="71">
        <f t="shared" si="93"/>
        <v>50</v>
      </c>
      <c r="U148" s="71">
        <f t="shared" si="93"/>
        <v>2</v>
      </c>
      <c r="V148" s="72">
        <f t="shared" si="75"/>
        <v>5</v>
      </c>
      <c r="W148" s="70">
        <f t="shared" si="78"/>
        <v>2</v>
      </c>
      <c r="X148" s="72">
        <f t="shared" si="78"/>
        <v>7</v>
      </c>
      <c r="Y148" s="73">
        <f t="shared" si="78"/>
        <v>0.7142857142857143</v>
      </c>
      <c r="Z148" s="73">
        <f t="shared" si="78"/>
        <v>0.5</v>
      </c>
      <c r="AA148" s="71">
        <f t="shared" si="78"/>
        <v>10000</v>
      </c>
      <c r="AB148" s="71">
        <f t="shared" si="78"/>
        <v>9905.4743711014507</v>
      </c>
      <c r="AC148" s="71">
        <f t="shared" si="79"/>
        <v>94.525628898549257</v>
      </c>
      <c r="AD148" s="76">
        <f t="shared" si="94"/>
        <v>5.9999999999999805</v>
      </c>
      <c r="AE148" s="71">
        <f t="shared" si="95"/>
        <v>0.70000000000000007</v>
      </c>
      <c r="AF148" s="71">
        <f t="shared" si="95"/>
        <v>5.6000000000000005</v>
      </c>
      <c r="AG148" s="74">
        <f t="shared" si="95"/>
        <v>200</v>
      </c>
      <c r="AH148" s="60">
        <f t="shared" si="95"/>
        <v>50</v>
      </c>
      <c r="AI148" s="60">
        <f t="shared" si="95"/>
        <v>280</v>
      </c>
      <c r="AJ148" s="60">
        <f t="shared" si="95"/>
        <v>10280</v>
      </c>
      <c r="AK148" s="60">
        <f t="shared" si="95"/>
        <v>460.27990038164342</v>
      </c>
      <c r="AL148" s="60">
        <f t="shared" si="95"/>
        <v>9.2055980076328687</v>
      </c>
      <c r="AM148" s="60">
        <f t="shared" si="95"/>
        <v>-270.98791532439691</v>
      </c>
      <c r="AN148" s="60">
        <f t="shared" si="95"/>
        <v>-270.98791532439691</v>
      </c>
      <c r="AO148" s="60">
        <f t="shared" si="95"/>
        <v>270.98791532439691</v>
      </c>
      <c r="AP148" s="61" t="str">
        <f t="shared" si="80"/>
        <v>VINTO</v>
      </c>
      <c r="AQ148" s="62">
        <f t="shared" si="76"/>
        <v>35</v>
      </c>
      <c r="AR148" s="63">
        <f t="shared" si="81"/>
        <v>2.6509330012721501</v>
      </c>
      <c r="AS148" s="63">
        <f t="shared" si="82"/>
        <v>132.5466500636075</v>
      </c>
      <c r="AT148" s="63">
        <f t="shared" si="83"/>
        <v>265.093300127215</v>
      </c>
      <c r="AU148" s="63">
        <f t="shared" si="77"/>
        <v>-132.5466500636075</v>
      </c>
      <c r="AV148" s="68">
        <f t="shared" si="84"/>
        <v>0.1</v>
      </c>
      <c r="AW148" s="63">
        <f t="shared" si="85"/>
        <v>662.73325031803756</v>
      </c>
      <c r="AX148" s="63">
        <f t="shared" si="86"/>
        <v>-265.093300127215</v>
      </c>
      <c r="AY148" s="64">
        <f t="shared" si="87"/>
        <v>397.63995019082256</v>
      </c>
      <c r="AZ148" s="65">
        <f t="shared" si="88"/>
        <v>303.1143212922733</v>
      </c>
      <c r="BA148" s="51">
        <f t="shared" si="89"/>
        <v>927.82655044525245</v>
      </c>
      <c r="BB148" s="55">
        <f t="shared" si="90"/>
        <v>9.3668058255960307E-2</v>
      </c>
      <c r="BC148" s="55">
        <f t="shared" si="91"/>
        <v>4.2066892844224748</v>
      </c>
      <c r="BE148" s="52">
        <f>IF(((AS148-T148)/T148)&gt;=BE$4,AD148,"")</f>
        <v>5.9999999999999805</v>
      </c>
      <c r="BF148" s="52">
        <f t="shared" si="92"/>
        <v>5.9999999999999805</v>
      </c>
      <c r="BG148" s="52">
        <f>IF(BB148&lt;=BG$4,AD148,"")</f>
        <v>5.9999999999999805</v>
      </c>
      <c r="BH148" s="52">
        <f>IF(BC148&gt;=BH$4,AD148,"")</f>
        <v>5.9999999999999805</v>
      </c>
    </row>
    <row r="149" spans="19:60">
      <c r="S149" s="70">
        <f t="shared" si="93"/>
        <v>7</v>
      </c>
      <c r="T149" s="71">
        <f t="shared" si="93"/>
        <v>50</v>
      </c>
      <c r="U149" s="71">
        <f t="shared" si="93"/>
        <v>2</v>
      </c>
      <c r="V149" s="72">
        <f t="shared" si="75"/>
        <v>5</v>
      </c>
      <c r="W149" s="70">
        <f t="shared" si="78"/>
        <v>2</v>
      </c>
      <c r="X149" s="72">
        <f t="shared" si="78"/>
        <v>7</v>
      </c>
      <c r="Y149" s="73">
        <f t="shared" si="78"/>
        <v>0.7142857142857143</v>
      </c>
      <c r="Z149" s="73">
        <f t="shared" si="78"/>
        <v>0.5</v>
      </c>
      <c r="AA149" s="71">
        <f t="shared" si="78"/>
        <v>10000</v>
      </c>
      <c r="AB149" s="71">
        <f t="shared" si="78"/>
        <v>9905.4743711014507</v>
      </c>
      <c r="AC149" s="71">
        <f t="shared" si="79"/>
        <v>94.525628898549257</v>
      </c>
      <c r="AD149" s="76">
        <f t="shared" si="94"/>
        <v>5.8999999999999808</v>
      </c>
      <c r="AE149" s="71">
        <f t="shared" si="95"/>
        <v>0.70000000000000007</v>
      </c>
      <c r="AF149" s="71">
        <f t="shared" si="95"/>
        <v>5.6000000000000005</v>
      </c>
      <c r="AG149" s="74">
        <f t="shared" si="95"/>
        <v>200</v>
      </c>
      <c r="AH149" s="60">
        <f t="shared" si="95"/>
        <v>50</v>
      </c>
      <c r="AI149" s="60">
        <f t="shared" si="95"/>
        <v>280</v>
      </c>
      <c r="AJ149" s="60">
        <f t="shared" si="95"/>
        <v>10280</v>
      </c>
      <c r="AK149" s="60">
        <f t="shared" si="95"/>
        <v>460.27990038164342</v>
      </c>
      <c r="AL149" s="60">
        <f t="shared" si="95"/>
        <v>9.2055980076328687</v>
      </c>
      <c r="AM149" s="60">
        <f t="shared" si="95"/>
        <v>-270.98791532439691</v>
      </c>
      <c r="AN149" s="60">
        <f t="shared" si="95"/>
        <v>-270.98791532439691</v>
      </c>
      <c r="AO149" s="60">
        <f t="shared" si="95"/>
        <v>270.98791532439691</v>
      </c>
      <c r="AP149" s="61" t="str">
        <f t="shared" si="80"/>
        <v>VINTO</v>
      </c>
      <c r="AQ149" s="62">
        <f t="shared" si="76"/>
        <v>35</v>
      </c>
      <c r="AR149" s="63">
        <f t="shared" si="81"/>
        <v>2.6789149165479493</v>
      </c>
      <c r="AS149" s="63">
        <f t="shared" si="82"/>
        <v>133.94574582739747</v>
      </c>
      <c r="AT149" s="63">
        <f t="shared" si="83"/>
        <v>267.89149165479495</v>
      </c>
      <c r="AU149" s="63">
        <f t="shared" si="77"/>
        <v>-133.94574582739747</v>
      </c>
      <c r="AV149" s="68">
        <f t="shared" si="84"/>
        <v>0.1</v>
      </c>
      <c r="AW149" s="63">
        <f t="shared" si="85"/>
        <v>669.72872913698734</v>
      </c>
      <c r="AX149" s="63">
        <f t="shared" si="86"/>
        <v>-267.89149165479495</v>
      </c>
      <c r="AY149" s="64">
        <f t="shared" si="87"/>
        <v>401.83723748219239</v>
      </c>
      <c r="AZ149" s="65">
        <f t="shared" si="88"/>
        <v>307.31160858364314</v>
      </c>
      <c r="BA149" s="51">
        <f t="shared" si="89"/>
        <v>937.62022079178234</v>
      </c>
      <c r="BB149" s="55">
        <f t="shared" si="90"/>
        <v>9.4656771161533232E-2</v>
      </c>
      <c r="BC149" s="55">
        <f t="shared" si="91"/>
        <v>4.2510929804388704</v>
      </c>
      <c r="BE149" s="52">
        <f>IF(((AS149-T149)/T149)&gt;=BE$4,AD149,"")</f>
        <v>5.8999999999999808</v>
      </c>
      <c r="BF149" s="52">
        <f t="shared" si="92"/>
        <v>5.8999999999999808</v>
      </c>
      <c r="BG149" s="52">
        <f>IF(BB149&lt;=BG$4,AD149,"")</f>
        <v>5.8999999999999808</v>
      </c>
      <c r="BH149" s="52">
        <f>IF(BC149&gt;=BH$4,AD149,"")</f>
        <v>5.8999999999999808</v>
      </c>
    </row>
    <row r="150" spans="19:60">
      <c r="S150" s="70">
        <f t="shared" si="93"/>
        <v>7</v>
      </c>
      <c r="T150" s="71">
        <f t="shared" si="93"/>
        <v>50</v>
      </c>
      <c r="U150" s="71">
        <f t="shared" si="93"/>
        <v>2</v>
      </c>
      <c r="V150" s="72">
        <f t="shared" si="75"/>
        <v>5</v>
      </c>
      <c r="W150" s="70">
        <f t="shared" si="78"/>
        <v>2</v>
      </c>
      <c r="X150" s="72">
        <f t="shared" si="78"/>
        <v>7</v>
      </c>
      <c r="Y150" s="73">
        <f t="shared" si="78"/>
        <v>0.7142857142857143</v>
      </c>
      <c r="Z150" s="73">
        <f t="shared" si="78"/>
        <v>0.5</v>
      </c>
      <c r="AA150" s="71">
        <f t="shared" si="78"/>
        <v>10000</v>
      </c>
      <c r="AB150" s="71">
        <f t="shared" si="78"/>
        <v>9905.4743711014507</v>
      </c>
      <c r="AC150" s="71">
        <f t="shared" si="79"/>
        <v>94.525628898549257</v>
      </c>
      <c r="AD150" s="76">
        <f t="shared" si="94"/>
        <v>5.7999999999999812</v>
      </c>
      <c r="AE150" s="71">
        <f t="shared" si="95"/>
        <v>0.70000000000000007</v>
      </c>
      <c r="AF150" s="71">
        <f t="shared" si="95"/>
        <v>5.6000000000000005</v>
      </c>
      <c r="AG150" s="74">
        <f t="shared" si="95"/>
        <v>200</v>
      </c>
      <c r="AH150" s="60">
        <f t="shared" si="95"/>
        <v>50</v>
      </c>
      <c r="AI150" s="60">
        <f t="shared" si="95"/>
        <v>280</v>
      </c>
      <c r="AJ150" s="60">
        <f t="shared" si="95"/>
        <v>10280</v>
      </c>
      <c r="AK150" s="60">
        <f t="shared" si="95"/>
        <v>460.27990038164342</v>
      </c>
      <c r="AL150" s="60">
        <f t="shared" si="95"/>
        <v>9.2055980076328687</v>
      </c>
      <c r="AM150" s="60">
        <f t="shared" si="95"/>
        <v>-270.98791532439691</v>
      </c>
      <c r="AN150" s="60">
        <f t="shared" si="95"/>
        <v>-270.98791532439691</v>
      </c>
      <c r="AO150" s="60">
        <f t="shared" si="95"/>
        <v>270.98791532439691</v>
      </c>
      <c r="AP150" s="61" t="str">
        <f t="shared" si="80"/>
        <v>VINTO</v>
      </c>
      <c r="AQ150" s="62">
        <f t="shared" si="76"/>
        <v>35</v>
      </c>
      <c r="AR150" s="63">
        <f t="shared" si="81"/>
        <v>2.7078617254539483</v>
      </c>
      <c r="AS150" s="63">
        <f t="shared" si="82"/>
        <v>135.39308627269742</v>
      </c>
      <c r="AT150" s="63">
        <f t="shared" si="83"/>
        <v>270.78617254539483</v>
      </c>
      <c r="AU150" s="63">
        <f t="shared" si="77"/>
        <v>-135.39308627269742</v>
      </c>
      <c r="AV150" s="68">
        <f t="shared" si="84"/>
        <v>0.1</v>
      </c>
      <c r="AW150" s="63">
        <f t="shared" si="85"/>
        <v>676.96543136348714</v>
      </c>
      <c r="AX150" s="63">
        <f t="shared" si="86"/>
        <v>-270.78617254539483</v>
      </c>
      <c r="AY150" s="64">
        <f t="shared" si="87"/>
        <v>406.17925881809231</v>
      </c>
      <c r="AZ150" s="65">
        <f t="shared" si="88"/>
        <v>311.65362991954305</v>
      </c>
      <c r="BA150" s="51">
        <f t="shared" si="89"/>
        <v>947.75160390888186</v>
      </c>
      <c r="BB150" s="55">
        <f t="shared" si="90"/>
        <v>9.5679577615574163E-2</v>
      </c>
      <c r="BC150" s="55">
        <f t="shared" si="91"/>
        <v>4.2970278383868674</v>
      </c>
      <c r="BE150" s="52">
        <f>IF(((AS150-T150)/T150)&gt;=BE$4,AD150,"")</f>
        <v>5.7999999999999812</v>
      </c>
      <c r="BF150" s="52">
        <f t="shared" si="92"/>
        <v>5.7999999999999812</v>
      </c>
      <c r="BG150" s="52">
        <f>IF(BB150&lt;=BG$4,AD150,"")</f>
        <v>5.7999999999999812</v>
      </c>
      <c r="BH150" s="52">
        <f>IF(BC150&gt;=BH$4,AD150,"")</f>
        <v>5.7999999999999812</v>
      </c>
    </row>
    <row r="151" spans="19:60">
      <c r="S151" s="70">
        <f t="shared" si="93"/>
        <v>7</v>
      </c>
      <c r="T151" s="71">
        <f t="shared" si="93"/>
        <v>50</v>
      </c>
      <c r="U151" s="71">
        <f t="shared" si="93"/>
        <v>2</v>
      </c>
      <c r="V151" s="72">
        <f t="shared" si="75"/>
        <v>5</v>
      </c>
      <c r="W151" s="70">
        <f t="shared" si="78"/>
        <v>2</v>
      </c>
      <c r="X151" s="72">
        <f t="shared" si="78"/>
        <v>7</v>
      </c>
      <c r="Y151" s="73">
        <f t="shared" si="78"/>
        <v>0.7142857142857143</v>
      </c>
      <c r="Z151" s="73">
        <f t="shared" si="78"/>
        <v>0.5</v>
      </c>
      <c r="AA151" s="71">
        <f t="shared" si="78"/>
        <v>10000</v>
      </c>
      <c r="AB151" s="71">
        <f t="shared" si="78"/>
        <v>9905.4743711014507</v>
      </c>
      <c r="AC151" s="71">
        <f t="shared" si="79"/>
        <v>94.525628898549257</v>
      </c>
      <c r="AD151" s="76">
        <f t="shared" si="94"/>
        <v>5.6999999999999815</v>
      </c>
      <c r="AE151" s="71">
        <f t="shared" si="95"/>
        <v>0.70000000000000007</v>
      </c>
      <c r="AF151" s="71">
        <f t="shared" si="95"/>
        <v>5.6000000000000005</v>
      </c>
      <c r="AG151" s="74">
        <f t="shared" si="95"/>
        <v>200</v>
      </c>
      <c r="AH151" s="60">
        <f t="shared" si="95"/>
        <v>50</v>
      </c>
      <c r="AI151" s="60">
        <f t="shared" si="95"/>
        <v>280</v>
      </c>
      <c r="AJ151" s="60">
        <f t="shared" si="95"/>
        <v>10280</v>
      </c>
      <c r="AK151" s="60">
        <f t="shared" si="95"/>
        <v>460.27990038164342</v>
      </c>
      <c r="AL151" s="60">
        <f t="shared" si="95"/>
        <v>9.2055980076328687</v>
      </c>
      <c r="AM151" s="60">
        <f t="shared" si="95"/>
        <v>-270.98791532439691</v>
      </c>
      <c r="AN151" s="60">
        <f t="shared" si="95"/>
        <v>-270.98791532439691</v>
      </c>
      <c r="AO151" s="60">
        <f t="shared" si="95"/>
        <v>270.98791532439691</v>
      </c>
      <c r="AP151" s="61" t="str">
        <f t="shared" si="80"/>
        <v>VINTO</v>
      </c>
      <c r="AQ151" s="62">
        <f t="shared" si="76"/>
        <v>35</v>
      </c>
      <c r="AR151" s="63">
        <f t="shared" si="81"/>
        <v>2.737824211865421</v>
      </c>
      <c r="AS151" s="63">
        <f t="shared" si="82"/>
        <v>136.89121059327104</v>
      </c>
      <c r="AT151" s="63">
        <f t="shared" si="83"/>
        <v>273.78242118654208</v>
      </c>
      <c r="AU151" s="63">
        <f t="shared" si="77"/>
        <v>-136.89121059327104</v>
      </c>
      <c r="AV151" s="68">
        <f t="shared" si="84"/>
        <v>0.1</v>
      </c>
      <c r="AW151" s="63">
        <f t="shared" si="85"/>
        <v>684.45605296635517</v>
      </c>
      <c r="AX151" s="63">
        <f t="shared" si="86"/>
        <v>-273.78242118654208</v>
      </c>
      <c r="AY151" s="64">
        <f t="shared" si="87"/>
        <v>410.67363177981309</v>
      </c>
      <c r="AZ151" s="65">
        <f t="shared" si="88"/>
        <v>316.14800288126384</v>
      </c>
      <c r="BA151" s="51">
        <f t="shared" si="89"/>
        <v>958.23847415289731</v>
      </c>
      <c r="BB151" s="55">
        <f t="shared" si="90"/>
        <v>9.6738272015370913E-2</v>
      </c>
      <c r="BC151" s="55">
        <f t="shared" si="91"/>
        <v>4.3445744457365461</v>
      </c>
      <c r="BE151" s="52">
        <f>IF(((AS151-T151)/T151)&gt;=BE$4,AD151,"")</f>
        <v>5.6999999999999815</v>
      </c>
      <c r="BF151" s="52">
        <f t="shared" si="92"/>
        <v>5.6999999999999815</v>
      </c>
      <c r="BG151" s="52">
        <f>IF(BB151&lt;=BG$4,AD151,"")</f>
        <v>5.6999999999999815</v>
      </c>
      <c r="BH151" s="52">
        <f>IF(BC151&gt;=BH$4,AD151,"")</f>
        <v>5.6999999999999815</v>
      </c>
    </row>
    <row r="152" spans="19:60">
      <c r="S152" s="70">
        <f t="shared" si="93"/>
        <v>7</v>
      </c>
      <c r="T152" s="71">
        <f t="shared" si="93"/>
        <v>50</v>
      </c>
      <c r="U152" s="71">
        <f t="shared" si="93"/>
        <v>2</v>
      </c>
      <c r="V152" s="72">
        <f t="shared" si="75"/>
        <v>5</v>
      </c>
      <c r="W152" s="70">
        <f t="shared" si="78"/>
        <v>2</v>
      </c>
      <c r="X152" s="72">
        <f t="shared" si="78"/>
        <v>7</v>
      </c>
      <c r="Y152" s="73">
        <f t="shared" si="78"/>
        <v>0.7142857142857143</v>
      </c>
      <c r="Z152" s="73">
        <f t="shared" si="78"/>
        <v>0.5</v>
      </c>
      <c r="AA152" s="71">
        <f t="shared" si="78"/>
        <v>10000</v>
      </c>
      <c r="AB152" s="71">
        <f t="shared" si="78"/>
        <v>9905.4743711014507</v>
      </c>
      <c r="AC152" s="71">
        <f t="shared" si="79"/>
        <v>94.525628898549257</v>
      </c>
      <c r="AD152" s="76">
        <f t="shared" si="94"/>
        <v>5.5999999999999819</v>
      </c>
      <c r="AE152" s="71">
        <f t="shared" si="95"/>
        <v>0.70000000000000007</v>
      </c>
      <c r="AF152" s="71">
        <f t="shared" si="95"/>
        <v>5.6000000000000005</v>
      </c>
      <c r="AG152" s="74">
        <f t="shared" si="95"/>
        <v>200</v>
      </c>
      <c r="AH152" s="60">
        <f t="shared" si="95"/>
        <v>50</v>
      </c>
      <c r="AI152" s="60">
        <f t="shared" si="95"/>
        <v>280</v>
      </c>
      <c r="AJ152" s="60">
        <f t="shared" si="95"/>
        <v>10280</v>
      </c>
      <c r="AK152" s="60">
        <f t="shared" si="95"/>
        <v>460.27990038164342</v>
      </c>
      <c r="AL152" s="60">
        <f t="shared" si="95"/>
        <v>9.2055980076328687</v>
      </c>
      <c r="AM152" s="60">
        <f t="shared" si="95"/>
        <v>-270.98791532439691</v>
      </c>
      <c r="AN152" s="60">
        <f t="shared" si="95"/>
        <v>-270.98791532439691</v>
      </c>
      <c r="AO152" s="60">
        <f t="shared" si="95"/>
        <v>270.98791532439691</v>
      </c>
      <c r="AP152" s="61" t="str">
        <f t="shared" si="80"/>
        <v>VINTO</v>
      </c>
      <c r="AQ152" s="62">
        <f t="shared" si="76"/>
        <v>35</v>
      </c>
      <c r="AR152" s="63">
        <f t="shared" si="81"/>
        <v>2.7688567870773033</v>
      </c>
      <c r="AS152" s="63">
        <f t="shared" si="82"/>
        <v>138.44283935386517</v>
      </c>
      <c r="AT152" s="63">
        <f t="shared" si="83"/>
        <v>276.88567870773034</v>
      </c>
      <c r="AU152" s="63">
        <f t="shared" si="77"/>
        <v>-138.44283935386517</v>
      </c>
      <c r="AV152" s="68">
        <f t="shared" si="84"/>
        <v>0.1</v>
      </c>
      <c r="AW152" s="63">
        <f t="shared" si="85"/>
        <v>692.21419676932578</v>
      </c>
      <c r="AX152" s="63">
        <f t="shared" si="86"/>
        <v>-276.88567870773034</v>
      </c>
      <c r="AY152" s="64">
        <f t="shared" si="87"/>
        <v>415.32851806159545</v>
      </c>
      <c r="AZ152" s="65">
        <f t="shared" si="88"/>
        <v>320.80288916304619</v>
      </c>
      <c r="BA152" s="51">
        <f t="shared" si="89"/>
        <v>969.09987547705623</v>
      </c>
      <c r="BB152" s="55">
        <f t="shared" si="90"/>
        <v>9.7834776929446143E-2</v>
      </c>
      <c r="BC152" s="55">
        <f t="shared" si="91"/>
        <v>4.3938191462058578</v>
      </c>
      <c r="BE152" s="52">
        <f>IF(((AS152-T152)/T152)&gt;=BE$4,AD152,"")</f>
        <v>5.5999999999999819</v>
      </c>
      <c r="BF152" s="52">
        <f t="shared" si="92"/>
        <v>5.5999999999999819</v>
      </c>
      <c r="BG152" s="52">
        <f>IF(BB152&lt;=BG$4,AD152,"")</f>
        <v>5.5999999999999819</v>
      </c>
      <c r="BH152" s="52">
        <f>IF(BC152&gt;=BH$4,AD152,"")</f>
        <v>5.5999999999999819</v>
      </c>
    </row>
    <row r="153" spans="19:60">
      <c r="S153" s="70">
        <f t="shared" si="93"/>
        <v>7</v>
      </c>
      <c r="T153" s="71">
        <f t="shared" si="93"/>
        <v>50</v>
      </c>
      <c r="U153" s="71">
        <f t="shared" si="93"/>
        <v>2</v>
      </c>
      <c r="V153" s="72">
        <f t="shared" si="75"/>
        <v>5</v>
      </c>
      <c r="W153" s="70">
        <f t="shared" ref="W153:AB168" si="96">W152</f>
        <v>2</v>
      </c>
      <c r="X153" s="72">
        <f t="shared" si="96"/>
        <v>7</v>
      </c>
      <c r="Y153" s="73">
        <f t="shared" si="96"/>
        <v>0.7142857142857143</v>
      </c>
      <c r="Z153" s="73">
        <f t="shared" si="96"/>
        <v>0.5</v>
      </c>
      <c r="AA153" s="71">
        <f t="shared" si="96"/>
        <v>10000</v>
      </c>
      <c r="AB153" s="71">
        <f t="shared" si="96"/>
        <v>9905.4743711014507</v>
      </c>
      <c r="AC153" s="71">
        <f t="shared" si="79"/>
        <v>94.525628898549257</v>
      </c>
      <c r="AD153" s="76">
        <f t="shared" si="94"/>
        <v>5.4999999999999822</v>
      </c>
      <c r="AE153" s="71">
        <f t="shared" si="95"/>
        <v>0.70000000000000007</v>
      </c>
      <c r="AF153" s="71">
        <f t="shared" si="95"/>
        <v>5.6000000000000005</v>
      </c>
      <c r="AG153" s="74">
        <f t="shared" si="95"/>
        <v>200</v>
      </c>
      <c r="AH153" s="60">
        <f t="shared" si="95"/>
        <v>50</v>
      </c>
      <c r="AI153" s="60">
        <f t="shared" si="95"/>
        <v>280</v>
      </c>
      <c r="AJ153" s="60">
        <f t="shared" si="95"/>
        <v>10280</v>
      </c>
      <c r="AK153" s="60">
        <f t="shared" si="95"/>
        <v>460.27990038164342</v>
      </c>
      <c r="AL153" s="60">
        <f t="shared" si="95"/>
        <v>9.2055980076328687</v>
      </c>
      <c r="AM153" s="60">
        <f t="shared" si="95"/>
        <v>-270.98791532439691</v>
      </c>
      <c r="AN153" s="60">
        <f t="shared" si="95"/>
        <v>-270.98791532439691</v>
      </c>
      <c r="AO153" s="60">
        <f t="shared" si="95"/>
        <v>270.98791532439691</v>
      </c>
      <c r="AP153" s="61" t="str">
        <f t="shared" si="80"/>
        <v>VINTO</v>
      </c>
      <c r="AQ153" s="62">
        <f t="shared" si="76"/>
        <v>35</v>
      </c>
      <c r="AR153" s="63">
        <f t="shared" si="81"/>
        <v>2.8010178195696183</v>
      </c>
      <c r="AS153" s="63">
        <f t="shared" si="82"/>
        <v>140.05089097848091</v>
      </c>
      <c r="AT153" s="63">
        <f t="shared" si="83"/>
        <v>280.10178195696182</v>
      </c>
      <c r="AU153" s="63">
        <f t="shared" si="77"/>
        <v>-140.05089097848091</v>
      </c>
      <c r="AV153" s="68">
        <f t="shared" si="84"/>
        <v>0.1</v>
      </c>
      <c r="AW153" s="63">
        <f t="shared" si="85"/>
        <v>700.25445489240451</v>
      </c>
      <c r="AX153" s="63">
        <f t="shared" si="86"/>
        <v>-280.10178195696182</v>
      </c>
      <c r="AY153" s="64">
        <f t="shared" si="87"/>
        <v>420.15267293544269</v>
      </c>
      <c r="AZ153" s="65">
        <f t="shared" si="88"/>
        <v>325.62704403689344</v>
      </c>
      <c r="BA153" s="51">
        <f t="shared" si="89"/>
        <v>980.35623684936638</v>
      </c>
      <c r="BB153" s="55">
        <f t="shared" si="90"/>
        <v>9.8971154749487741E-2</v>
      </c>
      <c r="BC153" s="55">
        <f t="shared" si="91"/>
        <v>4.4448545630558725</v>
      </c>
      <c r="BE153" s="52">
        <f>IF(((AS153-T153)/T153)&gt;=BE$4,AD153,"")</f>
        <v>5.4999999999999822</v>
      </c>
      <c r="BF153" s="52">
        <f t="shared" si="92"/>
        <v>5.4999999999999822</v>
      </c>
      <c r="BG153" s="52">
        <f>IF(BB153&lt;=BG$4,AD153,"")</f>
        <v>5.4999999999999822</v>
      </c>
      <c r="BH153" s="52">
        <f>IF(BC153&gt;=BH$4,AD153,"")</f>
        <v>5.4999999999999822</v>
      </c>
    </row>
    <row r="154" spans="19:60">
      <c r="S154" s="70">
        <f t="shared" ref="S154:U169" si="97">S153</f>
        <v>7</v>
      </c>
      <c r="T154" s="71">
        <f t="shared" si="97"/>
        <v>50</v>
      </c>
      <c r="U154" s="71">
        <f t="shared" si="97"/>
        <v>2</v>
      </c>
      <c r="V154" s="72">
        <f t="shared" si="75"/>
        <v>5</v>
      </c>
      <c r="W154" s="70">
        <f t="shared" si="96"/>
        <v>2</v>
      </c>
      <c r="X154" s="72">
        <f t="shared" si="96"/>
        <v>7</v>
      </c>
      <c r="Y154" s="73">
        <f t="shared" si="96"/>
        <v>0.7142857142857143</v>
      </c>
      <c r="Z154" s="73">
        <f t="shared" si="96"/>
        <v>0.5</v>
      </c>
      <c r="AA154" s="71">
        <f t="shared" si="96"/>
        <v>10000</v>
      </c>
      <c r="AB154" s="71">
        <f t="shared" si="96"/>
        <v>9905.4743711014507</v>
      </c>
      <c r="AC154" s="71">
        <f t="shared" si="79"/>
        <v>94.525628898549257</v>
      </c>
      <c r="AD154" s="76">
        <f t="shared" si="94"/>
        <v>5.3999999999999826</v>
      </c>
      <c r="AE154" s="71">
        <f t="shared" ref="AE154:AO169" si="98">AE153</f>
        <v>0.70000000000000007</v>
      </c>
      <c r="AF154" s="71">
        <f t="shared" si="98"/>
        <v>5.6000000000000005</v>
      </c>
      <c r="AG154" s="74">
        <f t="shared" si="98"/>
        <v>200</v>
      </c>
      <c r="AH154" s="60">
        <f t="shared" si="98"/>
        <v>50</v>
      </c>
      <c r="AI154" s="60">
        <f t="shared" si="98"/>
        <v>280</v>
      </c>
      <c r="AJ154" s="60">
        <f t="shared" si="98"/>
        <v>10280</v>
      </c>
      <c r="AK154" s="60">
        <f t="shared" si="98"/>
        <v>460.27990038164342</v>
      </c>
      <c r="AL154" s="60">
        <f t="shared" si="98"/>
        <v>9.2055980076328687</v>
      </c>
      <c r="AM154" s="60">
        <f t="shared" si="98"/>
        <v>-270.98791532439691</v>
      </c>
      <c r="AN154" s="60">
        <f t="shared" si="98"/>
        <v>-270.98791532439691</v>
      </c>
      <c r="AO154" s="60">
        <f t="shared" si="98"/>
        <v>270.98791532439691</v>
      </c>
      <c r="AP154" s="61" t="str">
        <f t="shared" si="80"/>
        <v>VINTO</v>
      </c>
      <c r="AQ154" s="62">
        <f t="shared" si="76"/>
        <v>35</v>
      </c>
      <c r="AR154" s="63">
        <f t="shared" si="81"/>
        <v>2.8343700014135003</v>
      </c>
      <c r="AS154" s="63">
        <f t="shared" si="82"/>
        <v>141.71850007067502</v>
      </c>
      <c r="AT154" s="63">
        <f t="shared" si="83"/>
        <v>283.43700014135004</v>
      </c>
      <c r="AU154" s="63">
        <f t="shared" si="77"/>
        <v>-141.71850007067502</v>
      </c>
      <c r="AV154" s="68">
        <f t="shared" si="84"/>
        <v>0.1</v>
      </c>
      <c r="AW154" s="63">
        <f t="shared" si="85"/>
        <v>708.59250035337504</v>
      </c>
      <c r="AX154" s="63">
        <f t="shared" si="86"/>
        <v>-283.43700014135004</v>
      </c>
      <c r="AY154" s="64">
        <f t="shared" si="87"/>
        <v>425.155500212025</v>
      </c>
      <c r="AZ154" s="65">
        <f t="shared" si="88"/>
        <v>330.62987131347575</v>
      </c>
      <c r="BA154" s="51">
        <f t="shared" si="89"/>
        <v>992.0295004947252</v>
      </c>
      <c r="BB154" s="55">
        <f t="shared" si="90"/>
        <v>0.10014962063693829</v>
      </c>
      <c r="BC154" s="55">
        <f t="shared" si="91"/>
        <v>4.4977801805299613</v>
      </c>
      <c r="BE154" s="52">
        <f>IF(((AS154-T154)/T154)&gt;=BE$4,AD154,"")</f>
        <v>5.3999999999999826</v>
      </c>
      <c r="BF154" s="52">
        <f t="shared" si="92"/>
        <v>5.3999999999999826</v>
      </c>
      <c r="BG154" s="52">
        <f>IF(BB154&lt;=BG$4,AD154,"")</f>
        <v>5.3999999999999826</v>
      </c>
      <c r="BH154" s="52">
        <f>IF(BC154&gt;=BH$4,AD154,"")</f>
        <v>5.3999999999999826</v>
      </c>
    </row>
    <row r="155" spans="19:60">
      <c r="S155" s="70">
        <f t="shared" si="97"/>
        <v>7</v>
      </c>
      <c r="T155" s="71">
        <f t="shared" si="97"/>
        <v>50</v>
      </c>
      <c r="U155" s="71">
        <f t="shared" si="97"/>
        <v>2</v>
      </c>
      <c r="V155" s="72">
        <f t="shared" si="75"/>
        <v>5</v>
      </c>
      <c r="W155" s="70">
        <f t="shared" si="96"/>
        <v>2</v>
      </c>
      <c r="X155" s="72">
        <f t="shared" si="96"/>
        <v>7</v>
      </c>
      <c r="Y155" s="73">
        <f t="shared" si="96"/>
        <v>0.7142857142857143</v>
      </c>
      <c r="Z155" s="73">
        <f t="shared" si="96"/>
        <v>0.5</v>
      </c>
      <c r="AA155" s="71">
        <f t="shared" si="96"/>
        <v>10000</v>
      </c>
      <c r="AB155" s="71">
        <f t="shared" si="96"/>
        <v>9905.4743711014507</v>
      </c>
      <c r="AC155" s="71">
        <f t="shared" si="79"/>
        <v>94.525628898549257</v>
      </c>
      <c r="AD155" s="76">
        <f t="shared" si="94"/>
        <v>5.2999999999999829</v>
      </c>
      <c r="AE155" s="71">
        <f t="shared" si="98"/>
        <v>0.70000000000000007</v>
      </c>
      <c r="AF155" s="71">
        <f t="shared" si="98"/>
        <v>5.6000000000000005</v>
      </c>
      <c r="AG155" s="74">
        <f t="shared" si="98"/>
        <v>200</v>
      </c>
      <c r="AH155" s="60">
        <f t="shared" si="98"/>
        <v>50</v>
      </c>
      <c r="AI155" s="60">
        <f t="shared" si="98"/>
        <v>280</v>
      </c>
      <c r="AJ155" s="60">
        <f t="shared" si="98"/>
        <v>10280</v>
      </c>
      <c r="AK155" s="60">
        <f t="shared" si="98"/>
        <v>460.27990038164342</v>
      </c>
      <c r="AL155" s="60">
        <f t="shared" si="98"/>
        <v>9.2055980076328687</v>
      </c>
      <c r="AM155" s="60">
        <f t="shared" si="98"/>
        <v>-270.98791532439691</v>
      </c>
      <c r="AN155" s="60">
        <f t="shared" si="98"/>
        <v>-270.98791532439691</v>
      </c>
      <c r="AO155" s="60">
        <f t="shared" si="98"/>
        <v>270.98791532439691</v>
      </c>
      <c r="AP155" s="61" t="str">
        <f t="shared" si="80"/>
        <v>VINTO</v>
      </c>
      <c r="AQ155" s="62">
        <f t="shared" si="76"/>
        <v>35</v>
      </c>
      <c r="AR155" s="63">
        <f t="shared" si="81"/>
        <v>2.8689807561571508</v>
      </c>
      <c r="AS155" s="63">
        <f t="shared" si="82"/>
        <v>143.44903780785754</v>
      </c>
      <c r="AT155" s="63">
        <f t="shared" si="83"/>
        <v>286.89807561571507</v>
      </c>
      <c r="AU155" s="63">
        <f t="shared" si="77"/>
        <v>-143.44903780785754</v>
      </c>
      <c r="AV155" s="68">
        <f t="shared" si="84"/>
        <v>0.1</v>
      </c>
      <c r="AW155" s="63">
        <f t="shared" si="85"/>
        <v>717.24518903928765</v>
      </c>
      <c r="AX155" s="63">
        <f t="shared" si="86"/>
        <v>-286.89807561571507</v>
      </c>
      <c r="AY155" s="64">
        <f t="shared" si="87"/>
        <v>430.34711342357258</v>
      </c>
      <c r="AZ155" s="65">
        <f t="shared" si="88"/>
        <v>335.82148452502332</v>
      </c>
      <c r="BA155" s="51">
        <f t="shared" si="89"/>
        <v>1004.1432646550028</v>
      </c>
      <c r="BB155" s="55">
        <f t="shared" si="90"/>
        <v>0.101372556935236</v>
      </c>
      <c r="BC155" s="55">
        <f t="shared" si="91"/>
        <v>4.5527029911162789</v>
      </c>
      <c r="BE155" s="52">
        <f>IF(((AS155-T155)/T155)&gt;=BE$4,AD155,"")</f>
        <v>5.2999999999999829</v>
      </c>
      <c r="BF155" s="52">
        <f t="shared" si="92"/>
        <v>5.2999999999999829</v>
      </c>
      <c r="BG155" s="52">
        <f>IF(BB155&lt;=BG$4,AD155,"")</f>
        <v>5.2999999999999829</v>
      </c>
      <c r="BH155" s="52">
        <f>IF(BC155&gt;=BH$4,AD155,"")</f>
        <v>5.2999999999999829</v>
      </c>
    </row>
    <row r="156" spans="19:60">
      <c r="S156" s="70">
        <f t="shared" si="97"/>
        <v>7</v>
      </c>
      <c r="T156" s="71">
        <f t="shared" si="97"/>
        <v>50</v>
      </c>
      <c r="U156" s="71">
        <f t="shared" si="97"/>
        <v>2</v>
      </c>
      <c r="V156" s="72">
        <f t="shared" si="75"/>
        <v>5</v>
      </c>
      <c r="W156" s="70">
        <f t="shared" si="96"/>
        <v>2</v>
      </c>
      <c r="X156" s="72">
        <f t="shared" si="96"/>
        <v>7</v>
      </c>
      <c r="Y156" s="73">
        <f t="shared" si="96"/>
        <v>0.7142857142857143</v>
      </c>
      <c r="Z156" s="73">
        <f t="shared" si="96"/>
        <v>0.5</v>
      </c>
      <c r="AA156" s="71">
        <f t="shared" si="96"/>
        <v>10000</v>
      </c>
      <c r="AB156" s="71">
        <f t="shared" si="96"/>
        <v>9905.4743711014507</v>
      </c>
      <c r="AC156" s="71">
        <f t="shared" si="79"/>
        <v>94.525628898549257</v>
      </c>
      <c r="AD156" s="76">
        <f t="shared" si="94"/>
        <v>5.1999999999999833</v>
      </c>
      <c r="AE156" s="71">
        <f t="shared" si="98"/>
        <v>0.70000000000000007</v>
      </c>
      <c r="AF156" s="71">
        <f t="shared" si="98"/>
        <v>5.6000000000000005</v>
      </c>
      <c r="AG156" s="74">
        <f t="shared" si="98"/>
        <v>200</v>
      </c>
      <c r="AH156" s="60">
        <f t="shared" si="98"/>
        <v>50</v>
      </c>
      <c r="AI156" s="60">
        <f t="shared" si="98"/>
        <v>280</v>
      </c>
      <c r="AJ156" s="60">
        <f t="shared" si="98"/>
        <v>10280</v>
      </c>
      <c r="AK156" s="60">
        <f t="shared" si="98"/>
        <v>460.27990038164342</v>
      </c>
      <c r="AL156" s="60">
        <f t="shared" si="98"/>
        <v>9.2055980076328687</v>
      </c>
      <c r="AM156" s="60">
        <f t="shared" si="98"/>
        <v>-270.98791532439691</v>
      </c>
      <c r="AN156" s="60">
        <f t="shared" si="98"/>
        <v>-270.98791532439691</v>
      </c>
      <c r="AO156" s="60">
        <f t="shared" si="98"/>
        <v>270.98791532439691</v>
      </c>
      <c r="AP156" s="61" t="str">
        <f t="shared" si="80"/>
        <v>VINTO</v>
      </c>
      <c r="AQ156" s="62">
        <f t="shared" si="76"/>
        <v>35</v>
      </c>
      <c r="AR156" s="63">
        <f t="shared" si="81"/>
        <v>2.9049226937755579</v>
      </c>
      <c r="AS156" s="63">
        <f t="shared" si="82"/>
        <v>145.24613468877789</v>
      </c>
      <c r="AT156" s="63">
        <f t="shared" si="83"/>
        <v>290.49226937755577</v>
      </c>
      <c r="AU156" s="63">
        <f t="shared" si="77"/>
        <v>-145.24613468877789</v>
      </c>
      <c r="AV156" s="68">
        <f t="shared" si="84"/>
        <v>0.1</v>
      </c>
      <c r="AW156" s="63">
        <f t="shared" si="85"/>
        <v>726.23067344388937</v>
      </c>
      <c r="AX156" s="63">
        <f t="shared" si="86"/>
        <v>-290.49226937755577</v>
      </c>
      <c r="AY156" s="64">
        <f t="shared" si="87"/>
        <v>435.7384040663336</v>
      </c>
      <c r="AZ156" s="65">
        <f t="shared" si="88"/>
        <v>341.21277516778434</v>
      </c>
      <c r="BA156" s="51">
        <f t="shared" si="89"/>
        <v>1016.7229428214453</v>
      </c>
      <c r="BB156" s="55">
        <f t="shared" si="90"/>
        <v>0.10264252924500672</v>
      </c>
      <c r="BC156" s="55">
        <f t="shared" si="91"/>
        <v>4.6097382174943791</v>
      </c>
      <c r="BE156" s="52">
        <f>IF(((AS156-T156)/T156)&gt;=BE$4,AD156,"")</f>
        <v>5.1999999999999833</v>
      </c>
      <c r="BF156" s="52">
        <f t="shared" si="92"/>
        <v>5.1999999999999833</v>
      </c>
      <c r="BG156" s="52">
        <f>IF(BB156&lt;=BG$4,AD156,"")</f>
        <v>5.1999999999999833</v>
      </c>
      <c r="BH156" s="52">
        <f>IF(BC156&gt;=BH$4,AD156,"")</f>
        <v>5.1999999999999833</v>
      </c>
    </row>
    <row r="157" spans="19:60">
      <c r="S157" s="70">
        <f t="shared" si="97"/>
        <v>7</v>
      </c>
      <c r="T157" s="71">
        <f t="shared" si="97"/>
        <v>50</v>
      </c>
      <c r="U157" s="71">
        <f t="shared" si="97"/>
        <v>2</v>
      </c>
      <c r="V157" s="72">
        <f t="shared" si="75"/>
        <v>5</v>
      </c>
      <c r="W157" s="70">
        <f t="shared" si="96"/>
        <v>2</v>
      </c>
      <c r="X157" s="72">
        <f t="shared" si="96"/>
        <v>7</v>
      </c>
      <c r="Y157" s="73">
        <f t="shared" si="96"/>
        <v>0.7142857142857143</v>
      </c>
      <c r="Z157" s="73">
        <f t="shared" si="96"/>
        <v>0.5</v>
      </c>
      <c r="AA157" s="71">
        <f t="shared" si="96"/>
        <v>10000</v>
      </c>
      <c r="AB157" s="71">
        <f t="shared" si="96"/>
        <v>9905.4743711014507</v>
      </c>
      <c r="AC157" s="71">
        <f t="shared" si="79"/>
        <v>94.525628898549257</v>
      </c>
      <c r="AD157" s="76">
        <f t="shared" si="94"/>
        <v>5.0999999999999837</v>
      </c>
      <c r="AE157" s="71">
        <f t="shared" si="98"/>
        <v>0.70000000000000007</v>
      </c>
      <c r="AF157" s="71">
        <f t="shared" si="98"/>
        <v>5.6000000000000005</v>
      </c>
      <c r="AG157" s="74">
        <f t="shared" si="98"/>
        <v>200</v>
      </c>
      <c r="AH157" s="60">
        <f t="shared" si="98"/>
        <v>50</v>
      </c>
      <c r="AI157" s="60">
        <f t="shared" si="98"/>
        <v>280</v>
      </c>
      <c r="AJ157" s="60">
        <f t="shared" si="98"/>
        <v>10280</v>
      </c>
      <c r="AK157" s="60">
        <f t="shared" si="98"/>
        <v>460.27990038164342</v>
      </c>
      <c r="AL157" s="60">
        <f t="shared" si="98"/>
        <v>9.2055980076328687</v>
      </c>
      <c r="AM157" s="60">
        <f t="shared" si="98"/>
        <v>-270.98791532439691</v>
      </c>
      <c r="AN157" s="60">
        <f t="shared" si="98"/>
        <v>-270.98791532439691</v>
      </c>
      <c r="AO157" s="60">
        <f t="shared" si="98"/>
        <v>270.98791532439691</v>
      </c>
      <c r="AP157" s="61" t="str">
        <f t="shared" si="80"/>
        <v>VINTO</v>
      </c>
      <c r="AQ157" s="62">
        <f t="shared" si="76"/>
        <v>35</v>
      </c>
      <c r="AR157" s="63">
        <f t="shared" si="81"/>
        <v>2.9422741191437058</v>
      </c>
      <c r="AS157" s="63">
        <f t="shared" si="82"/>
        <v>147.11370595718529</v>
      </c>
      <c r="AT157" s="63">
        <f t="shared" si="83"/>
        <v>294.22741191437058</v>
      </c>
      <c r="AU157" s="63">
        <f t="shared" si="77"/>
        <v>-147.11370595718529</v>
      </c>
      <c r="AV157" s="68">
        <f t="shared" si="84"/>
        <v>0.1</v>
      </c>
      <c r="AW157" s="63">
        <f t="shared" si="85"/>
        <v>735.56852978592644</v>
      </c>
      <c r="AX157" s="63">
        <f t="shared" si="86"/>
        <v>-294.22741191437058</v>
      </c>
      <c r="AY157" s="64">
        <f t="shared" si="87"/>
        <v>441.34111787155587</v>
      </c>
      <c r="AZ157" s="65">
        <f t="shared" si="88"/>
        <v>346.81548897300661</v>
      </c>
      <c r="BA157" s="51">
        <f t="shared" si="89"/>
        <v>1029.7959417002971</v>
      </c>
      <c r="BB157" s="55">
        <f t="shared" si="90"/>
        <v>0.10396230439045473</v>
      </c>
      <c r="BC157" s="55">
        <f t="shared" si="91"/>
        <v>4.6690101194167184</v>
      </c>
      <c r="BE157" s="52">
        <f>IF(((AS157-T157)/T157)&gt;=BE$4,AD157,"")</f>
        <v>5.0999999999999837</v>
      </c>
      <c r="BF157" s="52">
        <f t="shared" si="92"/>
        <v>5.0999999999999837</v>
      </c>
      <c r="BG157" s="52">
        <f>IF(BB157&lt;=BG$4,AD157,"")</f>
        <v>5.0999999999999837</v>
      </c>
      <c r="BH157" s="52">
        <f>IF(BC157&gt;=BH$4,AD157,"")</f>
        <v>5.0999999999999837</v>
      </c>
    </row>
    <row r="158" spans="19:60">
      <c r="S158" s="70">
        <f t="shared" si="97"/>
        <v>7</v>
      </c>
      <c r="T158" s="71">
        <f t="shared" si="97"/>
        <v>50</v>
      </c>
      <c r="U158" s="71">
        <f t="shared" si="97"/>
        <v>2</v>
      </c>
      <c r="V158" s="72">
        <f t="shared" si="75"/>
        <v>5</v>
      </c>
      <c r="W158" s="70">
        <f t="shared" si="96"/>
        <v>2</v>
      </c>
      <c r="X158" s="72">
        <f t="shared" si="96"/>
        <v>7</v>
      </c>
      <c r="Y158" s="73">
        <f t="shared" si="96"/>
        <v>0.7142857142857143</v>
      </c>
      <c r="Z158" s="73">
        <f t="shared" si="96"/>
        <v>0.5</v>
      </c>
      <c r="AA158" s="71">
        <f t="shared" si="96"/>
        <v>10000</v>
      </c>
      <c r="AB158" s="71">
        <f t="shared" si="96"/>
        <v>9905.4743711014507</v>
      </c>
      <c r="AC158" s="71">
        <f t="shared" si="79"/>
        <v>94.525628898549257</v>
      </c>
      <c r="AD158" s="76">
        <f t="shared" si="94"/>
        <v>4.999999999999984</v>
      </c>
      <c r="AE158" s="71">
        <f t="shared" si="98"/>
        <v>0.70000000000000007</v>
      </c>
      <c r="AF158" s="71">
        <f t="shared" si="98"/>
        <v>5.6000000000000005</v>
      </c>
      <c r="AG158" s="74">
        <f t="shared" si="98"/>
        <v>200</v>
      </c>
      <c r="AH158" s="60">
        <f t="shared" si="98"/>
        <v>50</v>
      </c>
      <c r="AI158" s="60">
        <f t="shared" si="98"/>
        <v>280</v>
      </c>
      <c r="AJ158" s="60">
        <f t="shared" si="98"/>
        <v>10280</v>
      </c>
      <c r="AK158" s="60">
        <f t="shared" si="98"/>
        <v>460.27990038164342</v>
      </c>
      <c r="AL158" s="60">
        <f t="shared" si="98"/>
        <v>9.2055980076328687</v>
      </c>
      <c r="AM158" s="60">
        <f t="shared" si="98"/>
        <v>-270.98791532439691</v>
      </c>
      <c r="AN158" s="60">
        <f t="shared" si="98"/>
        <v>-270.98791532439691</v>
      </c>
      <c r="AO158" s="60">
        <f t="shared" si="98"/>
        <v>270.98791532439691</v>
      </c>
      <c r="AP158" s="61" t="str">
        <f t="shared" si="80"/>
        <v>VINTO</v>
      </c>
      <c r="AQ158" s="62">
        <f t="shared" si="76"/>
        <v>35</v>
      </c>
      <c r="AR158" s="63">
        <f t="shared" si="81"/>
        <v>2.9811196015265802</v>
      </c>
      <c r="AS158" s="63">
        <f t="shared" si="82"/>
        <v>149.05598007632901</v>
      </c>
      <c r="AT158" s="63">
        <f t="shared" si="83"/>
        <v>298.11196015265801</v>
      </c>
      <c r="AU158" s="63">
        <f t="shared" si="77"/>
        <v>-149.05598007632901</v>
      </c>
      <c r="AV158" s="68">
        <f t="shared" si="84"/>
        <v>0.1</v>
      </c>
      <c r="AW158" s="63">
        <f t="shared" si="85"/>
        <v>745.27990038164501</v>
      </c>
      <c r="AX158" s="63">
        <f t="shared" si="86"/>
        <v>-298.11196015265801</v>
      </c>
      <c r="AY158" s="64">
        <f t="shared" si="87"/>
        <v>447.16794022898699</v>
      </c>
      <c r="AZ158" s="65">
        <f t="shared" si="88"/>
        <v>352.64231133043774</v>
      </c>
      <c r="BA158" s="51">
        <f t="shared" si="89"/>
        <v>1043.3918605343031</v>
      </c>
      <c r="BB158" s="55">
        <f t="shared" si="90"/>
        <v>0.10533487054172065</v>
      </c>
      <c r="BC158" s="55">
        <f t="shared" si="91"/>
        <v>4.7306528974159514</v>
      </c>
      <c r="BE158" s="52">
        <f>IF(((AS158-T158)/T158)&gt;=BE$4,AD158,"")</f>
        <v>4.999999999999984</v>
      </c>
      <c r="BF158" s="52">
        <f t="shared" si="92"/>
        <v>4.999999999999984</v>
      </c>
      <c r="BG158" s="52">
        <f>IF(BB158&lt;=BG$4,AD158,"")</f>
        <v>4.999999999999984</v>
      </c>
      <c r="BH158" s="52">
        <f>IF(BC158&gt;=BH$4,AD158,"")</f>
        <v>4.999999999999984</v>
      </c>
    </row>
    <row r="159" spans="19:60">
      <c r="S159" s="70">
        <f t="shared" si="97"/>
        <v>7</v>
      </c>
      <c r="T159" s="71">
        <f t="shared" si="97"/>
        <v>50</v>
      </c>
      <c r="U159" s="71">
        <f t="shared" si="97"/>
        <v>2</v>
      </c>
      <c r="V159" s="72">
        <f t="shared" si="75"/>
        <v>5</v>
      </c>
      <c r="W159" s="70">
        <f t="shared" si="96"/>
        <v>2</v>
      </c>
      <c r="X159" s="72">
        <f t="shared" si="96"/>
        <v>7</v>
      </c>
      <c r="Y159" s="73">
        <f t="shared" si="96"/>
        <v>0.7142857142857143</v>
      </c>
      <c r="Z159" s="73">
        <f t="shared" si="96"/>
        <v>0.5</v>
      </c>
      <c r="AA159" s="71">
        <f t="shared" si="96"/>
        <v>10000</v>
      </c>
      <c r="AB159" s="71">
        <f t="shared" si="96"/>
        <v>9905.4743711014507</v>
      </c>
      <c r="AC159" s="71">
        <f t="shared" si="79"/>
        <v>94.525628898549257</v>
      </c>
      <c r="AD159" s="76">
        <f t="shared" si="94"/>
        <v>4.8999999999999844</v>
      </c>
      <c r="AE159" s="71">
        <f t="shared" si="98"/>
        <v>0.70000000000000007</v>
      </c>
      <c r="AF159" s="71">
        <f t="shared" si="98"/>
        <v>5.6000000000000005</v>
      </c>
      <c r="AG159" s="74">
        <f t="shared" si="98"/>
        <v>200</v>
      </c>
      <c r="AH159" s="60">
        <f t="shared" si="98"/>
        <v>50</v>
      </c>
      <c r="AI159" s="60">
        <f t="shared" si="98"/>
        <v>280</v>
      </c>
      <c r="AJ159" s="60">
        <f t="shared" si="98"/>
        <v>10280</v>
      </c>
      <c r="AK159" s="60">
        <f t="shared" si="98"/>
        <v>460.27990038164342</v>
      </c>
      <c r="AL159" s="60">
        <f t="shared" si="98"/>
        <v>9.2055980076328687</v>
      </c>
      <c r="AM159" s="60">
        <f t="shared" si="98"/>
        <v>-270.98791532439691</v>
      </c>
      <c r="AN159" s="60">
        <f t="shared" si="98"/>
        <v>-270.98791532439691</v>
      </c>
      <c r="AO159" s="60">
        <f t="shared" si="98"/>
        <v>270.98791532439691</v>
      </c>
      <c r="AP159" s="61" t="str">
        <f t="shared" si="80"/>
        <v>VINTO</v>
      </c>
      <c r="AQ159" s="62">
        <f t="shared" si="76"/>
        <v>35</v>
      </c>
      <c r="AR159" s="63">
        <f t="shared" si="81"/>
        <v>3.0215506138026327</v>
      </c>
      <c r="AS159" s="63">
        <f t="shared" si="82"/>
        <v>151.07753069013162</v>
      </c>
      <c r="AT159" s="63">
        <f t="shared" si="83"/>
        <v>302.15506138026325</v>
      </c>
      <c r="AU159" s="63">
        <f t="shared" si="77"/>
        <v>-151.07753069013162</v>
      </c>
      <c r="AV159" s="68">
        <f t="shared" si="84"/>
        <v>0.1</v>
      </c>
      <c r="AW159" s="63">
        <f t="shared" si="85"/>
        <v>755.38765345065815</v>
      </c>
      <c r="AX159" s="63">
        <f t="shared" si="86"/>
        <v>-302.15506138026325</v>
      </c>
      <c r="AY159" s="64">
        <f t="shared" si="87"/>
        <v>453.2325920703949</v>
      </c>
      <c r="AZ159" s="65">
        <f t="shared" si="88"/>
        <v>358.70696317184564</v>
      </c>
      <c r="BA159" s="51">
        <f t="shared" si="89"/>
        <v>1057.5427148309213</v>
      </c>
      <c r="BB159" s="55">
        <f t="shared" si="90"/>
        <v>0.10676345980120149</v>
      </c>
      <c r="BC159" s="55">
        <f t="shared" si="91"/>
        <v>4.7948117071702541</v>
      </c>
      <c r="BE159" s="52">
        <f>IF(((AS159-T159)/T159)&gt;=BE$4,AD159,"")</f>
        <v>4.8999999999999844</v>
      </c>
      <c r="BF159" s="52">
        <f t="shared" si="92"/>
        <v>4.8999999999999844</v>
      </c>
      <c r="BG159" s="52">
        <f>IF(BB159&lt;=BG$4,AD159,"")</f>
        <v>4.8999999999999844</v>
      </c>
      <c r="BH159" s="52">
        <f>IF(BC159&gt;=BH$4,AD159,"")</f>
        <v>4.8999999999999844</v>
      </c>
    </row>
    <row r="160" spans="19:60">
      <c r="S160" s="70">
        <f t="shared" si="97"/>
        <v>7</v>
      </c>
      <c r="T160" s="71">
        <f t="shared" si="97"/>
        <v>50</v>
      </c>
      <c r="U160" s="71">
        <f t="shared" si="97"/>
        <v>2</v>
      </c>
      <c r="V160" s="72">
        <f t="shared" si="75"/>
        <v>5</v>
      </c>
      <c r="W160" s="70">
        <f t="shared" si="96"/>
        <v>2</v>
      </c>
      <c r="X160" s="72">
        <f t="shared" si="96"/>
        <v>7</v>
      </c>
      <c r="Y160" s="73">
        <f t="shared" si="96"/>
        <v>0.7142857142857143</v>
      </c>
      <c r="Z160" s="73">
        <f t="shared" si="96"/>
        <v>0.5</v>
      </c>
      <c r="AA160" s="71">
        <f t="shared" si="96"/>
        <v>10000</v>
      </c>
      <c r="AB160" s="71">
        <f t="shared" si="96"/>
        <v>9905.4743711014507</v>
      </c>
      <c r="AC160" s="71">
        <f t="shared" si="79"/>
        <v>94.525628898549257</v>
      </c>
      <c r="AD160" s="76">
        <f t="shared" si="94"/>
        <v>4.7999999999999847</v>
      </c>
      <c r="AE160" s="71">
        <f t="shared" si="98"/>
        <v>0.70000000000000007</v>
      </c>
      <c r="AF160" s="71">
        <f t="shared" si="98"/>
        <v>5.6000000000000005</v>
      </c>
      <c r="AG160" s="74">
        <f t="shared" si="98"/>
        <v>200</v>
      </c>
      <c r="AH160" s="60">
        <f t="shared" si="98"/>
        <v>50</v>
      </c>
      <c r="AI160" s="60">
        <f t="shared" si="98"/>
        <v>280</v>
      </c>
      <c r="AJ160" s="60">
        <f t="shared" si="98"/>
        <v>10280</v>
      </c>
      <c r="AK160" s="60">
        <f t="shared" si="98"/>
        <v>460.27990038164342</v>
      </c>
      <c r="AL160" s="60">
        <f t="shared" si="98"/>
        <v>9.2055980076328687</v>
      </c>
      <c r="AM160" s="60">
        <f t="shared" si="98"/>
        <v>-270.98791532439691</v>
      </c>
      <c r="AN160" s="60">
        <f t="shared" si="98"/>
        <v>-270.98791532439691</v>
      </c>
      <c r="AO160" s="60">
        <f t="shared" si="98"/>
        <v>270.98791532439691</v>
      </c>
      <c r="AP160" s="61" t="str">
        <f t="shared" si="80"/>
        <v>VINTO</v>
      </c>
      <c r="AQ160" s="62">
        <f t="shared" si="76"/>
        <v>35</v>
      </c>
      <c r="AR160" s="63">
        <f t="shared" si="81"/>
        <v>3.0636662515901874</v>
      </c>
      <c r="AS160" s="63">
        <f t="shared" si="82"/>
        <v>153.18331257950936</v>
      </c>
      <c r="AT160" s="63">
        <f t="shared" si="83"/>
        <v>306.36662515901872</v>
      </c>
      <c r="AU160" s="63">
        <f t="shared" si="77"/>
        <v>-153.18331257950936</v>
      </c>
      <c r="AV160" s="68">
        <f t="shared" si="84"/>
        <v>0.1</v>
      </c>
      <c r="AW160" s="63">
        <f t="shared" si="85"/>
        <v>765.91656289754678</v>
      </c>
      <c r="AX160" s="63">
        <f t="shared" si="86"/>
        <v>-306.36662515901872</v>
      </c>
      <c r="AY160" s="64">
        <f t="shared" si="87"/>
        <v>459.54993773852806</v>
      </c>
      <c r="AZ160" s="65">
        <f t="shared" si="88"/>
        <v>365.0243088399788</v>
      </c>
      <c r="BA160" s="51">
        <f t="shared" si="89"/>
        <v>1072.2831880565655</v>
      </c>
      <c r="BB160" s="55">
        <f t="shared" si="90"/>
        <v>0.10825157361316071</v>
      </c>
      <c r="BC160" s="55">
        <f t="shared" si="91"/>
        <v>4.8616438006643197</v>
      </c>
      <c r="BE160" s="52">
        <f>IF(((AS160-T160)/T160)&gt;=BE$4,AD160,"")</f>
        <v>4.7999999999999847</v>
      </c>
      <c r="BF160" s="52">
        <f t="shared" si="92"/>
        <v>4.7999999999999847</v>
      </c>
      <c r="BG160" s="52">
        <f>IF(BB160&lt;=BG$4,AD160,"")</f>
        <v>4.7999999999999847</v>
      </c>
      <c r="BH160" s="52">
        <f>IF(BC160&gt;=BH$4,AD160,"")</f>
        <v>4.7999999999999847</v>
      </c>
    </row>
    <row r="161" spans="19:60">
      <c r="S161" s="70">
        <f t="shared" si="97"/>
        <v>7</v>
      </c>
      <c r="T161" s="71">
        <f t="shared" si="97"/>
        <v>50</v>
      </c>
      <c r="U161" s="71">
        <f t="shared" si="97"/>
        <v>2</v>
      </c>
      <c r="V161" s="72">
        <f t="shared" si="75"/>
        <v>5</v>
      </c>
      <c r="W161" s="70">
        <f t="shared" si="96"/>
        <v>2</v>
      </c>
      <c r="X161" s="72">
        <f t="shared" si="96"/>
        <v>7</v>
      </c>
      <c r="Y161" s="73">
        <f t="shared" si="96"/>
        <v>0.7142857142857143</v>
      </c>
      <c r="Z161" s="73">
        <f t="shared" si="96"/>
        <v>0.5</v>
      </c>
      <c r="AA161" s="71">
        <f t="shared" si="96"/>
        <v>10000</v>
      </c>
      <c r="AB161" s="71">
        <f t="shared" si="96"/>
        <v>9905.4743711014507</v>
      </c>
      <c r="AC161" s="71">
        <f t="shared" si="79"/>
        <v>94.525628898549257</v>
      </c>
      <c r="AD161" s="76">
        <f t="shared" si="94"/>
        <v>4.6999999999999851</v>
      </c>
      <c r="AE161" s="71">
        <f t="shared" si="98"/>
        <v>0.70000000000000007</v>
      </c>
      <c r="AF161" s="71">
        <f t="shared" si="98"/>
        <v>5.6000000000000005</v>
      </c>
      <c r="AG161" s="74">
        <f t="shared" si="98"/>
        <v>200</v>
      </c>
      <c r="AH161" s="60">
        <f t="shared" si="98"/>
        <v>50</v>
      </c>
      <c r="AI161" s="60">
        <f t="shared" si="98"/>
        <v>280</v>
      </c>
      <c r="AJ161" s="60">
        <f t="shared" si="98"/>
        <v>10280</v>
      </c>
      <c r="AK161" s="60">
        <f t="shared" si="98"/>
        <v>460.27990038164342</v>
      </c>
      <c r="AL161" s="60">
        <f t="shared" si="98"/>
        <v>9.2055980076328687</v>
      </c>
      <c r="AM161" s="60">
        <f t="shared" si="98"/>
        <v>-270.98791532439691</v>
      </c>
      <c r="AN161" s="60">
        <f t="shared" si="98"/>
        <v>-270.98791532439691</v>
      </c>
      <c r="AO161" s="60">
        <f t="shared" si="98"/>
        <v>270.98791532439691</v>
      </c>
      <c r="AP161" s="61" t="str">
        <f t="shared" si="80"/>
        <v>VINTO</v>
      </c>
      <c r="AQ161" s="62">
        <f t="shared" si="76"/>
        <v>35</v>
      </c>
      <c r="AR161" s="63">
        <f t="shared" si="81"/>
        <v>3.1075740441772126</v>
      </c>
      <c r="AS161" s="63">
        <f t="shared" si="82"/>
        <v>155.37870220886063</v>
      </c>
      <c r="AT161" s="63">
        <f t="shared" si="83"/>
        <v>310.75740441772126</v>
      </c>
      <c r="AU161" s="63">
        <f t="shared" si="77"/>
        <v>-155.37870220886063</v>
      </c>
      <c r="AV161" s="68">
        <f t="shared" si="84"/>
        <v>0.1</v>
      </c>
      <c r="AW161" s="63">
        <f t="shared" si="85"/>
        <v>776.89351104430318</v>
      </c>
      <c r="AX161" s="63">
        <f t="shared" si="86"/>
        <v>-310.75740441772126</v>
      </c>
      <c r="AY161" s="64">
        <f t="shared" si="87"/>
        <v>466.13610662658192</v>
      </c>
      <c r="AZ161" s="65">
        <f t="shared" si="88"/>
        <v>371.61047772803266</v>
      </c>
      <c r="BA161" s="51">
        <f t="shared" si="89"/>
        <v>1087.6509154620244</v>
      </c>
      <c r="BB161" s="55">
        <f t="shared" si="90"/>
        <v>0.10980301141711821</v>
      </c>
      <c r="BC161" s="55">
        <f t="shared" si="91"/>
        <v>4.9313198130304743</v>
      </c>
      <c r="BE161" s="52">
        <f>IF(((AS161-T161)/T161)&gt;=BE$4,AD161,"")</f>
        <v>4.6999999999999851</v>
      </c>
      <c r="BF161" s="52">
        <f t="shared" si="92"/>
        <v>4.6999999999999851</v>
      </c>
      <c r="BG161" s="52">
        <f>IF(BB161&lt;=BG$4,AD161,"")</f>
        <v>4.6999999999999851</v>
      </c>
      <c r="BH161" s="52">
        <f>IF(BC161&gt;=BH$4,AD161,"")</f>
        <v>4.6999999999999851</v>
      </c>
    </row>
    <row r="162" spans="19:60">
      <c r="S162" s="70">
        <f t="shared" si="97"/>
        <v>7</v>
      </c>
      <c r="T162" s="71">
        <f t="shared" si="97"/>
        <v>50</v>
      </c>
      <c r="U162" s="71">
        <f t="shared" si="97"/>
        <v>2</v>
      </c>
      <c r="V162" s="72">
        <f t="shared" si="75"/>
        <v>5</v>
      </c>
      <c r="W162" s="70">
        <f t="shared" si="96"/>
        <v>2</v>
      </c>
      <c r="X162" s="72">
        <f t="shared" si="96"/>
        <v>7</v>
      </c>
      <c r="Y162" s="73">
        <f t="shared" si="96"/>
        <v>0.7142857142857143</v>
      </c>
      <c r="Z162" s="73">
        <f t="shared" si="96"/>
        <v>0.5</v>
      </c>
      <c r="AA162" s="71">
        <f t="shared" si="96"/>
        <v>10000</v>
      </c>
      <c r="AB162" s="71">
        <f t="shared" si="96"/>
        <v>9905.4743711014507</v>
      </c>
      <c r="AC162" s="71">
        <f t="shared" si="79"/>
        <v>94.525628898549257</v>
      </c>
      <c r="AD162" s="76">
        <f t="shared" si="94"/>
        <v>4.5999999999999854</v>
      </c>
      <c r="AE162" s="71">
        <f t="shared" si="98"/>
        <v>0.70000000000000007</v>
      </c>
      <c r="AF162" s="71">
        <f t="shared" si="98"/>
        <v>5.6000000000000005</v>
      </c>
      <c r="AG162" s="74">
        <f t="shared" si="98"/>
        <v>200</v>
      </c>
      <c r="AH162" s="60">
        <f t="shared" si="98"/>
        <v>50</v>
      </c>
      <c r="AI162" s="60">
        <f t="shared" si="98"/>
        <v>280</v>
      </c>
      <c r="AJ162" s="60">
        <f t="shared" si="98"/>
        <v>10280</v>
      </c>
      <c r="AK162" s="60">
        <f t="shared" si="98"/>
        <v>460.27990038164342</v>
      </c>
      <c r="AL162" s="60">
        <f t="shared" si="98"/>
        <v>9.2055980076328687</v>
      </c>
      <c r="AM162" s="60">
        <f t="shared" si="98"/>
        <v>-270.98791532439691</v>
      </c>
      <c r="AN162" s="60">
        <f t="shared" si="98"/>
        <v>-270.98791532439691</v>
      </c>
      <c r="AO162" s="60">
        <f t="shared" si="98"/>
        <v>270.98791532439691</v>
      </c>
      <c r="AP162" s="61" t="str">
        <f t="shared" si="80"/>
        <v>VINTO</v>
      </c>
      <c r="AQ162" s="62">
        <f t="shared" si="76"/>
        <v>35</v>
      </c>
      <c r="AR162" s="63">
        <f t="shared" si="81"/>
        <v>3.1533908712245435</v>
      </c>
      <c r="AS162" s="63">
        <f t="shared" si="82"/>
        <v>157.66954356122719</v>
      </c>
      <c r="AT162" s="63">
        <f t="shared" si="83"/>
        <v>315.33908712245437</v>
      </c>
      <c r="AU162" s="63">
        <f t="shared" si="77"/>
        <v>-157.66954356122719</v>
      </c>
      <c r="AV162" s="68">
        <f t="shared" si="84"/>
        <v>0.1</v>
      </c>
      <c r="AW162" s="63">
        <f t="shared" si="85"/>
        <v>788.34771780613596</v>
      </c>
      <c r="AX162" s="63">
        <f t="shared" si="86"/>
        <v>-315.33908712245437</v>
      </c>
      <c r="AY162" s="64">
        <f t="shared" si="87"/>
        <v>473.00863068368159</v>
      </c>
      <c r="AZ162" s="65">
        <f t="shared" si="88"/>
        <v>378.48300178513233</v>
      </c>
      <c r="BA162" s="51">
        <f t="shared" si="89"/>
        <v>1103.6868049285904</v>
      </c>
      <c r="BB162" s="55">
        <f t="shared" si="90"/>
        <v>0.11142190303863909</v>
      </c>
      <c r="BC162" s="55">
        <f t="shared" si="91"/>
        <v>5.0040252172386355</v>
      </c>
      <c r="BE162" s="52">
        <f>IF(((AS162-T162)/T162)&gt;=BE$4,AD162,"")</f>
        <v>4.5999999999999854</v>
      </c>
      <c r="BF162" s="52">
        <f t="shared" si="92"/>
        <v>4.5999999999999854</v>
      </c>
      <c r="BG162" s="52">
        <f>IF(BB162&lt;=BG$4,AD162,"")</f>
        <v>4.5999999999999854</v>
      </c>
      <c r="BH162" s="52">
        <f>IF(BC162&gt;=BH$4,AD162,"")</f>
        <v>4.5999999999999854</v>
      </c>
    </row>
    <row r="163" spans="19:60">
      <c r="S163" s="70">
        <f t="shared" si="97"/>
        <v>7</v>
      </c>
      <c r="T163" s="71">
        <f t="shared" si="97"/>
        <v>50</v>
      </c>
      <c r="U163" s="71">
        <f t="shared" si="97"/>
        <v>2</v>
      </c>
      <c r="V163" s="72">
        <f t="shared" si="75"/>
        <v>5</v>
      </c>
      <c r="W163" s="70">
        <f t="shared" si="96"/>
        <v>2</v>
      </c>
      <c r="X163" s="72">
        <f t="shared" si="96"/>
        <v>7</v>
      </c>
      <c r="Y163" s="73">
        <f t="shared" si="96"/>
        <v>0.7142857142857143</v>
      </c>
      <c r="Z163" s="73">
        <f t="shared" si="96"/>
        <v>0.5</v>
      </c>
      <c r="AA163" s="71">
        <f t="shared" si="96"/>
        <v>10000</v>
      </c>
      <c r="AB163" s="71">
        <f t="shared" si="96"/>
        <v>9905.4743711014507</v>
      </c>
      <c r="AC163" s="71">
        <f t="shared" si="79"/>
        <v>94.525628898549257</v>
      </c>
      <c r="AD163" s="76">
        <f t="shared" si="94"/>
        <v>4.4999999999999858</v>
      </c>
      <c r="AE163" s="71">
        <f t="shared" si="98"/>
        <v>0.70000000000000007</v>
      </c>
      <c r="AF163" s="71">
        <f t="shared" si="98"/>
        <v>5.6000000000000005</v>
      </c>
      <c r="AG163" s="74">
        <f t="shared" si="98"/>
        <v>200</v>
      </c>
      <c r="AH163" s="60">
        <f t="shared" si="98"/>
        <v>50</v>
      </c>
      <c r="AI163" s="60">
        <f t="shared" si="98"/>
        <v>280</v>
      </c>
      <c r="AJ163" s="60">
        <f t="shared" si="98"/>
        <v>10280</v>
      </c>
      <c r="AK163" s="60">
        <f t="shared" si="98"/>
        <v>460.27990038164342</v>
      </c>
      <c r="AL163" s="60">
        <f t="shared" si="98"/>
        <v>9.2055980076328687</v>
      </c>
      <c r="AM163" s="60">
        <f t="shared" si="98"/>
        <v>-270.98791532439691</v>
      </c>
      <c r="AN163" s="60">
        <f t="shared" si="98"/>
        <v>-270.98791532439691</v>
      </c>
      <c r="AO163" s="60">
        <f t="shared" si="98"/>
        <v>270.98791532439691</v>
      </c>
      <c r="AP163" s="61" t="str">
        <f t="shared" si="80"/>
        <v>VINTO</v>
      </c>
      <c r="AQ163" s="62">
        <f t="shared" si="76"/>
        <v>35</v>
      </c>
      <c r="AR163" s="63">
        <f t="shared" si="81"/>
        <v>3.2012440016962</v>
      </c>
      <c r="AS163" s="63">
        <f t="shared" si="82"/>
        <v>160.06220008481</v>
      </c>
      <c r="AT163" s="63">
        <f t="shared" si="83"/>
        <v>320.12440016962</v>
      </c>
      <c r="AU163" s="63">
        <f t="shared" si="77"/>
        <v>-160.06220008481</v>
      </c>
      <c r="AV163" s="68">
        <f t="shared" si="84"/>
        <v>0.1</v>
      </c>
      <c r="AW163" s="63">
        <f t="shared" si="85"/>
        <v>800.31100042405001</v>
      </c>
      <c r="AX163" s="63">
        <f t="shared" si="86"/>
        <v>-320.12440016962</v>
      </c>
      <c r="AY163" s="64">
        <f t="shared" si="87"/>
        <v>480.18660025443</v>
      </c>
      <c r="AZ163" s="65">
        <f t="shared" si="88"/>
        <v>385.66097135588075</v>
      </c>
      <c r="BA163" s="51">
        <f t="shared" si="89"/>
        <v>1120.43540059367</v>
      </c>
      <c r="BB163" s="55">
        <f t="shared" si="90"/>
        <v>0.1131127453988942</v>
      </c>
      <c r="BC163" s="55">
        <f t="shared" si="91"/>
        <v>5.0799619727449361</v>
      </c>
      <c r="BE163" s="52">
        <f>IF(((AS163-T163)/T163)&gt;=BE$4,AD163,"")</f>
        <v>4.4999999999999858</v>
      </c>
      <c r="BF163" s="52">
        <f t="shared" si="92"/>
        <v>4.4999999999999858</v>
      </c>
      <c r="BG163" s="52">
        <f>IF(BB163&lt;=BG$4,AD163,"")</f>
        <v>4.4999999999999858</v>
      </c>
      <c r="BH163" s="52">
        <f>IF(BC163&gt;=BH$4,AD163,"")</f>
        <v>4.4999999999999858</v>
      </c>
    </row>
    <row r="164" spans="19:60">
      <c r="S164" s="70">
        <f t="shared" si="97"/>
        <v>7</v>
      </c>
      <c r="T164" s="71">
        <f t="shared" si="97"/>
        <v>50</v>
      </c>
      <c r="U164" s="71">
        <f t="shared" si="97"/>
        <v>2</v>
      </c>
      <c r="V164" s="72">
        <f t="shared" si="75"/>
        <v>5</v>
      </c>
      <c r="W164" s="70">
        <f t="shared" si="96"/>
        <v>2</v>
      </c>
      <c r="X164" s="72">
        <f t="shared" si="96"/>
        <v>7</v>
      </c>
      <c r="Y164" s="73">
        <f t="shared" si="96"/>
        <v>0.7142857142857143</v>
      </c>
      <c r="Z164" s="73">
        <f t="shared" si="96"/>
        <v>0.5</v>
      </c>
      <c r="AA164" s="71">
        <f t="shared" si="96"/>
        <v>10000</v>
      </c>
      <c r="AB164" s="71">
        <f t="shared" si="96"/>
        <v>9905.4743711014507</v>
      </c>
      <c r="AC164" s="71">
        <f t="shared" si="79"/>
        <v>94.525628898549257</v>
      </c>
      <c r="AD164" s="76">
        <f t="shared" si="94"/>
        <v>4.3999999999999861</v>
      </c>
      <c r="AE164" s="71">
        <f t="shared" si="98"/>
        <v>0.70000000000000007</v>
      </c>
      <c r="AF164" s="71">
        <f t="shared" si="98"/>
        <v>5.6000000000000005</v>
      </c>
      <c r="AG164" s="74">
        <f t="shared" si="98"/>
        <v>200</v>
      </c>
      <c r="AH164" s="60">
        <f t="shared" si="98"/>
        <v>50</v>
      </c>
      <c r="AI164" s="60">
        <f t="shared" si="98"/>
        <v>280</v>
      </c>
      <c r="AJ164" s="60">
        <f t="shared" si="98"/>
        <v>10280</v>
      </c>
      <c r="AK164" s="60">
        <f t="shared" si="98"/>
        <v>460.27990038164342</v>
      </c>
      <c r="AL164" s="60">
        <f t="shared" si="98"/>
        <v>9.2055980076328687</v>
      </c>
      <c r="AM164" s="60">
        <f t="shared" si="98"/>
        <v>-270.98791532439691</v>
      </c>
      <c r="AN164" s="60">
        <f t="shared" si="98"/>
        <v>-270.98791532439691</v>
      </c>
      <c r="AO164" s="60">
        <f t="shared" si="98"/>
        <v>270.98791532439691</v>
      </c>
      <c r="AP164" s="61" t="str">
        <f t="shared" si="80"/>
        <v>VINTO</v>
      </c>
      <c r="AQ164" s="62">
        <f t="shared" si="76"/>
        <v>35</v>
      </c>
      <c r="AR164" s="63">
        <f t="shared" si="81"/>
        <v>3.2512722744620226</v>
      </c>
      <c r="AS164" s="63">
        <f t="shared" si="82"/>
        <v>162.56361372310113</v>
      </c>
      <c r="AT164" s="63">
        <f t="shared" si="83"/>
        <v>325.12722744620226</v>
      </c>
      <c r="AU164" s="63">
        <f t="shared" si="77"/>
        <v>-162.56361372310113</v>
      </c>
      <c r="AV164" s="68">
        <f t="shared" si="84"/>
        <v>0.1</v>
      </c>
      <c r="AW164" s="63">
        <f t="shared" si="85"/>
        <v>812.81806861550558</v>
      </c>
      <c r="AX164" s="63">
        <f t="shared" si="86"/>
        <v>-325.12722744620226</v>
      </c>
      <c r="AY164" s="64">
        <f t="shared" si="87"/>
        <v>487.69084116930333</v>
      </c>
      <c r="AZ164" s="65">
        <f t="shared" si="88"/>
        <v>393.16521227075407</v>
      </c>
      <c r="BA164" s="51">
        <f t="shared" si="89"/>
        <v>1137.9452960617079</v>
      </c>
      <c r="BB164" s="55">
        <f t="shared" si="90"/>
        <v>0.11488044423007</v>
      </c>
      <c r="BC164" s="55">
        <f t="shared" si="91"/>
        <v>5.1593503989560681</v>
      </c>
      <c r="BE164" s="52">
        <f>IF(((AS164-T164)/T164)&gt;=BE$4,AD164,"")</f>
        <v>4.3999999999999861</v>
      </c>
      <c r="BF164" s="52">
        <f t="shared" si="92"/>
        <v>4.3999999999999861</v>
      </c>
      <c r="BG164" s="52">
        <f>IF(BB164&lt;=BG$4,AD164,"")</f>
        <v>4.3999999999999861</v>
      </c>
      <c r="BH164" s="52">
        <f>IF(BC164&gt;=BH$4,AD164,"")</f>
        <v>4.3999999999999861</v>
      </c>
    </row>
    <row r="165" spans="19:60">
      <c r="S165" s="70">
        <f t="shared" si="97"/>
        <v>7</v>
      </c>
      <c r="T165" s="71">
        <f t="shared" si="97"/>
        <v>50</v>
      </c>
      <c r="U165" s="71">
        <f t="shared" si="97"/>
        <v>2</v>
      </c>
      <c r="V165" s="72">
        <f t="shared" si="75"/>
        <v>5</v>
      </c>
      <c r="W165" s="70">
        <f t="shared" si="96"/>
        <v>2</v>
      </c>
      <c r="X165" s="72">
        <f t="shared" si="96"/>
        <v>7</v>
      </c>
      <c r="Y165" s="73">
        <f t="shared" si="96"/>
        <v>0.7142857142857143</v>
      </c>
      <c r="Z165" s="73">
        <f t="shared" si="96"/>
        <v>0.5</v>
      </c>
      <c r="AA165" s="71">
        <f t="shared" si="96"/>
        <v>10000</v>
      </c>
      <c r="AB165" s="71">
        <f t="shared" si="96"/>
        <v>9905.4743711014507</v>
      </c>
      <c r="AC165" s="71">
        <f t="shared" si="79"/>
        <v>94.525628898549257</v>
      </c>
      <c r="AD165" s="76">
        <f t="shared" si="94"/>
        <v>4.2999999999999865</v>
      </c>
      <c r="AE165" s="71">
        <f t="shared" si="98"/>
        <v>0.70000000000000007</v>
      </c>
      <c r="AF165" s="71">
        <f t="shared" si="98"/>
        <v>5.6000000000000005</v>
      </c>
      <c r="AG165" s="74">
        <f t="shared" si="98"/>
        <v>200</v>
      </c>
      <c r="AH165" s="60">
        <f t="shared" si="98"/>
        <v>50</v>
      </c>
      <c r="AI165" s="60">
        <f t="shared" si="98"/>
        <v>280</v>
      </c>
      <c r="AJ165" s="60">
        <f t="shared" si="98"/>
        <v>10280</v>
      </c>
      <c r="AK165" s="60">
        <f t="shared" si="98"/>
        <v>460.27990038164342</v>
      </c>
      <c r="AL165" s="60">
        <f t="shared" si="98"/>
        <v>9.2055980076328687</v>
      </c>
      <c r="AM165" s="60">
        <f t="shared" si="98"/>
        <v>-270.98791532439691</v>
      </c>
      <c r="AN165" s="60">
        <f t="shared" si="98"/>
        <v>-270.98791532439691</v>
      </c>
      <c r="AO165" s="60">
        <f t="shared" si="98"/>
        <v>270.98791532439691</v>
      </c>
      <c r="AP165" s="61" t="str">
        <f t="shared" si="80"/>
        <v>VINTO</v>
      </c>
      <c r="AQ165" s="62">
        <f t="shared" si="76"/>
        <v>35</v>
      </c>
      <c r="AR165" s="63">
        <f t="shared" si="81"/>
        <v>3.3036274436355577</v>
      </c>
      <c r="AS165" s="63">
        <f t="shared" si="82"/>
        <v>165.18137218177787</v>
      </c>
      <c r="AT165" s="63">
        <f t="shared" si="83"/>
        <v>330.36274436355575</v>
      </c>
      <c r="AU165" s="63">
        <f t="shared" si="77"/>
        <v>-165.18137218177787</v>
      </c>
      <c r="AV165" s="68">
        <f t="shared" si="84"/>
        <v>0.1</v>
      </c>
      <c r="AW165" s="63">
        <f t="shared" si="85"/>
        <v>825.90686090888937</v>
      </c>
      <c r="AX165" s="63">
        <f t="shared" si="86"/>
        <v>-330.36274436355575</v>
      </c>
      <c r="AY165" s="64">
        <f t="shared" si="87"/>
        <v>495.54411654533362</v>
      </c>
      <c r="AZ165" s="65">
        <f t="shared" si="88"/>
        <v>401.01848764678437</v>
      </c>
      <c r="BA165" s="51">
        <f t="shared" si="89"/>
        <v>1156.269605272445</v>
      </c>
      <c r="BB165" s="55">
        <f t="shared" si="90"/>
        <v>0.11673036161153302</v>
      </c>
      <c r="BC165" s="55">
        <f t="shared" si="91"/>
        <v>5.2424313101072535</v>
      </c>
      <c r="BE165" s="52">
        <f>IF(((AS165-T165)/T165)&gt;=BE$4,AD165,"")</f>
        <v>4.2999999999999865</v>
      </c>
      <c r="BF165" s="52">
        <f t="shared" si="92"/>
        <v>4.2999999999999865</v>
      </c>
      <c r="BG165" s="52">
        <f>IF(BB165&lt;=BG$4,AD165,"")</f>
        <v>4.2999999999999865</v>
      </c>
      <c r="BH165" s="52">
        <f>IF(BC165&gt;=BH$4,AD165,"")</f>
        <v>4.2999999999999865</v>
      </c>
    </row>
    <row r="166" spans="19:60">
      <c r="S166" s="70">
        <f t="shared" si="97"/>
        <v>7</v>
      </c>
      <c r="T166" s="71">
        <f t="shared" si="97"/>
        <v>50</v>
      </c>
      <c r="U166" s="71">
        <f t="shared" si="97"/>
        <v>2</v>
      </c>
      <c r="V166" s="72">
        <f t="shared" si="75"/>
        <v>5</v>
      </c>
      <c r="W166" s="70">
        <f t="shared" si="96"/>
        <v>2</v>
      </c>
      <c r="X166" s="72">
        <f t="shared" si="96"/>
        <v>7</v>
      </c>
      <c r="Y166" s="73">
        <f t="shared" si="96"/>
        <v>0.7142857142857143</v>
      </c>
      <c r="Z166" s="73">
        <f t="shared" si="96"/>
        <v>0.5</v>
      </c>
      <c r="AA166" s="71">
        <f t="shared" si="96"/>
        <v>10000</v>
      </c>
      <c r="AB166" s="71">
        <f t="shared" si="96"/>
        <v>9905.4743711014507</v>
      </c>
      <c r="AC166" s="71">
        <f t="shared" si="79"/>
        <v>94.525628898549257</v>
      </c>
      <c r="AD166" s="76">
        <f t="shared" si="94"/>
        <v>4.1999999999999869</v>
      </c>
      <c r="AE166" s="71">
        <f t="shared" si="98"/>
        <v>0.70000000000000007</v>
      </c>
      <c r="AF166" s="71">
        <f t="shared" si="98"/>
        <v>5.6000000000000005</v>
      </c>
      <c r="AG166" s="74">
        <f t="shared" si="98"/>
        <v>200</v>
      </c>
      <c r="AH166" s="60">
        <f t="shared" si="98"/>
        <v>50</v>
      </c>
      <c r="AI166" s="60">
        <f t="shared" si="98"/>
        <v>280</v>
      </c>
      <c r="AJ166" s="60">
        <f t="shared" si="98"/>
        <v>10280</v>
      </c>
      <c r="AK166" s="60">
        <f t="shared" si="98"/>
        <v>460.27990038164342</v>
      </c>
      <c r="AL166" s="60">
        <f t="shared" si="98"/>
        <v>9.2055980076328687</v>
      </c>
      <c r="AM166" s="60">
        <f t="shared" si="98"/>
        <v>-270.98791532439691</v>
      </c>
      <c r="AN166" s="60">
        <f t="shared" si="98"/>
        <v>-270.98791532439691</v>
      </c>
      <c r="AO166" s="60">
        <f t="shared" si="98"/>
        <v>270.98791532439691</v>
      </c>
      <c r="AP166" s="61" t="str">
        <f t="shared" si="80"/>
        <v>VINTO</v>
      </c>
      <c r="AQ166" s="62">
        <f t="shared" si="76"/>
        <v>35</v>
      </c>
      <c r="AR166" s="63">
        <f t="shared" si="81"/>
        <v>3.3584757161030714</v>
      </c>
      <c r="AS166" s="63">
        <f t="shared" si="82"/>
        <v>167.92378580515356</v>
      </c>
      <c r="AT166" s="63">
        <f t="shared" si="83"/>
        <v>335.84757161030711</v>
      </c>
      <c r="AU166" s="63">
        <f t="shared" si="77"/>
        <v>-167.92378580515356</v>
      </c>
      <c r="AV166" s="68">
        <f t="shared" si="84"/>
        <v>0.1</v>
      </c>
      <c r="AW166" s="63">
        <f t="shared" si="85"/>
        <v>839.61892902576778</v>
      </c>
      <c r="AX166" s="63">
        <f t="shared" si="86"/>
        <v>-335.84757161030711</v>
      </c>
      <c r="AY166" s="64">
        <f t="shared" si="87"/>
        <v>503.77135741546067</v>
      </c>
      <c r="AZ166" s="65">
        <f t="shared" si="88"/>
        <v>409.24572851691141</v>
      </c>
      <c r="BA166" s="51">
        <f t="shared" si="89"/>
        <v>1175.4665006360749</v>
      </c>
      <c r="BB166" s="55">
        <f t="shared" si="90"/>
        <v>0.1186683702968753</v>
      </c>
      <c r="BC166" s="55">
        <f t="shared" si="91"/>
        <v>5.3294684551227816</v>
      </c>
      <c r="BE166" s="52">
        <f>IF(((AS166-T166)/T166)&gt;=BE$4,AD166,"")</f>
        <v>4.1999999999999869</v>
      </c>
      <c r="BF166" s="52">
        <f t="shared" si="92"/>
        <v>4.1999999999999869</v>
      </c>
      <c r="BG166" s="52">
        <f>IF(BB166&lt;=BG$4,AD166,"")</f>
        <v>4.1999999999999869</v>
      </c>
      <c r="BH166" s="52">
        <f>IF(BC166&gt;=BH$4,AD166,"")</f>
        <v>4.1999999999999869</v>
      </c>
    </row>
    <row r="167" spans="19:60">
      <c r="S167" s="70">
        <f t="shared" si="97"/>
        <v>7</v>
      </c>
      <c r="T167" s="71">
        <f t="shared" si="97"/>
        <v>50</v>
      </c>
      <c r="U167" s="71">
        <f t="shared" si="97"/>
        <v>2</v>
      </c>
      <c r="V167" s="72">
        <f t="shared" si="75"/>
        <v>5</v>
      </c>
      <c r="W167" s="70">
        <f t="shared" si="96"/>
        <v>2</v>
      </c>
      <c r="X167" s="72">
        <f t="shared" si="96"/>
        <v>7</v>
      </c>
      <c r="Y167" s="73">
        <f t="shared" si="96"/>
        <v>0.7142857142857143</v>
      </c>
      <c r="Z167" s="73">
        <f t="shared" si="96"/>
        <v>0.5</v>
      </c>
      <c r="AA167" s="71">
        <f t="shared" si="96"/>
        <v>10000</v>
      </c>
      <c r="AB167" s="71">
        <f t="shared" si="96"/>
        <v>9905.4743711014507</v>
      </c>
      <c r="AC167" s="71">
        <f t="shared" si="79"/>
        <v>94.525628898549257</v>
      </c>
      <c r="AD167" s="76">
        <f t="shared" si="94"/>
        <v>4.0999999999999872</v>
      </c>
      <c r="AE167" s="71">
        <f t="shared" si="98"/>
        <v>0.70000000000000007</v>
      </c>
      <c r="AF167" s="71">
        <f t="shared" si="98"/>
        <v>5.6000000000000005</v>
      </c>
      <c r="AG167" s="74">
        <f t="shared" si="98"/>
        <v>200</v>
      </c>
      <c r="AH167" s="60">
        <f t="shared" si="98"/>
        <v>50</v>
      </c>
      <c r="AI167" s="60">
        <f t="shared" si="98"/>
        <v>280</v>
      </c>
      <c r="AJ167" s="60">
        <f t="shared" si="98"/>
        <v>10280</v>
      </c>
      <c r="AK167" s="60">
        <f t="shared" si="98"/>
        <v>460.27990038164342</v>
      </c>
      <c r="AL167" s="60">
        <f t="shared" si="98"/>
        <v>9.2055980076328687</v>
      </c>
      <c r="AM167" s="60">
        <f t="shared" si="98"/>
        <v>-270.98791532439691</v>
      </c>
      <c r="AN167" s="60">
        <f t="shared" si="98"/>
        <v>-270.98791532439691</v>
      </c>
      <c r="AO167" s="60">
        <f t="shared" si="98"/>
        <v>270.98791532439691</v>
      </c>
      <c r="AP167" s="61" t="str">
        <f t="shared" si="80"/>
        <v>VINTO</v>
      </c>
      <c r="AQ167" s="62">
        <f t="shared" si="76"/>
        <v>35</v>
      </c>
      <c r="AR167" s="63">
        <f t="shared" si="81"/>
        <v>3.4159995140568045</v>
      </c>
      <c r="AS167" s="63">
        <f t="shared" si="82"/>
        <v>170.79997570284021</v>
      </c>
      <c r="AT167" s="63">
        <f t="shared" si="83"/>
        <v>341.59995140568043</v>
      </c>
      <c r="AU167" s="63">
        <f t="shared" si="77"/>
        <v>-170.79997570284021</v>
      </c>
      <c r="AV167" s="68">
        <f t="shared" si="84"/>
        <v>0.1</v>
      </c>
      <c r="AW167" s="63">
        <f t="shared" si="85"/>
        <v>853.9998785142011</v>
      </c>
      <c r="AX167" s="63">
        <f t="shared" si="86"/>
        <v>-341.59995140568043</v>
      </c>
      <c r="AY167" s="64">
        <f t="shared" si="87"/>
        <v>512.39992710852061</v>
      </c>
      <c r="AZ167" s="65">
        <f t="shared" si="88"/>
        <v>417.87429820997136</v>
      </c>
      <c r="BA167" s="51">
        <f t="shared" si="89"/>
        <v>1195.5998299198816</v>
      </c>
      <c r="BB167" s="55">
        <f t="shared" si="90"/>
        <v>0.12070091599125862</v>
      </c>
      <c r="BC167" s="55">
        <f t="shared" si="91"/>
        <v>5.4207513145293102</v>
      </c>
      <c r="BE167" s="52">
        <f>IF(((AS167-T167)/T167)&gt;=BE$4,AD167,"")</f>
        <v>4.0999999999999872</v>
      </c>
      <c r="BF167" s="52">
        <f t="shared" si="92"/>
        <v>4.0999999999999872</v>
      </c>
      <c r="BG167" s="52">
        <f>IF(BB167&lt;=BG$4,AD167,"")</f>
        <v>4.0999999999999872</v>
      </c>
      <c r="BH167" s="52">
        <f>IF(BC167&gt;=BH$4,AD167,"")</f>
        <v>4.0999999999999872</v>
      </c>
    </row>
    <row r="168" spans="19:60">
      <c r="S168" s="70">
        <f t="shared" si="97"/>
        <v>7</v>
      </c>
      <c r="T168" s="71">
        <f t="shared" si="97"/>
        <v>50</v>
      </c>
      <c r="U168" s="71">
        <f t="shared" si="97"/>
        <v>2</v>
      </c>
      <c r="V168" s="72">
        <f t="shared" si="75"/>
        <v>5</v>
      </c>
      <c r="W168" s="70">
        <f t="shared" si="96"/>
        <v>2</v>
      </c>
      <c r="X168" s="72">
        <f t="shared" si="96"/>
        <v>7</v>
      </c>
      <c r="Y168" s="73">
        <f t="shared" si="96"/>
        <v>0.7142857142857143</v>
      </c>
      <c r="Z168" s="73">
        <f t="shared" si="96"/>
        <v>0.5</v>
      </c>
      <c r="AA168" s="71">
        <f t="shared" si="96"/>
        <v>10000</v>
      </c>
      <c r="AB168" s="71">
        <f t="shared" si="96"/>
        <v>9905.4743711014507</v>
      </c>
      <c r="AC168" s="71">
        <f t="shared" si="79"/>
        <v>94.525628898549257</v>
      </c>
      <c r="AD168" s="76">
        <f t="shared" si="94"/>
        <v>3.9999999999999871</v>
      </c>
      <c r="AE168" s="71">
        <f t="shared" si="98"/>
        <v>0.70000000000000007</v>
      </c>
      <c r="AF168" s="71">
        <f t="shared" si="98"/>
        <v>5.6000000000000005</v>
      </c>
      <c r="AG168" s="74">
        <f t="shared" si="98"/>
        <v>200</v>
      </c>
      <c r="AH168" s="60">
        <f t="shared" si="98"/>
        <v>50</v>
      </c>
      <c r="AI168" s="60">
        <f t="shared" si="98"/>
        <v>280</v>
      </c>
      <c r="AJ168" s="60">
        <f t="shared" si="98"/>
        <v>10280</v>
      </c>
      <c r="AK168" s="60">
        <f t="shared" si="98"/>
        <v>460.27990038164342</v>
      </c>
      <c r="AL168" s="60">
        <f t="shared" si="98"/>
        <v>9.2055980076328687</v>
      </c>
      <c r="AM168" s="60">
        <f t="shared" si="98"/>
        <v>-270.98791532439691</v>
      </c>
      <c r="AN168" s="60">
        <f t="shared" si="98"/>
        <v>-270.98791532439691</v>
      </c>
      <c r="AO168" s="60">
        <f t="shared" si="98"/>
        <v>270.98791532439691</v>
      </c>
      <c r="AP168" s="61" t="str">
        <f t="shared" si="80"/>
        <v>VINTO</v>
      </c>
      <c r="AQ168" s="62">
        <f t="shared" si="76"/>
        <v>35</v>
      </c>
      <c r="AR168" s="63">
        <f t="shared" si="81"/>
        <v>3.476399501908225</v>
      </c>
      <c r="AS168" s="63">
        <f t="shared" si="82"/>
        <v>173.81997509541125</v>
      </c>
      <c r="AT168" s="63">
        <f t="shared" si="83"/>
        <v>347.6399501908225</v>
      </c>
      <c r="AU168" s="63">
        <f t="shared" si="77"/>
        <v>-173.81997509541125</v>
      </c>
      <c r="AV168" s="68">
        <f t="shared" si="84"/>
        <v>0.1</v>
      </c>
      <c r="AW168" s="63">
        <f t="shared" si="85"/>
        <v>869.09987547705623</v>
      </c>
      <c r="AX168" s="63">
        <f t="shared" si="86"/>
        <v>-347.6399501908225</v>
      </c>
      <c r="AY168" s="64">
        <f t="shared" si="87"/>
        <v>521.45992528623378</v>
      </c>
      <c r="AZ168" s="65">
        <f t="shared" si="88"/>
        <v>426.93429638768453</v>
      </c>
      <c r="BA168" s="51">
        <f t="shared" si="89"/>
        <v>1216.7398256678787</v>
      </c>
      <c r="BB168" s="55">
        <f t="shared" si="90"/>
        <v>0.12283508897036113</v>
      </c>
      <c r="BC168" s="55">
        <f t="shared" si="91"/>
        <v>5.5165983169061672</v>
      </c>
      <c r="BE168" s="52">
        <f>IF(((AS168-T168)/T168)&gt;=BE$4,AD168,"")</f>
        <v>3.9999999999999871</v>
      </c>
      <c r="BF168" s="52">
        <f t="shared" si="92"/>
        <v>3.9999999999999871</v>
      </c>
      <c r="BG168" s="52">
        <f>IF(BB168&lt;=BG$4,AD168,"")</f>
        <v>3.9999999999999871</v>
      </c>
      <c r="BH168" s="52">
        <f>IF(BC168&gt;=BH$4,AD168,"")</f>
        <v>3.9999999999999871</v>
      </c>
    </row>
    <row r="169" spans="19:60">
      <c r="S169" s="70">
        <f t="shared" si="97"/>
        <v>7</v>
      </c>
      <c r="T169" s="71">
        <f t="shared" si="97"/>
        <v>50</v>
      </c>
      <c r="U169" s="71">
        <f t="shared" si="97"/>
        <v>2</v>
      </c>
      <c r="V169" s="72">
        <f t="shared" si="75"/>
        <v>5</v>
      </c>
      <c r="W169" s="70">
        <f t="shared" ref="W169:AB184" si="99">W168</f>
        <v>2</v>
      </c>
      <c r="X169" s="72">
        <f t="shared" si="99"/>
        <v>7</v>
      </c>
      <c r="Y169" s="73">
        <f t="shared" si="99"/>
        <v>0.7142857142857143</v>
      </c>
      <c r="Z169" s="73">
        <f t="shared" si="99"/>
        <v>0.5</v>
      </c>
      <c r="AA169" s="71">
        <f t="shared" si="99"/>
        <v>10000</v>
      </c>
      <c r="AB169" s="71">
        <f t="shared" si="99"/>
        <v>9905.4743711014507</v>
      </c>
      <c r="AC169" s="71">
        <f t="shared" si="79"/>
        <v>94.525628898549257</v>
      </c>
      <c r="AD169" s="76">
        <f t="shared" si="94"/>
        <v>3.899999999999987</v>
      </c>
      <c r="AE169" s="71">
        <f t="shared" si="98"/>
        <v>0.70000000000000007</v>
      </c>
      <c r="AF169" s="71">
        <f t="shared" si="98"/>
        <v>5.6000000000000005</v>
      </c>
      <c r="AG169" s="74">
        <f t="shared" si="98"/>
        <v>200</v>
      </c>
      <c r="AH169" s="60">
        <f t="shared" si="98"/>
        <v>50</v>
      </c>
      <c r="AI169" s="60">
        <f t="shared" si="98"/>
        <v>280</v>
      </c>
      <c r="AJ169" s="60">
        <f t="shared" si="98"/>
        <v>10280</v>
      </c>
      <c r="AK169" s="60">
        <f t="shared" si="98"/>
        <v>460.27990038164342</v>
      </c>
      <c r="AL169" s="60">
        <f t="shared" si="98"/>
        <v>9.2055980076328687</v>
      </c>
      <c r="AM169" s="60">
        <f t="shared" si="98"/>
        <v>-270.98791532439691</v>
      </c>
      <c r="AN169" s="60">
        <f t="shared" si="98"/>
        <v>-270.98791532439691</v>
      </c>
      <c r="AO169" s="60">
        <f t="shared" si="98"/>
        <v>270.98791532439691</v>
      </c>
      <c r="AP169" s="61" t="str">
        <f t="shared" si="80"/>
        <v>VINTO</v>
      </c>
      <c r="AQ169" s="62">
        <f t="shared" si="76"/>
        <v>35</v>
      </c>
      <c r="AR169" s="63">
        <f t="shared" si="81"/>
        <v>3.539896925034077</v>
      </c>
      <c r="AS169" s="63">
        <f t="shared" si="82"/>
        <v>176.99484625170385</v>
      </c>
      <c r="AT169" s="63">
        <f t="shared" si="83"/>
        <v>353.9896925034077</v>
      </c>
      <c r="AU169" s="63">
        <f t="shared" si="77"/>
        <v>-176.99484625170385</v>
      </c>
      <c r="AV169" s="68">
        <f t="shared" si="84"/>
        <v>0.1</v>
      </c>
      <c r="AW169" s="63">
        <f t="shared" si="85"/>
        <v>884.97423125851924</v>
      </c>
      <c r="AX169" s="63">
        <f t="shared" si="86"/>
        <v>-353.9896925034077</v>
      </c>
      <c r="AY169" s="64">
        <f t="shared" si="87"/>
        <v>530.98453875511154</v>
      </c>
      <c r="AZ169" s="65">
        <f t="shared" si="88"/>
        <v>436.45890985656229</v>
      </c>
      <c r="BA169" s="51">
        <f t="shared" si="89"/>
        <v>1238.9639237619269</v>
      </c>
      <c r="BB169" s="55">
        <f t="shared" si="90"/>
        <v>0.12507870671762275</v>
      </c>
      <c r="BC169" s="55">
        <f t="shared" si="91"/>
        <v>5.6173605501741433</v>
      </c>
      <c r="BE169" s="52">
        <f>IF(((AS169-T169)/T169)&gt;=BE$4,AD169,"")</f>
        <v>3.899999999999987</v>
      </c>
      <c r="BF169" s="52">
        <f t="shared" si="92"/>
        <v>3.899999999999987</v>
      </c>
      <c r="BG169" s="52">
        <f>IF(BB169&lt;=BG$4,AD169,"")</f>
        <v>3.899999999999987</v>
      </c>
      <c r="BH169" s="52">
        <f>IF(BC169&gt;=BH$4,AD169,"")</f>
        <v>3.899999999999987</v>
      </c>
    </row>
    <row r="170" spans="19:60">
      <c r="S170" s="70">
        <f t="shared" ref="S170:U185" si="100">S169</f>
        <v>7</v>
      </c>
      <c r="T170" s="71">
        <f t="shared" si="100"/>
        <v>50</v>
      </c>
      <c r="U170" s="71">
        <f t="shared" si="100"/>
        <v>2</v>
      </c>
      <c r="V170" s="72">
        <f t="shared" si="75"/>
        <v>5</v>
      </c>
      <c r="W170" s="70">
        <f t="shared" si="99"/>
        <v>2</v>
      </c>
      <c r="X170" s="72">
        <f t="shared" si="99"/>
        <v>7</v>
      </c>
      <c r="Y170" s="73">
        <f t="shared" si="99"/>
        <v>0.7142857142857143</v>
      </c>
      <c r="Z170" s="73">
        <f t="shared" si="99"/>
        <v>0.5</v>
      </c>
      <c r="AA170" s="71">
        <f t="shared" si="99"/>
        <v>10000</v>
      </c>
      <c r="AB170" s="71">
        <f t="shared" si="99"/>
        <v>9905.4743711014507</v>
      </c>
      <c r="AC170" s="71">
        <f t="shared" si="79"/>
        <v>94.525628898549257</v>
      </c>
      <c r="AD170" s="76">
        <f t="shared" si="94"/>
        <v>3.7999999999999869</v>
      </c>
      <c r="AE170" s="71">
        <f t="shared" ref="AE170:AO185" si="101">AE169</f>
        <v>0.70000000000000007</v>
      </c>
      <c r="AF170" s="71">
        <f t="shared" si="101"/>
        <v>5.6000000000000005</v>
      </c>
      <c r="AG170" s="74">
        <f t="shared" si="101"/>
        <v>200</v>
      </c>
      <c r="AH170" s="60">
        <f t="shared" si="101"/>
        <v>50</v>
      </c>
      <c r="AI170" s="60">
        <f t="shared" si="101"/>
        <v>280</v>
      </c>
      <c r="AJ170" s="60">
        <f t="shared" si="101"/>
        <v>10280</v>
      </c>
      <c r="AK170" s="60">
        <f t="shared" si="101"/>
        <v>460.27990038164342</v>
      </c>
      <c r="AL170" s="60">
        <f t="shared" si="101"/>
        <v>9.2055980076328687</v>
      </c>
      <c r="AM170" s="60">
        <f t="shared" si="101"/>
        <v>-270.98791532439691</v>
      </c>
      <c r="AN170" s="60">
        <f t="shared" si="101"/>
        <v>-270.98791532439691</v>
      </c>
      <c r="AO170" s="60">
        <f t="shared" si="101"/>
        <v>270.98791532439691</v>
      </c>
      <c r="AP170" s="61" t="str">
        <f t="shared" si="80"/>
        <v>VINTO</v>
      </c>
      <c r="AQ170" s="62">
        <f t="shared" si="76"/>
        <v>35</v>
      </c>
      <c r="AR170" s="63">
        <f t="shared" si="81"/>
        <v>3.606736317798132</v>
      </c>
      <c r="AS170" s="63">
        <f t="shared" si="82"/>
        <v>180.3368158899066</v>
      </c>
      <c r="AT170" s="63">
        <f t="shared" si="83"/>
        <v>360.67363177981321</v>
      </c>
      <c r="AU170" s="63">
        <f t="shared" si="77"/>
        <v>-180.3368158899066</v>
      </c>
      <c r="AV170" s="68">
        <f t="shared" si="84"/>
        <v>0.1</v>
      </c>
      <c r="AW170" s="63">
        <f t="shared" si="85"/>
        <v>901.68407944953299</v>
      </c>
      <c r="AX170" s="63">
        <f t="shared" si="86"/>
        <v>-360.67363177981321</v>
      </c>
      <c r="AY170" s="64">
        <f t="shared" si="87"/>
        <v>541.01044766971972</v>
      </c>
      <c r="AZ170" s="65">
        <f t="shared" si="88"/>
        <v>446.48481877117047</v>
      </c>
      <c r="BA170" s="51">
        <f t="shared" si="89"/>
        <v>1262.3577112293463</v>
      </c>
      <c r="BB170" s="55">
        <f t="shared" si="90"/>
        <v>0.12744040960947708</v>
      </c>
      <c r="BC170" s="55">
        <f t="shared" si="91"/>
        <v>5.7234260588772763</v>
      </c>
      <c r="BE170" s="52">
        <f>IF(((AS170-T170)/T170)&gt;=BE$4,AD170,"")</f>
        <v>3.7999999999999869</v>
      </c>
      <c r="BF170" s="52">
        <f t="shared" si="92"/>
        <v>3.7999999999999869</v>
      </c>
      <c r="BG170" s="52">
        <f>IF(BB170&lt;=BG$4,AD170,"")</f>
        <v>3.7999999999999869</v>
      </c>
      <c r="BH170" s="52">
        <f>IF(BC170&gt;=BH$4,AD170,"")</f>
        <v>3.7999999999999869</v>
      </c>
    </row>
    <row r="171" spans="19:60">
      <c r="S171" s="70">
        <f t="shared" si="100"/>
        <v>7</v>
      </c>
      <c r="T171" s="71">
        <f t="shared" si="100"/>
        <v>50</v>
      </c>
      <c r="U171" s="71">
        <f t="shared" si="100"/>
        <v>2</v>
      </c>
      <c r="V171" s="72">
        <f t="shared" si="75"/>
        <v>5</v>
      </c>
      <c r="W171" s="70">
        <f t="shared" si="99"/>
        <v>2</v>
      </c>
      <c r="X171" s="72">
        <f t="shared" si="99"/>
        <v>7</v>
      </c>
      <c r="Y171" s="73">
        <f t="shared" si="99"/>
        <v>0.7142857142857143</v>
      </c>
      <c r="Z171" s="73">
        <f t="shared" si="99"/>
        <v>0.5</v>
      </c>
      <c r="AA171" s="71">
        <f t="shared" si="99"/>
        <v>10000</v>
      </c>
      <c r="AB171" s="71">
        <f t="shared" si="99"/>
        <v>9905.4743711014507</v>
      </c>
      <c r="AC171" s="71">
        <f t="shared" si="79"/>
        <v>94.525628898549257</v>
      </c>
      <c r="AD171" s="76">
        <f t="shared" si="94"/>
        <v>3.6999999999999869</v>
      </c>
      <c r="AE171" s="71">
        <f t="shared" si="101"/>
        <v>0.70000000000000007</v>
      </c>
      <c r="AF171" s="71">
        <f t="shared" si="101"/>
        <v>5.6000000000000005</v>
      </c>
      <c r="AG171" s="74">
        <f t="shared" si="101"/>
        <v>200</v>
      </c>
      <c r="AH171" s="60">
        <f t="shared" si="101"/>
        <v>50</v>
      </c>
      <c r="AI171" s="60">
        <f t="shared" si="101"/>
        <v>280</v>
      </c>
      <c r="AJ171" s="60">
        <f t="shared" si="101"/>
        <v>10280</v>
      </c>
      <c r="AK171" s="60">
        <f t="shared" si="101"/>
        <v>460.27990038164342</v>
      </c>
      <c r="AL171" s="60">
        <f t="shared" si="101"/>
        <v>9.2055980076328687</v>
      </c>
      <c r="AM171" s="60">
        <f t="shared" si="101"/>
        <v>-270.98791532439691</v>
      </c>
      <c r="AN171" s="60">
        <f t="shared" si="101"/>
        <v>-270.98791532439691</v>
      </c>
      <c r="AO171" s="60">
        <f t="shared" si="101"/>
        <v>270.98791532439691</v>
      </c>
      <c r="AP171" s="61" t="str">
        <f t="shared" si="80"/>
        <v>VINTO</v>
      </c>
      <c r="AQ171" s="62">
        <f t="shared" si="76"/>
        <v>35</v>
      </c>
      <c r="AR171" s="63">
        <f t="shared" si="81"/>
        <v>3.6771886507115954</v>
      </c>
      <c r="AS171" s="63">
        <f t="shared" si="82"/>
        <v>183.85943253557977</v>
      </c>
      <c r="AT171" s="63">
        <f t="shared" si="83"/>
        <v>367.71886507115954</v>
      </c>
      <c r="AU171" s="63">
        <f t="shared" si="77"/>
        <v>-183.85943253557977</v>
      </c>
      <c r="AV171" s="68">
        <f t="shared" si="84"/>
        <v>0.1</v>
      </c>
      <c r="AW171" s="63">
        <f t="shared" si="85"/>
        <v>919.29716267789888</v>
      </c>
      <c r="AX171" s="63">
        <f t="shared" si="86"/>
        <v>-367.71886507115954</v>
      </c>
      <c r="AY171" s="64">
        <f t="shared" si="87"/>
        <v>551.5782976067394</v>
      </c>
      <c r="AZ171" s="65">
        <f t="shared" si="88"/>
        <v>457.05266870819014</v>
      </c>
      <c r="BA171" s="51">
        <f t="shared" si="89"/>
        <v>1287.0160277490584</v>
      </c>
      <c r="BB171" s="55">
        <f t="shared" si="90"/>
        <v>0.12992977211710732</v>
      </c>
      <c r="BC171" s="55">
        <f t="shared" si="91"/>
        <v>5.8352248383211212</v>
      </c>
      <c r="BE171" s="52">
        <f>IF(((AS171-T171)/T171)&gt;=BE$4,AD171,"")</f>
        <v>3.6999999999999869</v>
      </c>
      <c r="BF171" s="52">
        <f t="shared" si="92"/>
        <v>3.6999999999999869</v>
      </c>
      <c r="BG171" s="52">
        <f>IF(BB171&lt;=BG$4,AD171,"")</f>
        <v>3.6999999999999869</v>
      </c>
      <c r="BH171" s="52">
        <f>IF(BC171&gt;=BH$4,AD171,"")</f>
        <v>3.6999999999999869</v>
      </c>
    </row>
    <row r="172" spans="19:60">
      <c r="S172" s="70">
        <f t="shared" si="100"/>
        <v>7</v>
      </c>
      <c r="T172" s="71">
        <f t="shared" si="100"/>
        <v>50</v>
      </c>
      <c r="U172" s="71">
        <f t="shared" si="100"/>
        <v>2</v>
      </c>
      <c r="V172" s="72">
        <f t="shared" si="75"/>
        <v>5</v>
      </c>
      <c r="W172" s="70">
        <f t="shared" si="99"/>
        <v>2</v>
      </c>
      <c r="X172" s="72">
        <f t="shared" si="99"/>
        <v>7</v>
      </c>
      <c r="Y172" s="73">
        <f t="shared" si="99"/>
        <v>0.7142857142857143</v>
      </c>
      <c r="Z172" s="73">
        <f t="shared" si="99"/>
        <v>0.5</v>
      </c>
      <c r="AA172" s="71">
        <f t="shared" si="99"/>
        <v>10000</v>
      </c>
      <c r="AB172" s="71">
        <f t="shared" si="99"/>
        <v>9905.4743711014507</v>
      </c>
      <c r="AC172" s="71">
        <f t="shared" si="79"/>
        <v>94.525628898549257</v>
      </c>
      <c r="AD172" s="76">
        <f t="shared" si="94"/>
        <v>3.5999999999999868</v>
      </c>
      <c r="AE172" s="71">
        <f t="shared" si="101"/>
        <v>0.70000000000000007</v>
      </c>
      <c r="AF172" s="71">
        <f t="shared" si="101"/>
        <v>5.6000000000000005</v>
      </c>
      <c r="AG172" s="74">
        <f t="shared" si="101"/>
        <v>200</v>
      </c>
      <c r="AH172" s="60">
        <f t="shared" si="101"/>
        <v>50</v>
      </c>
      <c r="AI172" s="60">
        <f t="shared" si="101"/>
        <v>280</v>
      </c>
      <c r="AJ172" s="60">
        <f t="shared" si="101"/>
        <v>10280</v>
      </c>
      <c r="AK172" s="60">
        <f t="shared" si="101"/>
        <v>460.27990038164342</v>
      </c>
      <c r="AL172" s="60">
        <f t="shared" si="101"/>
        <v>9.2055980076328687</v>
      </c>
      <c r="AM172" s="60">
        <f t="shared" si="101"/>
        <v>-270.98791532439691</v>
      </c>
      <c r="AN172" s="60">
        <f t="shared" si="101"/>
        <v>-270.98791532439691</v>
      </c>
      <c r="AO172" s="60">
        <f t="shared" si="101"/>
        <v>270.98791532439691</v>
      </c>
      <c r="AP172" s="61" t="str">
        <f t="shared" si="80"/>
        <v>VINTO</v>
      </c>
      <c r="AQ172" s="62">
        <f t="shared" si="76"/>
        <v>35</v>
      </c>
      <c r="AR172" s="63">
        <f t="shared" si="81"/>
        <v>3.7515550021202513</v>
      </c>
      <c r="AS172" s="63">
        <f t="shared" si="82"/>
        <v>187.57775010601256</v>
      </c>
      <c r="AT172" s="63">
        <f t="shared" si="83"/>
        <v>375.15550021202512</v>
      </c>
      <c r="AU172" s="63">
        <f t="shared" si="77"/>
        <v>-187.57775010601256</v>
      </c>
      <c r="AV172" s="68">
        <f t="shared" si="84"/>
        <v>0.1</v>
      </c>
      <c r="AW172" s="63">
        <f t="shared" si="85"/>
        <v>937.88875053006279</v>
      </c>
      <c r="AX172" s="63">
        <f t="shared" si="86"/>
        <v>-375.15550021202512</v>
      </c>
      <c r="AY172" s="64">
        <f t="shared" si="87"/>
        <v>562.73325031803768</v>
      </c>
      <c r="AZ172" s="65">
        <f t="shared" si="88"/>
        <v>468.20762141948842</v>
      </c>
      <c r="BA172" s="51">
        <f t="shared" si="89"/>
        <v>1313.044250742088</v>
      </c>
      <c r="BB172" s="55">
        <f t="shared" si="90"/>
        <v>0.13255743254182814</v>
      </c>
      <c r="BC172" s="55">
        <f t="shared" si="91"/>
        <v>5.9532346610673992</v>
      </c>
      <c r="BE172" s="52">
        <f>IF(((AS172-T172)/T172)&gt;=BE$4,AD172,"")</f>
        <v>3.5999999999999868</v>
      </c>
      <c r="BF172" s="52">
        <f t="shared" si="92"/>
        <v>3.5999999999999868</v>
      </c>
      <c r="BG172" s="52">
        <f>IF(BB172&lt;=BG$4,AD172,"")</f>
        <v>3.5999999999999868</v>
      </c>
      <c r="BH172" s="52">
        <f>IF(BC172&gt;=BH$4,AD172,"")</f>
        <v>3.5999999999999868</v>
      </c>
    </row>
    <row r="173" spans="19:60">
      <c r="S173" s="70">
        <f t="shared" si="100"/>
        <v>7</v>
      </c>
      <c r="T173" s="71">
        <f t="shared" si="100"/>
        <v>50</v>
      </c>
      <c r="U173" s="71">
        <f t="shared" si="100"/>
        <v>2</v>
      </c>
      <c r="V173" s="72">
        <f t="shared" si="75"/>
        <v>5</v>
      </c>
      <c r="W173" s="70">
        <f t="shared" si="99"/>
        <v>2</v>
      </c>
      <c r="X173" s="72">
        <f t="shared" si="99"/>
        <v>7</v>
      </c>
      <c r="Y173" s="73">
        <f t="shared" si="99"/>
        <v>0.7142857142857143</v>
      </c>
      <c r="Z173" s="73">
        <f t="shared" si="99"/>
        <v>0.5</v>
      </c>
      <c r="AA173" s="71">
        <f t="shared" si="99"/>
        <v>10000</v>
      </c>
      <c r="AB173" s="71">
        <f t="shared" si="99"/>
        <v>9905.4743711014507</v>
      </c>
      <c r="AC173" s="71">
        <f t="shared" si="79"/>
        <v>94.525628898549257</v>
      </c>
      <c r="AD173" s="76">
        <f t="shared" si="94"/>
        <v>3.4999999999999867</v>
      </c>
      <c r="AE173" s="71">
        <f t="shared" si="101"/>
        <v>0.70000000000000007</v>
      </c>
      <c r="AF173" s="71">
        <f t="shared" si="101"/>
        <v>5.6000000000000005</v>
      </c>
      <c r="AG173" s="74">
        <f t="shared" si="101"/>
        <v>200</v>
      </c>
      <c r="AH173" s="60">
        <f t="shared" si="101"/>
        <v>50</v>
      </c>
      <c r="AI173" s="60">
        <f t="shared" si="101"/>
        <v>280</v>
      </c>
      <c r="AJ173" s="60">
        <f t="shared" si="101"/>
        <v>10280</v>
      </c>
      <c r="AK173" s="60">
        <f t="shared" si="101"/>
        <v>460.27990038164342</v>
      </c>
      <c r="AL173" s="60">
        <f t="shared" si="101"/>
        <v>9.2055980076328687</v>
      </c>
      <c r="AM173" s="60">
        <f t="shared" si="101"/>
        <v>-270.98791532439691</v>
      </c>
      <c r="AN173" s="60">
        <f t="shared" si="101"/>
        <v>-270.98791532439691</v>
      </c>
      <c r="AO173" s="60">
        <f t="shared" si="101"/>
        <v>270.98791532439691</v>
      </c>
      <c r="AP173" s="61" t="str">
        <f t="shared" si="80"/>
        <v>VINTO</v>
      </c>
      <c r="AQ173" s="62">
        <f t="shared" si="76"/>
        <v>35</v>
      </c>
      <c r="AR173" s="63">
        <f t="shared" si="81"/>
        <v>3.8301708593236872</v>
      </c>
      <c r="AS173" s="63">
        <f t="shared" si="82"/>
        <v>191.50854296618436</v>
      </c>
      <c r="AT173" s="63">
        <f t="shared" si="83"/>
        <v>383.01708593236873</v>
      </c>
      <c r="AU173" s="63">
        <f t="shared" si="77"/>
        <v>-191.50854296618436</v>
      </c>
      <c r="AV173" s="68">
        <f t="shared" si="84"/>
        <v>0.1</v>
      </c>
      <c r="AW173" s="63">
        <f t="shared" si="85"/>
        <v>957.5427148309218</v>
      </c>
      <c r="AX173" s="63">
        <f t="shared" si="86"/>
        <v>-383.01708593236873</v>
      </c>
      <c r="AY173" s="64">
        <f t="shared" si="87"/>
        <v>574.52562889855312</v>
      </c>
      <c r="AZ173" s="65">
        <f t="shared" si="88"/>
        <v>480.00000000000387</v>
      </c>
      <c r="BA173" s="51">
        <f t="shared" si="89"/>
        <v>1340.5598007632905</v>
      </c>
      <c r="BB173" s="55">
        <f t="shared" si="90"/>
        <v>0.13533524499081867</v>
      </c>
      <c r="BC173" s="55">
        <f t="shared" si="91"/>
        <v>6.0779879022563232</v>
      </c>
      <c r="BE173" s="52">
        <f>IF(((AS173-T173)/T173)&gt;=BE$4,AD173,"")</f>
        <v>3.4999999999999867</v>
      </c>
      <c r="BF173" s="52">
        <f t="shared" si="92"/>
        <v>3.4999999999999867</v>
      </c>
      <c r="BG173" s="52">
        <f>IF(BB173&lt;=BG$4,AD173,"")</f>
        <v>3.4999999999999867</v>
      </c>
      <c r="BH173" s="52">
        <f>IF(BC173&gt;=BH$4,AD173,"")</f>
        <v>3.4999999999999867</v>
      </c>
    </row>
    <row r="174" spans="19:60">
      <c r="S174" s="70">
        <f t="shared" si="100"/>
        <v>7</v>
      </c>
      <c r="T174" s="71">
        <f t="shared" si="100"/>
        <v>50</v>
      </c>
      <c r="U174" s="71">
        <f t="shared" si="100"/>
        <v>2</v>
      </c>
      <c r="V174" s="72">
        <f t="shared" si="75"/>
        <v>5</v>
      </c>
      <c r="W174" s="70">
        <f t="shared" si="99"/>
        <v>2</v>
      </c>
      <c r="X174" s="72">
        <f t="shared" si="99"/>
        <v>7</v>
      </c>
      <c r="Y174" s="73">
        <f t="shared" si="99"/>
        <v>0.7142857142857143</v>
      </c>
      <c r="Z174" s="73">
        <f t="shared" si="99"/>
        <v>0.5</v>
      </c>
      <c r="AA174" s="71">
        <f t="shared" si="99"/>
        <v>10000</v>
      </c>
      <c r="AB174" s="71">
        <f t="shared" si="99"/>
        <v>9905.4743711014507</v>
      </c>
      <c r="AC174" s="71">
        <f t="shared" si="79"/>
        <v>94.525628898549257</v>
      </c>
      <c r="AD174" s="76">
        <f t="shared" si="94"/>
        <v>3.3999999999999866</v>
      </c>
      <c r="AE174" s="71">
        <f t="shared" si="101"/>
        <v>0.70000000000000007</v>
      </c>
      <c r="AF174" s="71">
        <f t="shared" si="101"/>
        <v>5.6000000000000005</v>
      </c>
      <c r="AG174" s="74">
        <f t="shared" si="101"/>
        <v>200</v>
      </c>
      <c r="AH174" s="60">
        <f t="shared" si="101"/>
        <v>50</v>
      </c>
      <c r="AI174" s="60">
        <f t="shared" si="101"/>
        <v>280</v>
      </c>
      <c r="AJ174" s="60">
        <f t="shared" si="101"/>
        <v>10280</v>
      </c>
      <c r="AK174" s="60">
        <f t="shared" si="101"/>
        <v>460.27990038164342</v>
      </c>
      <c r="AL174" s="60">
        <f t="shared" si="101"/>
        <v>9.2055980076328687</v>
      </c>
      <c r="AM174" s="60">
        <f t="shared" si="101"/>
        <v>-270.98791532439691</v>
      </c>
      <c r="AN174" s="60">
        <f t="shared" si="101"/>
        <v>-270.98791532439691</v>
      </c>
      <c r="AO174" s="60">
        <f t="shared" si="101"/>
        <v>270.98791532439691</v>
      </c>
      <c r="AP174" s="61" t="str">
        <f t="shared" si="80"/>
        <v>VINTO</v>
      </c>
      <c r="AQ174" s="62">
        <f t="shared" si="76"/>
        <v>35</v>
      </c>
      <c r="AR174" s="63">
        <f t="shared" si="81"/>
        <v>3.913411178715561</v>
      </c>
      <c r="AS174" s="63">
        <f t="shared" si="82"/>
        <v>195.67055893577805</v>
      </c>
      <c r="AT174" s="63">
        <f t="shared" si="83"/>
        <v>391.34111787155609</v>
      </c>
      <c r="AU174" s="63">
        <f t="shared" si="77"/>
        <v>-195.67055893577805</v>
      </c>
      <c r="AV174" s="68">
        <f t="shared" si="84"/>
        <v>0.1</v>
      </c>
      <c r="AW174" s="63">
        <f t="shared" si="85"/>
        <v>978.35279467889018</v>
      </c>
      <c r="AX174" s="63">
        <f t="shared" si="86"/>
        <v>-391.34111787155609</v>
      </c>
      <c r="AY174" s="64">
        <f t="shared" si="87"/>
        <v>587.01167680733408</v>
      </c>
      <c r="AZ174" s="65">
        <f t="shared" si="88"/>
        <v>492.48604790878483</v>
      </c>
      <c r="BA174" s="51">
        <f t="shared" si="89"/>
        <v>1369.6939125504464</v>
      </c>
      <c r="BB174" s="55">
        <f t="shared" si="90"/>
        <v>0.13827645817210282</v>
      </c>
      <c r="BC174" s="55">
        <f t="shared" si="91"/>
        <v>6.2100795693975366</v>
      </c>
      <c r="BE174" s="52">
        <f>IF(((AS174-T174)/T174)&gt;=BE$4,AD174,"")</f>
        <v>3.3999999999999866</v>
      </c>
      <c r="BF174" s="52">
        <f t="shared" si="92"/>
        <v>3.3999999999999866</v>
      </c>
      <c r="BG174" s="52">
        <f>IF(BB174&lt;=BG$4,AD174,"")</f>
        <v>3.3999999999999866</v>
      </c>
      <c r="BH174" s="52">
        <f>IF(BC174&gt;=BH$4,AD174,"")</f>
        <v>3.3999999999999866</v>
      </c>
    </row>
    <row r="175" spans="19:60">
      <c r="S175" s="70">
        <f t="shared" si="100"/>
        <v>7</v>
      </c>
      <c r="T175" s="71">
        <f t="shared" si="100"/>
        <v>50</v>
      </c>
      <c r="U175" s="71">
        <f t="shared" si="100"/>
        <v>2</v>
      </c>
      <c r="V175" s="72">
        <f t="shared" si="75"/>
        <v>5</v>
      </c>
      <c r="W175" s="70">
        <f t="shared" si="99"/>
        <v>2</v>
      </c>
      <c r="X175" s="72">
        <f t="shared" si="99"/>
        <v>7</v>
      </c>
      <c r="Y175" s="73">
        <f t="shared" si="99"/>
        <v>0.7142857142857143</v>
      </c>
      <c r="Z175" s="73">
        <f t="shared" si="99"/>
        <v>0.5</v>
      </c>
      <c r="AA175" s="71">
        <f t="shared" si="99"/>
        <v>10000</v>
      </c>
      <c r="AB175" s="71">
        <f t="shared" si="99"/>
        <v>9905.4743711014507</v>
      </c>
      <c r="AC175" s="71">
        <f t="shared" si="79"/>
        <v>94.525628898549257</v>
      </c>
      <c r="AD175" s="76">
        <f t="shared" si="94"/>
        <v>3.2999999999999865</v>
      </c>
      <c r="AE175" s="71">
        <f t="shared" si="101"/>
        <v>0.70000000000000007</v>
      </c>
      <c r="AF175" s="71">
        <f t="shared" si="101"/>
        <v>5.6000000000000005</v>
      </c>
      <c r="AG175" s="74">
        <f t="shared" si="101"/>
        <v>200</v>
      </c>
      <c r="AH175" s="60">
        <f t="shared" si="101"/>
        <v>50</v>
      </c>
      <c r="AI175" s="60">
        <f t="shared" si="101"/>
        <v>280</v>
      </c>
      <c r="AJ175" s="60">
        <f t="shared" si="101"/>
        <v>10280</v>
      </c>
      <c r="AK175" s="60">
        <f t="shared" si="101"/>
        <v>460.27990038164342</v>
      </c>
      <c r="AL175" s="60">
        <f t="shared" si="101"/>
        <v>9.2055980076328687</v>
      </c>
      <c r="AM175" s="60">
        <f t="shared" si="101"/>
        <v>-270.98791532439691</v>
      </c>
      <c r="AN175" s="60">
        <f t="shared" si="101"/>
        <v>-270.98791532439691</v>
      </c>
      <c r="AO175" s="60">
        <f t="shared" si="101"/>
        <v>270.98791532439691</v>
      </c>
      <c r="AP175" s="61" t="str">
        <f t="shared" si="80"/>
        <v>VINTO</v>
      </c>
      <c r="AQ175" s="62">
        <f t="shared" si="76"/>
        <v>35</v>
      </c>
      <c r="AR175" s="63">
        <f t="shared" si="81"/>
        <v>4.0016963659493658</v>
      </c>
      <c r="AS175" s="63">
        <f t="shared" si="82"/>
        <v>200.0848182974683</v>
      </c>
      <c r="AT175" s="63">
        <f t="shared" si="83"/>
        <v>400.16963659493661</v>
      </c>
      <c r="AU175" s="63">
        <f t="shared" si="77"/>
        <v>-200.0848182974683</v>
      </c>
      <c r="AV175" s="68">
        <f t="shared" si="84"/>
        <v>0.1</v>
      </c>
      <c r="AW175" s="63">
        <f t="shared" si="85"/>
        <v>1000.4240914873415</v>
      </c>
      <c r="AX175" s="63">
        <f t="shared" si="86"/>
        <v>-400.16963659493661</v>
      </c>
      <c r="AY175" s="64">
        <f t="shared" si="87"/>
        <v>600.25445489240485</v>
      </c>
      <c r="AZ175" s="65">
        <f t="shared" si="88"/>
        <v>505.72882599385559</v>
      </c>
      <c r="BA175" s="51">
        <f t="shared" si="89"/>
        <v>1400.5937280822782</v>
      </c>
      <c r="BB175" s="55">
        <f t="shared" si="90"/>
        <v>0.1413959266977072</v>
      </c>
      <c r="BC175" s="55">
        <f t="shared" si="91"/>
        <v>6.3501767921230652</v>
      </c>
      <c r="BE175" s="52">
        <f>IF(((AS175-T175)/T175)&gt;=BE$4,AD175,"")</f>
        <v>3.2999999999999865</v>
      </c>
      <c r="BF175" s="52">
        <f t="shared" si="92"/>
        <v>3.2999999999999865</v>
      </c>
      <c r="BG175" s="52">
        <f>IF(BB175&lt;=BG$4,AD175,"")</f>
        <v>3.2999999999999865</v>
      </c>
      <c r="BH175" s="52">
        <f>IF(BC175&gt;=BH$4,AD175,"")</f>
        <v>3.2999999999999865</v>
      </c>
    </row>
    <row r="176" spans="19:60">
      <c r="S176" s="70">
        <f t="shared" si="100"/>
        <v>7</v>
      </c>
      <c r="T176" s="71">
        <f t="shared" si="100"/>
        <v>50</v>
      </c>
      <c r="U176" s="71">
        <f t="shared" si="100"/>
        <v>2</v>
      </c>
      <c r="V176" s="72">
        <f t="shared" si="75"/>
        <v>5</v>
      </c>
      <c r="W176" s="70">
        <f t="shared" si="99"/>
        <v>2</v>
      </c>
      <c r="X176" s="72">
        <f t="shared" si="99"/>
        <v>7</v>
      </c>
      <c r="Y176" s="73">
        <f t="shared" si="99"/>
        <v>0.7142857142857143</v>
      </c>
      <c r="Z176" s="73">
        <f t="shared" si="99"/>
        <v>0.5</v>
      </c>
      <c r="AA176" s="71">
        <f t="shared" si="99"/>
        <v>10000</v>
      </c>
      <c r="AB176" s="71">
        <f t="shared" si="99"/>
        <v>9905.4743711014507</v>
      </c>
      <c r="AC176" s="71">
        <f t="shared" si="79"/>
        <v>94.525628898549257</v>
      </c>
      <c r="AD176" s="76">
        <f t="shared" si="94"/>
        <v>3.1999999999999864</v>
      </c>
      <c r="AE176" s="71">
        <f t="shared" si="101"/>
        <v>0.70000000000000007</v>
      </c>
      <c r="AF176" s="71">
        <f t="shared" si="101"/>
        <v>5.6000000000000005</v>
      </c>
      <c r="AG176" s="74">
        <f t="shared" si="101"/>
        <v>200</v>
      </c>
      <c r="AH176" s="60">
        <f t="shared" si="101"/>
        <v>50</v>
      </c>
      <c r="AI176" s="60">
        <f t="shared" si="101"/>
        <v>280</v>
      </c>
      <c r="AJ176" s="60">
        <f t="shared" si="101"/>
        <v>10280</v>
      </c>
      <c r="AK176" s="60">
        <f t="shared" si="101"/>
        <v>460.27990038164342</v>
      </c>
      <c r="AL176" s="60">
        <f t="shared" si="101"/>
        <v>9.2055980076328687</v>
      </c>
      <c r="AM176" s="60">
        <f t="shared" si="101"/>
        <v>-270.98791532439691</v>
      </c>
      <c r="AN176" s="60">
        <f t="shared" si="101"/>
        <v>-270.98791532439691</v>
      </c>
      <c r="AO176" s="60">
        <f t="shared" si="101"/>
        <v>270.98791532439691</v>
      </c>
      <c r="AP176" s="61" t="str">
        <f t="shared" si="80"/>
        <v>VINTO</v>
      </c>
      <c r="AQ176" s="62">
        <f t="shared" si="76"/>
        <v>35</v>
      </c>
      <c r="AR176" s="63">
        <f t="shared" si="81"/>
        <v>4.0954993773852841</v>
      </c>
      <c r="AS176" s="63">
        <f t="shared" si="82"/>
        <v>204.7749688692642</v>
      </c>
      <c r="AT176" s="63">
        <f t="shared" si="83"/>
        <v>409.5499377385284</v>
      </c>
      <c r="AU176" s="63">
        <f t="shared" si="77"/>
        <v>-204.7749688692642</v>
      </c>
      <c r="AV176" s="68">
        <f t="shared" si="84"/>
        <v>0.1</v>
      </c>
      <c r="AW176" s="63">
        <f t="shared" si="85"/>
        <v>1023.874844346321</v>
      </c>
      <c r="AX176" s="63">
        <f t="shared" si="86"/>
        <v>-409.5499377385284</v>
      </c>
      <c r="AY176" s="64">
        <f t="shared" si="87"/>
        <v>614.32490660779263</v>
      </c>
      <c r="AZ176" s="65">
        <f t="shared" si="88"/>
        <v>519.79927770924337</v>
      </c>
      <c r="BA176" s="51">
        <f t="shared" si="89"/>
        <v>1433.4247820848493</v>
      </c>
      <c r="BB176" s="55">
        <f t="shared" si="90"/>
        <v>0.14471036200616186</v>
      </c>
      <c r="BC176" s="55">
        <f t="shared" si="91"/>
        <v>6.4990300912689412</v>
      </c>
      <c r="BE176" s="52">
        <f>IF(((AS176-T176)/T176)&gt;=BE$4,AD176,"")</f>
        <v>3.1999999999999864</v>
      </c>
      <c r="BF176" s="52">
        <f t="shared" si="92"/>
        <v>3.1999999999999864</v>
      </c>
      <c r="BG176" s="52">
        <f>IF(BB176&lt;=BG$4,AD176,"")</f>
        <v>3.1999999999999864</v>
      </c>
      <c r="BH176" s="52">
        <f>IF(BC176&gt;=BH$4,AD176,"")</f>
        <v>3.1999999999999864</v>
      </c>
    </row>
    <row r="177" spans="19:60">
      <c r="S177" s="70">
        <f t="shared" si="100"/>
        <v>7</v>
      </c>
      <c r="T177" s="71">
        <f t="shared" si="100"/>
        <v>50</v>
      </c>
      <c r="U177" s="71">
        <f t="shared" si="100"/>
        <v>2</v>
      </c>
      <c r="V177" s="72">
        <f t="shared" si="75"/>
        <v>5</v>
      </c>
      <c r="W177" s="70">
        <f t="shared" si="99"/>
        <v>2</v>
      </c>
      <c r="X177" s="72">
        <f t="shared" si="99"/>
        <v>7</v>
      </c>
      <c r="Y177" s="73">
        <f t="shared" si="99"/>
        <v>0.7142857142857143</v>
      </c>
      <c r="Z177" s="73">
        <f t="shared" si="99"/>
        <v>0.5</v>
      </c>
      <c r="AA177" s="71">
        <f t="shared" si="99"/>
        <v>10000</v>
      </c>
      <c r="AB177" s="71">
        <f t="shared" si="99"/>
        <v>9905.4743711014507</v>
      </c>
      <c r="AC177" s="71">
        <f t="shared" si="79"/>
        <v>94.525628898549257</v>
      </c>
      <c r="AD177" s="76">
        <f t="shared" si="94"/>
        <v>3.0999999999999863</v>
      </c>
      <c r="AE177" s="71">
        <f t="shared" si="101"/>
        <v>0.70000000000000007</v>
      </c>
      <c r="AF177" s="71">
        <f t="shared" si="101"/>
        <v>5.6000000000000005</v>
      </c>
      <c r="AG177" s="74">
        <f t="shared" si="101"/>
        <v>200</v>
      </c>
      <c r="AH177" s="60">
        <f t="shared" si="101"/>
        <v>50</v>
      </c>
      <c r="AI177" s="60">
        <f t="shared" si="101"/>
        <v>280</v>
      </c>
      <c r="AJ177" s="60">
        <f t="shared" si="101"/>
        <v>10280</v>
      </c>
      <c r="AK177" s="60">
        <f t="shared" si="101"/>
        <v>460.27990038164342</v>
      </c>
      <c r="AL177" s="60">
        <f t="shared" si="101"/>
        <v>9.2055980076328687</v>
      </c>
      <c r="AM177" s="60">
        <f t="shared" si="101"/>
        <v>-270.98791532439691</v>
      </c>
      <c r="AN177" s="60">
        <f t="shared" si="101"/>
        <v>-270.98791532439691</v>
      </c>
      <c r="AO177" s="60">
        <f t="shared" si="101"/>
        <v>270.98791532439691</v>
      </c>
      <c r="AP177" s="61" t="str">
        <f t="shared" si="80"/>
        <v>VINTO</v>
      </c>
      <c r="AQ177" s="62">
        <f t="shared" si="76"/>
        <v>35</v>
      </c>
      <c r="AR177" s="63">
        <f t="shared" si="81"/>
        <v>4.1953541960106167</v>
      </c>
      <c r="AS177" s="63">
        <f t="shared" si="82"/>
        <v>209.76770980053084</v>
      </c>
      <c r="AT177" s="63">
        <f t="shared" si="83"/>
        <v>419.53541960106168</v>
      </c>
      <c r="AU177" s="63">
        <f t="shared" si="77"/>
        <v>-209.76770980053084</v>
      </c>
      <c r="AV177" s="68">
        <f t="shared" si="84"/>
        <v>0.1</v>
      </c>
      <c r="AW177" s="63">
        <f t="shared" si="85"/>
        <v>1048.8385490026542</v>
      </c>
      <c r="AX177" s="63">
        <f t="shared" si="86"/>
        <v>-419.53541960106168</v>
      </c>
      <c r="AY177" s="64">
        <f t="shared" si="87"/>
        <v>629.30312940159251</v>
      </c>
      <c r="AZ177" s="65">
        <f t="shared" si="88"/>
        <v>534.77750050304326</v>
      </c>
      <c r="BA177" s="51">
        <f t="shared" si="89"/>
        <v>1468.3739686037159</v>
      </c>
      <c r="BB177" s="55">
        <f t="shared" si="90"/>
        <v>0.14823863185064587</v>
      </c>
      <c r="BC177" s="55">
        <f t="shared" si="91"/>
        <v>6.6574868290693896</v>
      </c>
      <c r="BE177" s="52">
        <f>IF(((AS177-T177)/T177)&gt;=BE$4,AD177,"")</f>
        <v>3.0999999999999863</v>
      </c>
      <c r="BF177" s="52">
        <f t="shared" si="92"/>
        <v>3.0999999999999863</v>
      </c>
      <c r="BG177" s="52">
        <f>IF(BB177&lt;=BG$4,AD177,"")</f>
        <v>3.0999999999999863</v>
      </c>
      <c r="BH177" s="52">
        <f>IF(BC177&gt;=BH$4,AD177,"")</f>
        <v>3.0999999999999863</v>
      </c>
    </row>
    <row r="178" spans="19:60">
      <c r="S178" s="70">
        <f t="shared" si="100"/>
        <v>7</v>
      </c>
      <c r="T178" s="71">
        <f t="shared" si="100"/>
        <v>50</v>
      </c>
      <c r="U178" s="71">
        <f t="shared" si="100"/>
        <v>2</v>
      </c>
      <c r="V178" s="72">
        <f t="shared" si="75"/>
        <v>5</v>
      </c>
      <c r="W178" s="70">
        <f t="shared" si="99"/>
        <v>2</v>
      </c>
      <c r="X178" s="72">
        <f t="shared" si="99"/>
        <v>7</v>
      </c>
      <c r="Y178" s="73">
        <f t="shared" si="99"/>
        <v>0.7142857142857143</v>
      </c>
      <c r="Z178" s="73">
        <f t="shared" si="99"/>
        <v>0.5</v>
      </c>
      <c r="AA178" s="71">
        <f t="shared" si="99"/>
        <v>10000</v>
      </c>
      <c r="AB178" s="71">
        <f t="shared" si="99"/>
        <v>9905.4743711014507</v>
      </c>
      <c r="AC178" s="71">
        <f t="shared" si="79"/>
        <v>94.525628898549257</v>
      </c>
      <c r="AD178" s="76">
        <f t="shared" si="94"/>
        <v>2.9999999999999862</v>
      </c>
      <c r="AE178" s="71">
        <f t="shared" si="101"/>
        <v>0.70000000000000007</v>
      </c>
      <c r="AF178" s="71">
        <f t="shared" si="101"/>
        <v>5.6000000000000005</v>
      </c>
      <c r="AG178" s="74">
        <f t="shared" si="101"/>
        <v>200</v>
      </c>
      <c r="AH178" s="60">
        <f t="shared" si="101"/>
        <v>50</v>
      </c>
      <c r="AI178" s="60">
        <f t="shared" si="101"/>
        <v>280</v>
      </c>
      <c r="AJ178" s="60">
        <f t="shared" si="101"/>
        <v>10280</v>
      </c>
      <c r="AK178" s="60">
        <f t="shared" si="101"/>
        <v>460.27990038164342</v>
      </c>
      <c r="AL178" s="60">
        <f t="shared" si="101"/>
        <v>9.2055980076328687</v>
      </c>
      <c r="AM178" s="60">
        <f t="shared" si="101"/>
        <v>-270.98791532439691</v>
      </c>
      <c r="AN178" s="60">
        <f t="shared" si="101"/>
        <v>-270.98791532439691</v>
      </c>
      <c r="AO178" s="60">
        <f t="shared" si="101"/>
        <v>270.98791532439691</v>
      </c>
      <c r="AP178" s="61" t="str">
        <f t="shared" si="80"/>
        <v>VINTO</v>
      </c>
      <c r="AQ178" s="62">
        <f t="shared" si="76"/>
        <v>35</v>
      </c>
      <c r="AR178" s="63">
        <f t="shared" si="81"/>
        <v>4.3018660025443047</v>
      </c>
      <c r="AS178" s="63">
        <f t="shared" si="82"/>
        <v>215.09330012721523</v>
      </c>
      <c r="AT178" s="63">
        <f t="shared" si="83"/>
        <v>430.18660025443046</v>
      </c>
      <c r="AU178" s="63">
        <f t="shared" si="77"/>
        <v>-215.09330012721523</v>
      </c>
      <c r="AV178" s="68">
        <f t="shared" si="84"/>
        <v>0.1</v>
      </c>
      <c r="AW178" s="63">
        <f t="shared" si="85"/>
        <v>1075.466500636076</v>
      </c>
      <c r="AX178" s="63">
        <f t="shared" si="86"/>
        <v>-430.18660025443046</v>
      </c>
      <c r="AY178" s="64">
        <f t="shared" si="87"/>
        <v>645.27990038164558</v>
      </c>
      <c r="AZ178" s="65">
        <f t="shared" si="88"/>
        <v>550.75427148309632</v>
      </c>
      <c r="BA178" s="51">
        <f t="shared" si="89"/>
        <v>1505.6531008905067</v>
      </c>
      <c r="BB178" s="55">
        <f t="shared" si="90"/>
        <v>0.15200211968476215</v>
      </c>
      <c r="BC178" s="55">
        <f t="shared" si="91"/>
        <v>6.8265073493898658</v>
      </c>
      <c r="BE178" s="52">
        <f>IF(((AS178-T178)/T178)&gt;=BE$4,AD178,"")</f>
        <v>2.9999999999999862</v>
      </c>
      <c r="BF178" s="52">
        <f t="shared" si="92"/>
        <v>2.9999999999999862</v>
      </c>
      <c r="BG178" s="52">
        <f>IF(BB178&lt;=BG$4,AD178,"")</f>
        <v>2.9999999999999862</v>
      </c>
      <c r="BH178" s="52">
        <f>IF(BC178&gt;=BH$4,AD178,"")</f>
        <v>2.9999999999999862</v>
      </c>
    </row>
    <row r="179" spans="19:60">
      <c r="S179" s="70">
        <f t="shared" si="100"/>
        <v>7</v>
      </c>
      <c r="T179" s="71">
        <f t="shared" si="100"/>
        <v>50</v>
      </c>
      <c r="U179" s="71">
        <f t="shared" si="100"/>
        <v>2</v>
      </c>
      <c r="V179" s="72">
        <f t="shared" si="75"/>
        <v>5</v>
      </c>
      <c r="W179" s="70">
        <f t="shared" si="99"/>
        <v>2</v>
      </c>
      <c r="X179" s="72">
        <f t="shared" si="99"/>
        <v>7</v>
      </c>
      <c r="Y179" s="73">
        <f t="shared" si="99"/>
        <v>0.7142857142857143</v>
      </c>
      <c r="Z179" s="73">
        <f t="shared" si="99"/>
        <v>0.5</v>
      </c>
      <c r="AA179" s="71">
        <f t="shared" si="99"/>
        <v>10000</v>
      </c>
      <c r="AB179" s="71">
        <f t="shared" si="99"/>
        <v>9905.4743711014507</v>
      </c>
      <c r="AC179" s="71">
        <f t="shared" si="79"/>
        <v>94.525628898549257</v>
      </c>
      <c r="AD179" s="76">
        <f t="shared" si="94"/>
        <v>2.8999999999999861</v>
      </c>
      <c r="AE179" s="71">
        <f t="shared" si="101"/>
        <v>0.70000000000000007</v>
      </c>
      <c r="AF179" s="71">
        <f t="shared" si="101"/>
        <v>5.6000000000000005</v>
      </c>
      <c r="AG179" s="74">
        <f t="shared" si="101"/>
        <v>200</v>
      </c>
      <c r="AH179" s="60">
        <f t="shared" si="101"/>
        <v>50</v>
      </c>
      <c r="AI179" s="60">
        <f t="shared" si="101"/>
        <v>280</v>
      </c>
      <c r="AJ179" s="60">
        <f t="shared" si="101"/>
        <v>10280</v>
      </c>
      <c r="AK179" s="60">
        <f t="shared" si="101"/>
        <v>460.27990038164342</v>
      </c>
      <c r="AL179" s="60">
        <f t="shared" si="101"/>
        <v>9.2055980076328687</v>
      </c>
      <c r="AM179" s="60">
        <f t="shared" si="101"/>
        <v>-270.98791532439691</v>
      </c>
      <c r="AN179" s="60">
        <f t="shared" si="101"/>
        <v>-270.98791532439691</v>
      </c>
      <c r="AO179" s="60">
        <f t="shared" si="101"/>
        <v>270.98791532439691</v>
      </c>
      <c r="AP179" s="61" t="str">
        <f t="shared" si="80"/>
        <v>VINTO</v>
      </c>
      <c r="AQ179" s="62">
        <f t="shared" si="76"/>
        <v>35</v>
      </c>
      <c r="AR179" s="63">
        <f t="shared" si="81"/>
        <v>4.415723450907902</v>
      </c>
      <c r="AS179" s="63">
        <f t="shared" si="82"/>
        <v>220.78617254539509</v>
      </c>
      <c r="AT179" s="63">
        <f t="shared" si="83"/>
        <v>441.57234509079018</v>
      </c>
      <c r="AU179" s="63">
        <f t="shared" si="77"/>
        <v>-220.78617254539509</v>
      </c>
      <c r="AV179" s="68">
        <f t="shared" si="84"/>
        <v>0.1</v>
      </c>
      <c r="AW179" s="63">
        <f t="shared" si="85"/>
        <v>1103.9308627269754</v>
      </c>
      <c r="AX179" s="63">
        <f t="shared" si="86"/>
        <v>-441.57234509079018</v>
      </c>
      <c r="AY179" s="64">
        <f t="shared" si="87"/>
        <v>662.3585176361853</v>
      </c>
      <c r="AZ179" s="65">
        <f t="shared" si="88"/>
        <v>567.83288873763604</v>
      </c>
      <c r="BA179" s="51">
        <f t="shared" si="89"/>
        <v>1545.5032078177655</v>
      </c>
      <c r="BB179" s="55">
        <f t="shared" si="90"/>
        <v>0.15602515840398984</v>
      </c>
      <c r="BC179" s="55">
        <f t="shared" si="91"/>
        <v>7.0071844573186537</v>
      </c>
      <c r="BE179" s="52">
        <f>IF(((AS179-T179)/T179)&gt;=BE$4,AD179,"")</f>
        <v>2.8999999999999861</v>
      </c>
      <c r="BF179" s="52">
        <f t="shared" si="92"/>
        <v>2.8999999999999861</v>
      </c>
      <c r="BG179" s="52">
        <f>IF(BB179&lt;=BG$4,AD179,"")</f>
        <v>2.8999999999999861</v>
      </c>
      <c r="BH179" s="52">
        <f>IF(BC179&gt;=BH$4,AD179,"")</f>
        <v>2.8999999999999861</v>
      </c>
    </row>
    <row r="180" spans="19:60">
      <c r="S180" s="70">
        <f t="shared" si="100"/>
        <v>7</v>
      </c>
      <c r="T180" s="71">
        <f t="shared" si="100"/>
        <v>50</v>
      </c>
      <c r="U180" s="71">
        <f t="shared" si="100"/>
        <v>2</v>
      </c>
      <c r="V180" s="72">
        <f t="shared" si="75"/>
        <v>5</v>
      </c>
      <c r="W180" s="70">
        <f t="shared" si="99"/>
        <v>2</v>
      </c>
      <c r="X180" s="72">
        <f t="shared" si="99"/>
        <v>7</v>
      </c>
      <c r="Y180" s="73">
        <f t="shared" si="99"/>
        <v>0.7142857142857143</v>
      </c>
      <c r="Z180" s="73">
        <f t="shared" si="99"/>
        <v>0.5</v>
      </c>
      <c r="AA180" s="71">
        <f t="shared" si="99"/>
        <v>10000</v>
      </c>
      <c r="AB180" s="71">
        <f t="shared" si="99"/>
        <v>9905.4743711014507</v>
      </c>
      <c r="AC180" s="71">
        <f t="shared" si="79"/>
        <v>94.525628898549257</v>
      </c>
      <c r="AD180" s="76">
        <f t="shared" si="94"/>
        <v>2.7999999999999861</v>
      </c>
      <c r="AE180" s="71">
        <f t="shared" si="101"/>
        <v>0.70000000000000007</v>
      </c>
      <c r="AF180" s="71">
        <f t="shared" si="101"/>
        <v>5.6000000000000005</v>
      </c>
      <c r="AG180" s="74">
        <f t="shared" si="101"/>
        <v>200</v>
      </c>
      <c r="AH180" s="60">
        <f t="shared" si="101"/>
        <v>50</v>
      </c>
      <c r="AI180" s="60">
        <f t="shared" si="101"/>
        <v>280</v>
      </c>
      <c r="AJ180" s="60">
        <f t="shared" si="101"/>
        <v>10280</v>
      </c>
      <c r="AK180" s="60">
        <f t="shared" si="101"/>
        <v>460.27990038164342</v>
      </c>
      <c r="AL180" s="60">
        <f t="shared" si="101"/>
        <v>9.2055980076328687</v>
      </c>
      <c r="AM180" s="60">
        <f t="shared" si="101"/>
        <v>-270.98791532439691</v>
      </c>
      <c r="AN180" s="60">
        <f t="shared" si="101"/>
        <v>-270.98791532439691</v>
      </c>
      <c r="AO180" s="60">
        <f t="shared" si="101"/>
        <v>270.98791532439691</v>
      </c>
      <c r="AP180" s="61" t="str">
        <f t="shared" si="80"/>
        <v>VINTO</v>
      </c>
      <c r="AQ180" s="62">
        <f t="shared" si="76"/>
        <v>35</v>
      </c>
      <c r="AR180" s="63">
        <f t="shared" si="81"/>
        <v>4.5377135741546137</v>
      </c>
      <c r="AS180" s="63">
        <f t="shared" si="82"/>
        <v>226.88567870773068</v>
      </c>
      <c r="AT180" s="63">
        <f t="shared" si="83"/>
        <v>453.77135741546135</v>
      </c>
      <c r="AU180" s="63">
        <f t="shared" si="77"/>
        <v>-226.88567870773068</v>
      </c>
      <c r="AV180" s="68">
        <f t="shared" si="84"/>
        <v>0.1</v>
      </c>
      <c r="AW180" s="63">
        <f t="shared" si="85"/>
        <v>1134.4283935386534</v>
      </c>
      <c r="AX180" s="63">
        <f t="shared" si="86"/>
        <v>-453.77135741546135</v>
      </c>
      <c r="AY180" s="64">
        <f t="shared" si="87"/>
        <v>680.65703612319203</v>
      </c>
      <c r="AZ180" s="65">
        <f t="shared" si="88"/>
        <v>586.13140722464277</v>
      </c>
      <c r="BA180" s="51">
        <f t="shared" si="89"/>
        <v>1588.1997509541147</v>
      </c>
      <c r="BB180" s="55">
        <f t="shared" si="90"/>
        <v>0.16033555703173386</v>
      </c>
      <c r="BC180" s="55">
        <f t="shared" si="91"/>
        <v>7.2007670729566389</v>
      </c>
      <c r="BE180" s="52">
        <f>IF(((AS180-T180)/T180)&gt;=BE$4,AD180,"")</f>
        <v>2.7999999999999861</v>
      </c>
      <c r="BF180" s="52">
        <f t="shared" si="92"/>
        <v>2.7999999999999861</v>
      </c>
      <c r="BG180" s="52">
        <f>IF(BB180&lt;=BG$4,AD180,"")</f>
        <v>2.7999999999999861</v>
      </c>
      <c r="BH180" s="52">
        <f>IF(BC180&gt;=BH$4,AD180,"")</f>
        <v>2.7999999999999861</v>
      </c>
    </row>
    <row r="181" spans="19:60">
      <c r="S181" s="70">
        <f t="shared" si="100"/>
        <v>7</v>
      </c>
      <c r="T181" s="71">
        <f t="shared" si="100"/>
        <v>50</v>
      </c>
      <c r="U181" s="71">
        <f t="shared" si="100"/>
        <v>2</v>
      </c>
      <c r="V181" s="72">
        <f t="shared" si="75"/>
        <v>5</v>
      </c>
      <c r="W181" s="70">
        <f t="shared" si="99"/>
        <v>2</v>
      </c>
      <c r="X181" s="72">
        <f t="shared" si="99"/>
        <v>7</v>
      </c>
      <c r="Y181" s="73">
        <f t="shared" si="99"/>
        <v>0.7142857142857143</v>
      </c>
      <c r="Z181" s="73">
        <f t="shared" si="99"/>
        <v>0.5</v>
      </c>
      <c r="AA181" s="71">
        <f t="shared" si="99"/>
        <v>10000</v>
      </c>
      <c r="AB181" s="71">
        <f t="shared" si="99"/>
        <v>9905.4743711014507</v>
      </c>
      <c r="AC181" s="71">
        <f t="shared" si="79"/>
        <v>94.525628898549257</v>
      </c>
      <c r="AD181" s="76">
        <f t="shared" si="94"/>
        <v>2.699999999999986</v>
      </c>
      <c r="AE181" s="71">
        <f t="shared" si="101"/>
        <v>0.70000000000000007</v>
      </c>
      <c r="AF181" s="71">
        <f t="shared" si="101"/>
        <v>5.6000000000000005</v>
      </c>
      <c r="AG181" s="74">
        <f t="shared" si="101"/>
        <v>200</v>
      </c>
      <c r="AH181" s="60">
        <f t="shared" si="101"/>
        <v>50</v>
      </c>
      <c r="AI181" s="60">
        <f t="shared" si="101"/>
        <v>280</v>
      </c>
      <c r="AJ181" s="60">
        <f t="shared" si="101"/>
        <v>10280</v>
      </c>
      <c r="AK181" s="60">
        <f t="shared" si="101"/>
        <v>460.27990038164342</v>
      </c>
      <c r="AL181" s="60">
        <f t="shared" si="101"/>
        <v>9.2055980076328687</v>
      </c>
      <c r="AM181" s="60">
        <f t="shared" si="101"/>
        <v>-270.98791532439691</v>
      </c>
      <c r="AN181" s="60">
        <f t="shared" si="101"/>
        <v>-270.98791532439691</v>
      </c>
      <c r="AO181" s="60">
        <f t="shared" si="101"/>
        <v>270.98791532439691</v>
      </c>
      <c r="AP181" s="61" t="str">
        <f t="shared" si="80"/>
        <v>VINTO</v>
      </c>
      <c r="AQ181" s="62">
        <f t="shared" si="76"/>
        <v>35</v>
      </c>
      <c r="AR181" s="63">
        <f t="shared" si="81"/>
        <v>4.6687400028270076</v>
      </c>
      <c r="AS181" s="63">
        <f t="shared" si="82"/>
        <v>233.43700014135038</v>
      </c>
      <c r="AT181" s="63">
        <f t="shared" si="83"/>
        <v>466.87400028270076</v>
      </c>
      <c r="AU181" s="63">
        <f t="shared" si="77"/>
        <v>-233.43700014135038</v>
      </c>
      <c r="AV181" s="68">
        <f t="shared" si="84"/>
        <v>0.1</v>
      </c>
      <c r="AW181" s="63">
        <f t="shared" si="85"/>
        <v>1167.1850007067519</v>
      </c>
      <c r="AX181" s="63">
        <f t="shared" si="86"/>
        <v>-466.87400028270076</v>
      </c>
      <c r="AY181" s="64">
        <f t="shared" si="87"/>
        <v>700.31100042405114</v>
      </c>
      <c r="AZ181" s="65">
        <f t="shared" si="88"/>
        <v>605.78537152550189</v>
      </c>
      <c r="BA181" s="51">
        <f t="shared" si="89"/>
        <v>1634.0590009894527</v>
      </c>
      <c r="BB181" s="55">
        <f t="shared" si="90"/>
        <v>0.16496524444671817</v>
      </c>
      <c r="BC181" s="55">
        <f t="shared" si="91"/>
        <v>7.4086891416048459</v>
      </c>
      <c r="BE181" s="52">
        <f>IF(((AS181-T181)/T181)&gt;=BE$4,AD181,"")</f>
        <v>2.699999999999986</v>
      </c>
      <c r="BF181" s="52">
        <f t="shared" si="92"/>
        <v>2.699999999999986</v>
      </c>
      <c r="BG181" s="52">
        <f>IF(BB181&lt;=BG$4,AD181,"")</f>
        <v>2.699999999999986</v>
      </c>
      <c r="BH181" s="52">
        <f>IF(BC181&gt;=BH$4,AD181,"")</f>
        <v>2.699999999999986</v>
      </c>
    </row>
    <row r="182" spans="19:60">
      <c r="S182" s="70">
        <f t="shared" si="100"/>
        <v>7</v>
      </c>
      <c r="T182" s="71">
        <f t="shared" si="100"/>
        <v>50</v>
      </c>
      <c r="U182" s="71">
        <f t="shared" si="100"/>
        <v>2</v>
      </c>
      <c r="V182" s="72">
        <f t="shared" si="75"/>
        <v>5</v>
      </c>
      <c r="W182" s="70">
        <f t="shared" si="99"/>
        <v>2</v>
      </c>
      <c r="X182" s="72">
        <f t="shared" si="99"/>
        <v>7</v>
      </c>
      <c r="Y182" s="73">
        <f t="shared" si="99"/>
        <v>0.7142857142857143</v>
      </c>
      <c r="Z182" s="73">
        <f t="shared" si="99"/>
        <v>0.5</v>
      </c>
      <c r="AA182" s="71">
        <f t="shared" si="99"/>
        <v>10000</v>
      </c>
      <c r="AB182" s="71">
        <f t="shared" si="99"/>
        <v>9905.4743711014507</v>
      </c>
      <c r="AC182" s="71">
        <f t="shared" si="79"/>
        <v>94.525628898549257</v>
      </c>
      <c r="AD182" s="76">
        <f t="shared" si="94"/>
        <v>2.5999999999999859</v>
      </c>
      <c r="AE182" s="71">
        <f t="shared" si="101"/>
        <v>0.70000000000000007</v>
      </c>
      <c r="AF182" s="71">
        <f t="shared" si="101"/>
        <v>5.6000000000000005</v>
      </c>
      <c r="AG182" s="74">
        <f t="shared" si="101"/>
        <v>200</v>
      </c>
      <c r="AH182" s="60">
        <f t="shared" si="101"/>
        <v>50</v>
      </c>
      <c r="AI182" s="60">
        <f t="shared" si="101"/>
        <v>280</v>
      </c>
      <c r="AJ182" s="60">
        <f t="shared" si="101"/>
        <v>10280</v>
      </c>
      <c r="AK182" s="60">
        <f t="shared" si="101"/>
        <v>460.27990038164342</v>
      </c>
      <c r="AL182" s="60">
        <f t="shared" si="101"/>
        <v>9.2055980076328687</v>
      </c>
      <c r="AM182" s="60">
        <f t="shared" si="101"/>
        <v>-270.98791532439691</v>
      </c>
      <c r="AN182" s="60">
        <f t="shared" si="101"/>
        <v>-270.98791532439691</v>
      </c>
      <c r="AO182" s="60">
        <f t="shared" si="101"/>
        <v>270.98791532439691</v>
      </c>
      <c r="AP182" s="61" t="str">
        <f t="shared" si="80"/>
        <v>VINTO</v>
      </c>
      <c r="AQ182" s="62">
        <f t="shared" si="76"/>
        <v>35</v>
      </c>
      <c r="AR182" s="63">
        <f t="shared" si="81"/>
        <v>4.8098453875511238</v>
      </c>
      <c r="AS182" s="63">
        <f t="shared" si="82"/>
        <v>240.4922693775562</v>
      </c>
      <c r="AT182" s="63">
        <f t="shared" si="83"/>
        <v>480.9845387551124</v>
      </c>
      <c r="AU182" s="63">
        <f t="shared" si="77"/>
        <v>-240.4922693775562</v>
      </c>
      <c r="AV182" s="68">
        <f t="shared" si="84"/>
        <v>0.1</v>
      </c>
      <c r="AW182" s="63">
        <f t="shared" si="85"/>
        <v>1202.461346887781</v>
      </c>
      <c r="AX182" s="63">
        <f t="shared" si="86"/>
        <v>-480.9845387551124</v>
      </c>
      <c r="AY182" s="64">
        <f t="shared" si="87"/>
        <v>721.47680813266857</v>
      </c>
      <c r="AZ182" s="65">
        <f t="shared" si="88"/>
        <v>626.95117923411931</v>
      </c>
      <c r="BA182" s="51">
        <f t="shared" si="89"/>
        <v>1683.4458856428935</v>
      </c>
      <c r="BB182" s="55">
        <f t="shared" si="90"/>
        <v>0.16995106166285509</v>
      </c>
      <c r="BC182" s="55">
        <f t="shared" si="91"/>
        <v>7.6326052155336841</v>
      </c>
      <c r="BE182" s="52">
        <f>IF(((AS182-T182)/T182)&gt;=BE$4,AD182,"")</f>
        <v>2.5999999999999859</v>
      </c>
      <c r="BF182" s="52">
        <f t="shared" si="92"/>
        <v>2.5999999999999859</v>
      </c>
      <c r="BG182" s="52">
        <f>IF(BB182&lt;=BG$4,AD182,"")</f>
        <v>2.5999999999999859</v>
      </c>
      <c r="BH182" s="52">
        <f>IF(BC182&gt;=BH$4,AD182,"")</f>
        <v>2.5999999999999859</v>
      </c>
    </row>
    <row r="183" spans="19:60">
      <c r="S183" s="70">
        <f t="shared" si="100"/>
        <v>7</v>
      </c>
      <c r="T183" s="71">
        <f t="shared" si="100"/>
        <v>50</v>
      </c>
      <c r="U183" s="71">
        <f t="shared" si="100"/>
        <v>2</v>
      </c>
      <c r="V183" s="72">
        <f t="shared" si="75"/>
        <v>5</v>
      </c>
      <c r="W183" s="70">
        <f t="shared" si="99"/>
        <v>2</v>
      </c>
      <c r="X183" s="72">
        <f t="shared" si="99"/>
        <v>7</v>
      </c>
      <c r="Y183" s="73">
        <f t="shared" si="99"/>
        <v>0.7142857142857143</v>
      </c>
      <c r="Z183" s="73">
        <f t="shared" si="99"/>
        <v>0.5</v>
      </c>
      <c r="AA183" s="71">
        <f t="shared" si="99"/>
        <v>10000</v>
      </c>
      <c r="AB183" s="71">
        <f t="shared" si="99"/>
        <v>9905.4743711014507</v>
      </c>
      <c r="AC183" s="71">
        <f t="shared" si="79"/>
        <v>94.525628898549257</v>
      </c>
      <c r="AD183" s="76">
        <f t="shared" si="94"/>
        <v>2.4999999999999858</v>
      </c>
      <c r="AE183" s="71">
        <f t="shared" si="101"/>
        <v>0.70000000000000007</v>
      </c>
      <c r="AF183" s="71">
        <f t="shared" si="101"/>
        <v>5.6000000000000005</v>
      </c>
      <c r="AG183" s="74">
        <f t="shared" si="101"/>
        <v>200</v>
      </c>
      <c r="AH183" s="60">
        <f t="shared" si="101"/>
        <v>50</v>
      </c>
      <c r="AI183" s="60">
        <f t="shared" si="101"/>
        <v>280</v>
      </c>
      <c r="AJ183" s="60">
        <f t="shared" si="101"/>
        <v>10280</v>
      </c>
      <c r="AK183" s="60">
        <f t="shared" si="101"/>
        <v>460.27990038164342</v>
      </c>
      <c r="AL183" s="60">
        <f t="shared" si="101"/>
        <v>9.2055980076328687</v>
      </c>
      <c r="AM183" s="60">
        <f t="shared" si="101"/>
        <v>-270.98791532439691</v>
      </c>
      <c r="AN183" s="60">
        <f t="shared" si="101"/>
        <v>-270.98791532439691</v>
      </c>
      <c r="AO183" s="60">
        <f t="shared" si="101"/>
        <v>270.98791532439691</v>
      </c>
      <c r="AP183" s="61" t="str">
        <f t="shared" si="80"/>
        <v>VINTO</v>
      </c>
      <c r="AQ183" s="62">
        <f t="shared" si="76"/>
        <v>35</v>
      </c>
      <c r="AR183" s="63">
        <f t="shared" si="81"/>
        <v>4.9622392030531692</v>
      </c>
      <c r="AS183" s="63">
        <f t="shared" si="82"/>
        <v>248.11196015265847</v>
      </c>
      <c r="AT183" s="63">
        <f t="shared" si="83"/>
        <v>496.22392030531694</v>
      </c>
      <c r="AU183" s="63">
        <f t="shared" si="77"/>
        <v>-248.11196015265847</v>
      </c>
      <c r="AV183" s="68">
        <f t="shared" si="84"/>
        <v>0.1</v>
      </c>
      <c r="AW183" s="63">
        <f t="shared" si="85"/>
        <v>1240.5598007632923</v>
      </c>
      <c r="AX183" s="63">
        <f t="shared" si="86"/>
        <v>-496.22392030531694</v>
      </c>
      <c r="AY183" s="64">
        <f t="shared" si="87"/>
        <v>744.33588045797535</v>
      </c>
      <c r="AZ183" s="65">
        <f t="shared" si="88"/>
        <v>649.81025155942609</v>
      </c>
      <c r="BA183" s="51">
        <f t="shared" si="89"/>
        <v>1736.7837210686093</v>
      </c>
      <c r="BB183" s="55">
        <f t="shared" si="90"/>
        <v>0.17533574425628295</v>
      </c>
      <c r="BC183" s="55">
        <f t="shared" si="91"/>
        <v>7.8744345753768279</v>
      </c>
      <c r="BE183" s="52">
        <f>IF(((AS183-T183)/T183)&gt;=BE$4,AD183,"")</f>
        <v>2.4999999999999858</v>
      </c>
      <c r="BF183" s="52">
        <f t="shared" si="92"/>
        <v>2.4999999999999858</v>
      </c>
      <c r="BG183" s="52">
        <f>IF(BB183&lt;=BG$4,AD183,"")</f>
        <v>2.4999999999999858</v>
      </c>
      <c r="BH183" s="52">
        <f>IF(BC183&gt;=BH$4,AD183,"")</f>
        <v>2.4999999999999858</v>
      </c>
    </row>
    <row r="184" spans="19:60">
      <c r="S184" s="70">
        <f t="shared" si="100"/>
        <v>7</v>
      </c>
      <c r="T184" s="71">
        <f t="shared" si="100"/>
        <v>50</v>
      </c>
      <c r="U184" s="71">
        <f t="shared" si="100"/>
        <v>2</v>
      </c>
      <c r="V184" s="72">
        <f t="shared" si="75"/>
        <v>5</v>
      </c>
      <c r="W184" s="70">
        <f t="shared" si="99"/>
        <v>2</v>
      </c>
      <c r="X184" s="72">
        <f t="shared" si="99"/>
        <v>7</v>
      </c>
      <c r="Y184" s="73">
        <f t="shared" si="99"/>
        <v>0.7142857142857143</v>
      </c>
      <c r="Z184" s="73">
        <f t="shared" si="99"/>
        <v>0.5</v>
      </c>
      <c r="AA184" s="71">
        <f t="shared" si="99"/>
        <v>10000</v>
      </c>
      <c r="AB184" s="71">
        <f t="shared" si="99"/>
        <v>9905.4743711014507</v>
      </c>
      <c r="AC184" s="71">
        <f t="shared" si="79"/>
        <v>94.525628898549257</v>
      </c>
      <c r="AD184" s="76">
        <f t="shared" si="94"/>
        <v>2.3999999999999857</v>
      </c>
      <c r="AE184" s="71">
        <f t="shared" si="101"/>
        <v>0.70000000000000007</v>
      </c>
      <c r="AF184" s="71">
        <f t="shared" si="101"/>
        <v>5.6000000000000005</v>
      </c>
      <c r="AG184" s="74">
        <f t="shared" si="101"/>
        <v>200</v>
      </c>
      <c r="AH184" s="60">
        <f t="shared" si="101"/>
        <v>50</v>
      </c>
      <c r="AI184" s="60">
        <f t="shared" si="101"/>
        <v>280</v>
      </c>
      <c r="AJ184" s="60">
        <f t="shared" si="101"/>
        <v>10280</v>
      </c>
      <c r="AK184" s="60">
        <f t="shared" si="101"/>
        <v>460.27990038164342</v>
      </c>
      <c r="AL184" s="60">
        <f t="shared" si="101"/>
        <v>9.2055980076328687</v>
      </c>
      <c r="AM184" s="60">
        <f t="shared" si="101"/>
        <v>-270.98791532439691</v>
      </c>
      <c r="AN184" s="60">
        <f t="shared" si="101"/>
        <v>-270.98791532439691</v>
      </c>
      <c r="AO184" s="60">
        <f t="shared" si="101"/>
        <v>270.98791532439691</v>
      </c>
      <c r="AP184" s="61" t="str">
        <f t="shared" si="80"/>
        <v>VINTO</v>
      </c>
      <c r="AQ184" s="62">
        <f t="shared" si="76"/>
        <v>35</v>
      </c>
      <c r="AR184" s="63">
        <f t="shared" si="81"/>
        <v>5.1273325031803862</v>
      </c>
      <c r="AS184" s="63">
        <f t="shared" si="82"/>
        <v>256.36662515901929</v>
      </c>
      <c r="AT184" s="63">
        <f t="shared" si="83"/>
        <v>512.73325031803859</v>
      </c>
      <c r="AU184" s="63">
        <f t="shared" si="77"/>
        <v>-256.36662515901929</v>
      </c>
      <c r="AV184" s="68">
        <f t="shared" si="84"/>
        <v>0.1</v>
      </c>
      <c r="AW184" s="63">
        <f t="shared" si="85"/>
        <v>1281.8331257950965</v>
      </c>
      <c r="AX184" s="63">
        <f t="shared" si="86"/>
        <v>-512.73325031803859</v>
      </c>
      <c r="AY184" s="64">
        <f t="shared" si="87"/>
        <v>769.09987547705794</v>
      </c>
      <c r="AZ184" s="65">
        <f t="shared" si="88"/>
        <v>674.57424657850868</v>
      </c>
      <c r="BA184" s="51">
        <f t="shared" si="89"/>
        <v>1794.566376113135</v>
      </c>
      <c r="BB184" s="55">
        <f t="shared" si="90"/>
        <v>0.18116915039916318</v>
      </c>
      <c r="BC184" s="55">
        <f t="shared" si="91"/>
        <v>8.1364163818735697</v>
      </c>
      <c r="BE184" s="52">
        <f>IF(((AS184-T184)/T184)&gt;=BE$4,AD184,"")</f>
        <v>2.3999999999999857</v>
      </c>
      <c r="BF184" s="52">
        <f t="shared" si="92"/>
        <v>2.3999999999999857</v>
      </c>
      <c r="BG184" s="52">
        <f>IF(BB184&lt;=BG$4,AD184,"")</f>
        <v>2.3999999999999857</v>
      </c>
      <c r="BH184" s="52">
        <f>IF(BC184&gt;=BH$4,AD184,"")</f>
        <v>2.3999999999999857</v>
      </c>
    </row>
    <row r="185" spans="19:60">
      <c r="S185" s="70">
        <f t="shared" si="100"/>
        <v>7</v>
      </c>
      <c r="T185" s="71">
        <f t="shared" si="100"/>
        <v>50</v>
      </c>
      <c r="U185" s="71">
        <f t="shared" si="100"/>
        <v>2</v>
      </c>
      <c r="V185" s="72">
        <f t="shared" si="75"/>
        <v>5</v>
      </c>
      <c r="W185" s="70">
        <f t="shared" ref="W185:AB200" si="102">W184</f>
        <v>2</v>
      </c>
      <c r="X185" s="72">
        <f t="shared" si="102"/>
        <v>7</v>
      </c>
      <c r="Y185" s="73">
        <f t="shared" si="102"/>
        <v>0.7142857142857143</v>
      </c>
      <c r="Z185" s="73">
        <f t="shared" si="102"/>
        <v>0.5</v>
      </c>
      <c r="AA185" s="71">
        <f t="shared" si="102"/>
        <v>10000</v>
      </c>
      <c r="AB185" s="71">
        <f t="shared" si="102"/>
        <v>9905.4743711014507</v>
      </c>
      <c r="AC185" s="71">
        <f t="shared" si="79"/>
        <v>94.525628898549257</v>
      </c>
      <c r="AD185" s="76">
        <f t="shared" si="94"/>
        <v>2.2999999999999856</v>
      </c>
      <c r="AE185" s="71">
        <f t="shared" si="101"/>
        <v>0.70000000000000007</v>
      </c>
      <c r="AF185" s="71">
        <f t="shared" si="101"/>
        <v>5.6000000000000005</v>
      </c>
      <c r="AG185" s="74">
        <f t="shared" si="101"/>
        <v>200</v>
      </c>
      <c r="AH185" s="60">
        <f t="shared" si="101"/>
        <v>50</v>
      </c>
      <c r="AI185" s="60">
        <f t="shared" si="101"/>
        <v>280</v>
      </c>
      <c r="AJ185" s="60">
        <f t="shared" si="101"/>
        <v>10280</v>
      </c>
      <c r="AK185" s="60">
        <f t="shared" si="101"/>
        <v>460.27990038164342</v>
      </c>
      <c r="AL185" s="60">
        <f t="shared" si="101"/>
        <v>9.2055980076328687</v>
      </c>
      <c r="AM185" s="60">
        <f t="shared" si="101"/>
        <v>-270.98791532439691</v>
      </c>
      <c r="AN185" s="60">
        <f t="shared" si="101"/>
        <v>-270.98791532439691</v>
      </c>
      <c r="AO185" s="60">
        <f t="shared" si="101"/>
        <v>270.98791532439691</v>
      </c>
      <c r="AP185" s="61" t="str">
        <f t="shared" si="80"/>
        <v>VINTO</v>
      </c>
      <c r="AQ185" s="62">
        <f t="shared" si="76"/>
        <v>35</v>
      </c>
      <c r="AR185" s="63">
        <f t="shared" si="81"/>
        <v>5.3067817424491004</v>
      </c>
      <c r="AS185" s="63">
        <f t="shared" si="82"/>
        <v>265.339087122455</v>
      </c>
      <c r="AT185" s="63">
        <f t="shared" si="83"/>
        <v>530.67817424491</v>
      </c>
      <c r="AU185" s="63">
        <f t="shared" si="77"/>
        <v>-265.339087122455</v>
      </c>
      <c r="AV185" s="68">
        <f t="shared" si="84"/>
        <v>0.1</v>
      </c>
      <c r="AW185" s="63">
        <f t="shared" si="85"/>
        <v>1326.6954356122751</v>
      </c>
      <c r="AX185" s="63">
        <f t="shared" si="86"/>
        <v>-530.67817424491</v>
      </c>
      <c r="AY185" s="64">
        <f t="shared" si="87"/>
        <v>796.01726136736511</v>
      </c>
      <c r="AZ185" s="65">
        <f t="shared" si="88"/>
        <v>701.49163246881585</v>
      </c>
      <c r="BA185" s="51">
        <f t="shared" si="89"/>
        <v>1857.3736098571849</v>
      </c>
      <c r="BB185" s="55">
        <f t="shared" si="90"/>
        <v>0.18750980925011995</v>
      </c>
      <c r="BC185" s="55">
        <f t="shared" si="91"/>
        <v>8.4211792150222031</v>
      </c>
      <c r="BE185" s="52">
        <f>IF(((AS185-T185)/T185)&gt;=BE$4,AD185,"")</f>
        <v>2.2999999999999856</v>
      </c>
      <c r="BF185" s="52">
        <f t="shared" si="92"/>
        <v>2.2999999999999856</v>
      </c>
      <c r="BG185" s="52">
        <f>IF(BB185&lt;=BG$4,AD185,"")</f>
        <v>2.2999999999999856</v>
      </c>
      <c r="BH185" s="52">
        <f>IF(BC185&gt;=BH$4,AD185,"")</f>
        <v>2.2999999999999856</v>
      </c>
    </row>
    <row r="186" spans="19:60">
      <c r="S186" s="70">
        <f t="shared" ref="S186:U201" si="103">S185</f>
        <v>7</v>
      </c>
      <c r="T186" s="71">
        <f t="shared" si="103"/>
        <v>50</v>
      </c>
      <c r="U186" s="71">
        <f t="shared" si="103"/>
        <v>2</v>
      </c>
      <c r="V186" s="72">
        <f t="shared" si="75"/>
        <v>5</v>
      </c>
      <c r="W186" s="70">
        <f t="shared" si="102"/>
        <v>2</v>
      </c>
      <c r="X186" s="72">
        <f t="shared" si="102"/>
        <v>7</v>
      </c>
      <c r="Y186" s="73">
        <f t="shared" si="102"/>
        <v>0.7142857142857143</v>
      </c>
      <c r="Z186" s="73">
        <f t="shared" si="102"/>
        <v>0.5</v>
      </c>
      <c r="AA186" s="71">
        <f t="shared" si="102"/>
        <v>10000</v>
      </c>
      <c r="AB186" s="71">
        <f t="shared" si="102"/>
        <v>9905.4743711014507</v>
      </c>
      <c r="AC186" s="71">
        <f t="shared" si="79"/>
        <v>94.525628898549257</v>
      </c>
      <c r="AD186" s="76">
        <f t="shared" si="94"/>
        <v>2.1999999999999855</v>
      </c>
      <c r="AE186" s="71">
        <f t="shared" ref="AE186:AO201" si="104">AE185</f>
        <v>0.70000000000000007</v>
      </c>
      <c r="AF186" s="71">
        <f t="shared" si="104"/>
        <v>5.6000000000000005</v>
      </c>
      <c r="AG186" s="74">
        <f t="shared" si="104"/>
        <v>200</v>
      </c>
      <c r="AH186" s="60">
        <f t="shared" si="104"/>
        <v>50</v>
      </c>
      <c r="AI186" s="60">
        <f t="shared" si="104"/>
        <v>280</v>
      </c>
      <c r="AJ186" s="60">
        <f t="shared" si="104"/>
        <v>10280</v>
      </c>
      <c r="AK186" s="60">
        <f t="shared" si="104"/>
        <v>460.27990038164342</v>
      </c>
      <c r="AL186" s="60">
        <f t="shared" si="104"/>
        <v>9.2055980076328687</v>
      </c>
      <c r="AM186" s="60">
        <f t="shared" si="104"/>
        <v>-270.98791532439691</v>
      </c>
      <c r="AN186" s="60">
        <f t="shared" si="104"/>
        <v>-270.98791532439691</v>
      </c>
      <c r="AO186" s="60">
        <f t="shared" si="104"/>
        <v>270.98791532439691</v>
      </c>
      <c r="AP186" s="61" t="str">
        <f t="shared" si="80"/>
        <v>VINTO</v>
      </c>
      <c r="AQ186" s="62">
        <f t="shared" si="76"/>
        <v>35</v>
      </c>
      <c r="AR186" s="63">
        <f t="shared" si="81"/>
        <v>5.5025445489240603</v>
      </c>
      <c r="AS186" s="63">
        <f t="shared" si="82"/>
        <v>275.12722744620299</v>
      </c>
      <c r="AT186" s="63">
        <f t="shared" si="83"/>
        <v>550.25445489240599</v>
      </c>
      <c r="AU186" s="63">
        <f t="shared" si="77"/>
        <v>-275.12722744620299</v>
      </c>
      <c r="AV186" s="68">
        <f t="shared" si="84"/>
        <v>0.1</v>
      </c>
      <c r="AW186" s="63">
        <f t="shared" si="85"/>
        <v>1375.636137231015</v>
      </c>
      <c r="AX186" s="63">
        <f t="shared" si="86"/>
        <v>-550.25445489240599</v>
      </c>
      <c r="AY186" s="64">
        <f t="shared" si="87"/>
        <v>825.38168233860904</v>
      </c>
      <c r="AZ186" s="65">
        <f t="shared" si="88"/>
        <v>730.85605344005978</v>
      </c>
      <c r="BA186" s="51">
        <f t="shared" si="89"/>
        <v>1925.8905921234209</v>
      </c>
      <c r="BB186" s="55">
        <f t="shared" si="90"/>
        <v>0.19442689163298185</v>
      </c>
      <c r="BC186" s="55">
        <f t="shared" si="91"/>
        <v>8.7318295784570719</v>
      </c>
      <c r="BE186" s="52">
        <f>IF(((AS186-T186)/T186)&gt;=BE$4,AD186,"")</f>
        <v>2.1999999999999855</v>
      </c>
      <c r="BF186" s="52">
        <f t="shared" si="92"/>
        <v>2.1999999999999855</v>
      </c>
      <c r="BG186" s="52">
        <f>IF(BB186&lt;=BG$4,AD186,"")</f>
        <v>2.1999999999999855</v>
      </c>
      <c r="BH186" s="52">
        <f>IF(BC186&gt;=BH$4,AD186,"")</f>
        <v>2.1999999999999855</v>
      </c>
    </row>
    <row r="187" spans="19:60">
      <c r="S187" s="70">
        <f t="shared" si="103"/>
        <v>7</v>
      </c>
      <c r="T187" s="71">
        <f t="shared" si="103"/>
        <v>50</v>
      </c>
      <c r="U187" s="71">
        <f t="shared" si="103"/>
        <v>2</v>
      </c>
      <c r="V187" s="72">
        <f t="shared" si="75"/>
        <v>5</v>
      </c>
      <c r="W187" s="70">
        <f t="shared" si="102"/>
        <v>2</v>
      </c>
      <c r="X187" s="72">
        <f t="shared" si="102"/>
        <v>7</v>
      </c>
      <c r="Y187" s="73">
        <f t="shared" si="102"/>
        <v>0.7142857142857143</v>
      </c>
      <c r="Z187" s="73">
        <f t="shared" si="102"/>
        <v>0.5</v>
      </c>
      <c r="AA187" s="71">
        <f t="shared" si="102"/>
        <v>10000</v>
      </c>
      <c r="AB187" s="71">
        <f t="shared" si="102"/>
        <v>9905.4743711014507</v>
      </c>
      <c r="AC187" s="71">
        <f t="shared" si="79"/>
        <v>94.525628898549257</v>
      </c>
      <c r="AD187" s="76">
        <f t="shared" si="94"/>
        <v>2.0999999999999854</v>
      </c>
      <c r="AE187" s="71">
        <f t="shared" si="104"/>
        <v>0.70000000000000007</v>
      </c>
      <c r="AF187" s="71">
        <f t="shared" si="104"/>
        <v>5.6000000000000005</v>
      </c>
      <c r="AG187" s="74">
        <f t="shared" si="104"/>
        <v>200</v>
      </c>
      <c r="AH187" s="60">
        <f t="shared" si="104"/>
        <v>50</v>
      </c>
      <c r="AI187" s="60">
        <f t="shared" si="104"/>
        <v>280</v>
      </c>
      <c r="AJ187" s="60">
        <f t="shared" si="104"/>
        <v>10280</v>
      </c>
      <c r="AK187" s="60">
        <f t="shared" si="104"/>
        <v>460.27990038164342</v>
      </c>
      <c r="AL187" s="60">
        <f t="shared" si="104"/>
        <v>9.2055980076328687</v>
      </c>
      <c r="AM187" s="60">
        <f t="shared" si="104"/>
        <v>-270.98791532439691</v>
      </c>
      <c r="AN187" s="60">
        <f t="shared" si="104"/>
        <v>-270.98791532439691</v>
      </c>
      <c r="AO187" s="60">
        <f t="shared" si="104"/>
        <v>270.98791532439691</v>
      </c>
      <c r="AP187" s="61" t="str">
        <f t="shared" si="80"/>
        <v>VINTO</v>
      </c>
      <c r="AQ187" s="62">
        <f t="shared" si="76"/>
        <v>35</v>
      </c>
      <c r="AR187" s="63">
        <f t="shared" si="81"/>
        <v>5.7169514322061605</v>
      </c>
      <c r="AS187" s="63">
        <f t="shared" si="82"/>
        <v>285.84757161030802</v>
      </c>
      <c r="AT187" s="63">
        <f t="shared" si="83"/>
        <v>571.69514322061605</v>
      </c>
      <c r="AU187" s="63">
        <f t="shared" si="77"/>
        <v>-285.84757161030802</v>
      </c>
      <c r="AV187" s="68">
        <f t="shared" si="84"/>
        <v>0.1</v>
      </c>
      <c r="AW187" s="63">
        <f t="shared" si="85"/>
        <v>1429.2378580515401</v>
      </c>
      <c r="AX187" s="63">
        <f t="shared" si="86"/>
        <v>-571.69514322061605</v>
      </c>
      <c r="AY187" s="64">
        <f t="shared" si="87"/>
        <v>857.54271483092407</v>
      </c>
      <c r="AZ187" s="65">
        <f t="shared" si="88"/>
        <v>763.01708593237481</v>
      </c>
      <c r="BA187" s="51">
        <f t="shared" si="89"/>
        <v>2000.9330012721562</v>
      </c>
      <c r="BB187" s="55">
        <f t="shared" si="90"/>
        <v>0.20200274376659258</v>
      </c>
      <c r="BC187" s="55">
        <f t="shared" si="91"/>
        <v>9.0720656907905042</v>
      </c>
      <c r="BE187" s="52">
        <f>IF(((AS187-T187)/T187)&gt;=BE$4,AD187,"")</f>
        <v>2.0999999999999854</v>
      </c>
      <c r="BF187" s="52">
        <f t="shared" si="92"/>
        <v>2.0999999999999854</v>
      </c>
      <c r="BG187" s="52">
        <f>IF(BB187&lt;=BG$4,AD187,"")</f>
        <v>2.0999999999999854</v>
      </c>
      <c r="BH187" s="52">
        <f>IF(BC187&gt;=BH$4,AD187,"")</f>
        <v>2.0999999999999854</v>
      </c>
    </row>
    <row r="188" spans="19:60">
      <c r="S188" s="70">
        <f t="shared" si="103"/>
        <v>7</v>
      </c>
      <c r="T188" s="71">
        <f t="shared" si="103"/>
        <v>50</v>
      </c>
      <c r="U188" s="71">
        <f t="shared" si="103"/>
        <v>2</v>
      </c>
      <c r="V188" s="72">
        <f t="shared" si="75"/>
        <v>5</v>
      </c>
      <c r="W188" s="70">
        <f t="shared" si="102"/>
        <v>2</v>
      </c>
      <c r="X188" s="72">
        <f t="shared" si="102"/>
        <v>7</v>
      </c>
      <c r="Y188" s="73">
        <f t="shared" si="102"/>
        <v>0.7142857142857143</v>
      </c>
      <c r="Z188" s="73">
        <f t="shared" si="102"/>
        <v>0.5</v>
      </c>
      <c r="AA188" s="71">
        <f t="shared" si="102"/>
        <v>10000</v>
      </c>
      <c r="AB188" s="71">
        <f t="shared" si="102"/>
        <v>9905.4743711014507</v>
      </c>
      <c r="AC188" s="71">
        <f t="shared" si="79"/>
        <v>94.525628898549257</v>
      </c>
      <c r="AD188" s="76">
        <f t="shared" si="94"/>
        <v>1.9999999999999853</v>
      </c>
      <c r="AE188" s="71">
        <f t="shared" si="104"/>
        <v>0.70000000000000007</v>
      </c>
      <c r="AF188" s="71">
        <f t="shared" si="104"/>
        <v>5.6000000000000005</v>
      </c>
      <c r="AG188" s="74">
        <f t="shared" si="104"/>
        <v>200</v>
      </c>
      <c r="AH188" s="60">
        <f t="shared" si="104"/>
        <v>50</v>
      </c>
      <c r="AI188" s="60">
        <f t="shared" si="104"/>
        <v>280</v>
      </c>
      <c r="AJ188" s="60">
        <f t="shared" si="104"/>
        <v>10280</v>
      </c>
      <c r="AK188" s="60">
        <f t="shared" si="104"/>
        <v>460.27990038164342</v>
      </c>
      <c r="AL188" s="60">
        <f t="shared" si="104"/>
        <v>9.2055980076328687</v>
      </c>
      <c r="AM188" s="60">
        <f t="shared" si="104"/>
        <v>-270.98791532439691</v>
      </c>
      <c r="AN188" s="60">
        <f t="shared" si="104"/>
        <v>-270.98791532439691</v>
      </c>
      <c r="AO188" s="60">
        <f t="shared" si="104"/>
        <v>270.98791532439691</v>
      </c>
      <c r="AP188" s="61" t="str">
        <f t="shared" si="80"/>
        <v>VINTO</v>
      </c>
      <c r="AQ188" s="62">
        <f t="shared" si="76"/>
        <v>35</v>
      </c>
      <c r="AR188" s="63">
        <f t="shared" si="81"/>
        <v>5.9527990038164704</v>
      </c>
      <c r="AS188" s="63">
        <f t="shared" si="82"/>
        <v>297.63995019082353</v>
      </c>
      <c r="AT188" s="63">
        <f t="shared" si="83"/>
        <v>595.27990038164705</v>
      </c>
      <c r="AU188" s="63">
        <f t="shared" si="77"/>
        <v>-297.63995019082353</v>
      </c>
      <c r="AV188" s="68">
        <f t="shared" si="84"/>
        <v>0.1</v>
      </c>
      <c r="AW188" s="63">
        <f t="shared" si="85"/>
        <v>1488.1997509541177</v>
      </c>
      <c r="AX188" s="63">
        <f t="shared" si="86"/>
        <v>-595.27990038164705</v>
      </c>
      <c r="AY188" s="64">
        <f t="shared" si="87"/>
        <v>892.91985057247064</v>
      </c>
      <c r="AZ188" s="65">
        <f t="shared" si="88"/>
        <v>798.39422167392138</v>
      </c>
      <c r="BA188" s="51">
        <f t="shared" si="89"/>
        <v>2083.4796513357646</v>
      </c>
      <c r="BB188" s="55">
        <f t="shared" si="90"/>
        <v>0.21033618111356434</v>
      </c>
      <c r="BC188" s="55">
        <f t="shared" si="91"/>
        <v>9.446325414357279</v>
      </c>
      <c r="BE188" s="52">
        <f>IF(((AS188-T188)/T188)&gt;=BE$4,AD188,"")</f>
        <v>1.9999999999999853</v>
      </c>
      <c r="BF188" s="52">
        <f t="shared" si="92"/>
        <v>1.9999999999999853</v>
      </c>
      <c r="BG188" s="52">
        <f>IF(BB188&lt;=BG$4,AD188,"")</f>
        <v>1.9999999999999853</v>
      </c>
      <c r="BH188" s="52">
        <f>IF(BC188&gt;=BH$4,AD188,"")</f>
        <v>1.9999999999999853</v>
      </c>
    </row>
    <row r="189" spans="19:60">
      <c r="S189" s="70">
        <f t="shared" si="103"/>
        <v>7</v>
      </c>
      <c r="T189" s="71">
        <f t="shared" si="103"/>
        <v>50</v>
      </c>
      <c r="U189" s="71">
        <f t="shared" si="103"/>
        <v>2</v>
      </c>
      <c r="V189" s="72">
        <f t="shared" si="75"/>
        <v>5</v>
      </c>
      <c r="W189" s="70">
        <f t="shared" si="102"/>
        <v>2</v>
      </c>
      <c r="X189" s="72">
        <f t="shared" si="102"/>
        <v>7</v>
      </c>
      <c r="Y189" s="73">
        <f t="shared" si="102"/>
        <v>0.7142857142857143</v>
      </c>
      <c r="Z189" s="73">
        <f t="shared" si="102"/>
        <v>0.5</v>
      </c>
      <c r="AA189" s="71">
        <f t="shared" si="102"/>
        <v>10000</v>
      </c>
      <c r="AB189" s="71">
        <f t="shared" si="102"/>
        <v>9905.4743711014507</v>
      </c>
      <c r="AC189" s="71">
        <f t="shared" si="79"/>
        <v>94.525628898549257</v>
      </c>
      <c r="AD189" s="76">
        <f t="shared" si="94"/>
        <v>1.8999999999999853</v>
      </c>
      <c r="AE189" s="71">
        <f t="shared" si="104"/>
        <v>0.70000000000000007</v>
      </c>
      <c r="AF189" s="71">
        <f t="shared" si="104"/>
        <v>5.6000000000000005</v>
      </c>
      <c r="AG189" s="74">
        <f t="shared" si="104"/>
        <v>200</v>
      </c>
      <c r="AH189" s="60">
        <f t="shared" si="104"/>
        <v>50</v>
      </c>
      <c r="AI189" s="60">
        <f t="shared" si="104"/>
        <v>280</v>
      </c>
      <c r="AJ189" s="60">
        <f t="shared" si="104"/>
        <v>10280</v>
      </c>
      <c r="AK189" s="60">
        <f t="shared" si="104"/>
        <v>460.27990038164342</v>
      </c>
      <c r="AL189" s="60">
        <f t="shared" si="104"/>
        <v>9.2055980076328687</v>
      </c>
      <c r="AM189" s="60">
        <f t="shared" si="104"/>
        <v>-270.98791532439691</v>
      </c>
      <c r="AN189" s="60">
        <f t="shared" si="104"/>
        <v>-270.98791532439691</v>
      </c>
      <c r="AO189" s="60">
        <f t="shared" si="104"/>
        <v>270.98791532439691</v>
      </c>
      <c r="AP189" s="61" t="str">
        <f t="shared" si="80"/>
        <v>VINTO</v>
      </c>
      <c r="AQ189" s="62">
        <f t="shared" si="76"/>
        <v>35</v>
      </c>
      <c r="AR189" s="63">
        <f t="shared" si="81"/>
        <v>6.213472635596287</v>
      </c>
      <c r="AS189" s="63">
        <f t="shared" si="82"/>
        <v>310.67363177981434</v>
      </c>
      <c r="AT189" s="63">
        <f t="shared" si="83"/>
        <v>621.34726355962869</v>
      </c>
      <c r="AU189" s="63">
        <f t="shared" si="77"/>
        <v>-310.67363177981434</v>
      </c>
      <c r="AV189" s="68">
        <f t="shared" si="84"/>
        <v>0.1</v>
      </c>
      <c r="AW189" s="63">
        <f t="shared" si="85"/>
        <v>1553.3681588990717</v>
      </c>
      <c r="AX189" s="63">
        <f t="shared" si="86"/>
        <v>-621.34726355962869</v>
      </c>
      <c r="AY189" s="64">
        <f t="shared" si="87"/>
        <v>932.02089533944297</v>
      </c>
      <c r="AZ189" s="65">
        <f t="shared" si="88"/>
        <v>837.49526644089372</v>
      </c>
      <c r="BA189" s="51">
        <f t="shared" si="89"/>
        <v>2174.7154224587002</v>
      </c>
      <c r="BB189" s="55">
        <f t="shared" si="90"/>
        <v>0.21954682239179629</v>
      </c>
      <c r="BC189" s="55">
        <f t="shared" si="91"/>
        <v>9.8599808982995008</v>
      </c>
      <c r="BE189" s="52">
        <f>IF(((AS189-T189)/T189)&gt;=BE$4,AD189,"")</f>
        <v>1.8999999999999853</v>
      </c>
      <c r="BF189" s="52">
        <f t="shared" si="92"/>
        <v>1.8999999999999853</v>
      </c>
      <c r="BG189" s="52">
        <f>IF(BB189&lt;=BG$4,AD189,"")</f>
        <v>1.8999999999999853</v>
      </c>
      <c r="BH189" s="52">
        <f>IF(BC189&gt;=BH$4,AD189,"")</f>
        <v>1.8999999999999853</v>
      </c>
    </row>
    <row r="190" spans="19:60">
      <c r="S190" s="70">
        <f t="shared" si="103"/>
        <v>7</v>
      </c>
      <c r="T190" s="71">
        <f t="shared" si="103"/>
        <v>50</v>
      </c>
      <c r="U190" s="71">
        <f t="shared" si="103"/>
        <v>2</v>
      </c>
      <c r="V190" s="72">
        <f t="shared" si="75"/>
        <v>5</v>
      </c>
      <c r="W190" s="70">
        <f t="shared" si="102"/>
        <v>2</v>
      </c>
      <c r="X190" s="72">
        <f t="shared" si="102"/>
        <v>7</v>
      </c>
      <c r="Y190" s="73">
        <f t="shared" si="102"/>
        <v>0.7142857142857143</v>
      </c>
      <c r="Z190" s="73">
        <f t="shared" si="102"/>
        <v>0.5</v>
      </c>
      <c r="AA190" s="71">
        <f t="shared" si="102"/>
        <v>10000</v>
      </c>
      <c r="AB190" s="71">
        <f t="shared" si="102"/>
        <v>9905.4743711014507</v>
      </c>
      <c r="AC190" s="71">
        <f t="shared" si="79"/>
        <v>94.525628898549257</v>
      </c>
      <c r="AD190" s="76">
        <f t="shared" si="94"/>
        <v>1.7999999999999852</v>
      </c>
      <c r="AE190" s="71">
        <f t="shared" si="104"/>
        <v>0.70000000000000007</v>
      </c>
      <c r="AF190" s="71">
        <f t="shared" si="104"/>
        <v>5.6000000000000005</v>
      </c>
      <c r="AG190" s="74">
        <f t="shared" si="104"/>
        <v>200</v>
      </c>
      <c r="AH190" s="60">
        <f t="shared" si="104"/>
        <v>50</v>
      </c>
      <c r="AI190" s="60">
        <f t="shared" si="104"/>
        <v>280</v>
      </c>
      <c r="AJ190" s="60">
        <f t="shared" si="104"/>
        <v>10280</v>
      </c>
      <c r="AK190" s="60">
        <f t="shared" si="104"/>
        <v>460.27990038164342</v>
      </c>
      <c r="AL190" s="60">
        <f t="shared" si="104"/>
        <v>9.2055980076328687</v>
      </c>
      <c r="AM190" s="60">
        <f t="shared" si="104"/>
        <v>-270.98791532439691</v>
      </c>
      <c r="AN190" s="60">
        <f t="shared" si="104"/>
        <v>-270.98791532439691</v>
      </c>
      <c r="AO190" s="60">
        <f t="shared" si="104"/>
        <v>270.98791532439691</v>
      </c>
      <c r="AP190" s="61" t="str">
        <f t="shared" si="80"/>
        <v>VINTO</v>
      </c>
      <c r="AQ190" s="62">
        <f t="shared" si="76"/>
        <v>35</v>
      </c>
      <c r="AR190" s="63">
        <f t="shared" si="81"/>
        <v>6.5031100042405274</v>
      </c>
      <c r="AS190" s="63">
        <f t="shared" si="82"/>
        <v>325.15550021202637</v>
      </c>
      <c r="AT190" s="63">
        <f t="shared" si="83"/>
        <v>650.31100042405274</v>
      </c>
      <c r="AU190" s="63">
        <f t="shared" si="77"/>
        <v>-325.15550021202637</v>
      </c>
      <c r="AV190" s="68">
        <f t="shared" si="84"/>
        <v>0.1</v>
      </c>
      <c r="AW190" s="63">
        <f t="shared" si="85"/>
        <v>1625.7775010601317</v>
      </c>
      <c r="AX190" s="63">
        <f t="shared" si="86"/>
        <v>-650.31100042405274</v>
      </c>
      <c r="AY190" s="64">
        <f t="shared" si="87"/>
        <v>975.46650063607899</v>
      </c>
      <c r="AZ190" s="65">
        <f t="shared" si="88"/>
        <v>880.94087173752973</v>
      </c>
      <c r="BA190" s="51">
        <f t="shared" si="89"/>
        <v>2276.0885014841847</v>
      </c>
      <c r="BB190" s="55">
        <f t="shared" si="90"/>
        <v>0.22978086825649849</v>
      </c>
      <c r="BC190" s="55">
        <f t="shared" si="91"/>
        <v>10.31959810267975</v>
      </c>
      <c r="BE190" s="52">
        <f>IF(((AS190-T190)/T190)&gt;=BE$4,AD190,"")</f>
        <v>1.7999999999999852</v>
      </c>
      <c r="BF190" s="52">
        <f t="shared" si="92"/>
        <v>1.7999999999999852</v>
      </c>
      <c r="BG190" s="52">
        <f>IF(BB190&lt;=BG$4,AD190,"")</f>
        <v>1.7999999999999852</v>
      </c>
      <c r="BH190" s="52">
        <f>IF(BC190&gt;=BH$4,AD190,"")</f>
        <v>1.7999999999999852</v>
      </c>
    </row>
    <row r="191" spans="19:60">
      <c r="S191" s="70">
        <f t="shared" si="103"/>
        <v>7</v>
      </c>
      <c r="T191" s="71">
        <f t="shared" si="103"/>
        <v>50</v>
      </c>
      <c r="U191" s="71">
        <f t="shared" si="103"/>
        <v>2</v>
      </c>
      <c r="V191" s="72">
        <f t="shared" si="75"/>
        <v>5</v>
      </c>
      <c r="W191" s="70">
        <f t="shared" si="102"/>
        <v>2</v>
      </c>
      <c r="X191" s="72">
        <f t="shared" si="102"/>
        <v>7</v>
      </c>
      <c r="Y191" s="73">
        <f t="shared" si="102"/>
        <v>0.7142857142857143</v>
      </c>
      <c r="Z191" s="73">
        <f t="shared" si="102"/>
        <v>0.5</v>
      </c>
      <c r="AA191" s="71">
        <f t="shared" si="102"/>
        <v>10000</v>
      </c>
      <c r="AB191" s="71">
        <f t="shared" si="102"/>
        <v>9905.4743711014507</v>
      </c>
      <c r="AC191" s="71">
        <f t="shared" si="79"/>
        <v>94.525628898549257</v>
      </c>
      <c r="AD191" s="76">
        <f t="shared" si="94"/>
        <v>1.6999999999999851</v>
      </c>
      <c r="AE191" s="71">
        <f t="shared" si="104"/>
        <v>0.70000000000000007</v>
      </c>
      <c r="AF191" s="71">
        <f t="shared" si="104"/>
        <v>5.6000000000000005</v>
      </c>
      <c r="AG191" s="74">
        <f t="shared" si="104"/>
        <v>200</v>
      </c>
      <c r="AH191" s="60">
        <f t="shared" si="104"/>
        <v>50</v>
      </c>
      <c r="AI191" s="60">
        <f t="shared" si="104"/>
        <v>280</v>
      </c>
      <c r="AJ191" s="60">
        <f t="shared" si="104"/>
        <v>10280</v>
      </c>
      <c r="AK191" s="60">
        <f t="shared" si="104"/>
        <v>460.27990038164342</v>
      </c>
      <c r="AL191" s="60">
        <f t="shared" si="104"/>
        <v>9.2055980076328687</v>
      </c>
      <c r="AM191" s="60">
        <f t="shared" si="104"/>
        <v>-270.98791532439691</v>
      </c>
      <c r="AN191" s="60">
        <f t="shared" si="104"/>
        <v>-270.98791532439691</v>
      </c>
      <c r="AO191" s="60">
        <f t="shared" si="104"/>
        <v>270.98791532439691</v>
      </c>
      <c r="AP191" s="61" t="str">
        <f t="shared" si="80"/>
        <v>VINTO</v>
      </c>
      <c r="AQ191" s="62">
        <f t="shared" si="76"/>
        <v>35</v>
      </c>
      <c r="AR191" s="63">
        <f t="shared" si="81"/>
        <v>6.8268223574311504</v>
      </c>
      <c r="AS191" s="63">
        <f t="shared" si="82"/>
        <v>341.34111787155751</v>
      </c>
      <c r="AT191" s="63">
        <f t="shared" si="83"/>
        <v>682.68223574311503</v>
      </c>
      <c r="AU191" s="63">
        <f t="shared" si="77"/>
        <v>-341.34111787155751</v>
      </c>
      <c r="AV191" s="68">
        <f t="shared" si="84"/>
        <v>0.1</v>
      </c>
      <c r="AW191" s="63">
        <f t="shared" si="85"/>
        <v>1706.7055893577876</v>
      </c>
      <c r="AX191" s="63">
        <f t="shared" si="86"/>
        <v>-682.68223574311503</v>
      </c>
      <c r="AY191" s="64">
        <f t="shared" si="87"/>
        <v>1024.0233536146725</v>
      </c>
      <c r="AZ191" s="65">
        <f t="shared" si="88"/>
        <v>929.49772471612323</v>
      </c>
      <c r="BA191" s="51">
        <f t="shared" si="89"/>
        <v>2389.3878251009028</v>
      </c>
      <c r="BB191" s="55">
        <f t="shared" si="90"/>
        <v>0.24121891951704802</v>
      </c>
      <c r="BC191" s="55">
        <f t="shared" si="91"/>
        <v>10.83328791934003</v>
      </c>
      <c r="BE191" s="52">
        <f>IF(((AS191-T191)/T191)&gt;=BE$4,AD191,"")</f>
        <v>1.6999999999999851</v>
      </c>
      <c r="BF191" s="52">
        <f t="shared" si="92"/>
        <v>1.6999999999999851</v>
      </c>
      <c r="BG191" s="52">
        <f>IF(BB191&lt;=BG$4,AD191,"")</f>
        <v>1.6999999999999851</v>
      </c>
      <c r="BH191" s="52">
        <f>IF(BC191&gt;=BH$4,AD191,"")</f>
        <v>1.6999999999999851</v>
      </c>
    </row>
    <row r="192" spans="19:60">
      <c r="S192" s="70">
        <f t="shared" si="103"/>
        <v>7</v>
      </c>
      <c r="T192" s="71">
        <f t="shared" si="103"/>
        <v>50</v>
      </c>
      <c r="U192" s="71">
        <f t="shared" si="103"/>
        <v>2</v>
      </c>
      <c r="V192" s="72">
        <f t="shared" si="75"/>
        <v>5</v>
      </c>
      <c r="W192" s="70">
        <f t="shared" si="102"/>
        <v>2</v>
      </c>
      <c r="X192" s="72">
        <f t="shared" si="102"/>
        <v>7</v>
      </c>
      <c r="Y192" s="73">
        <f t="shared" si="102"/>
        <v>0.7142857142857143</v>
      </c>
      <c r="Z192" s="73">
        <f t="shared" si="102"/>
        <v>0.5</v>
      </c>
      <c r="AA192" s="71">
        <f t="shared" si="102"/>
        <v>10000</v>
      </c>
      <c r="AB192" s="71">
        <f t="shared" si="102"/>
        <v>9905.4743711014507</v>
      </c>
      <c r="AC192" s="71">
        <f t="shared" si="79"/>
        <v>94.525628898549257</v>
      </c>
      <c r="AD192" s="76">
        <f t="shared" si="94"/>
        <v>1.599999999999985</v>
      </c>
      <c r="AE192" s="71">
        <f t="shared" si="104"/>
        <v>0.70000000000000007</v>
      </c>
      <c r="AF192" s="71">
        <f t="shared" si="104"/>
        <v>5.6000000000000005</v>
      </c>
      <c r="AG192" s="74">
        <f t="shared" si="104"/>
        <v>200</v>
      </c>
      <c r="AH192" s="60">
        <f t="shared" si="104"/>
        <v>50</v>
      </c>
      <c r="AI192" s="60">
        <f t="shared" si="104"/>
        <v>280</v>
      </c>
      <c r="AJ192" s="60">
        <f t="shared" si="104"/>
        <v>10280</v>
      </c>
      <c r="AK192" s="60">
        <f t="shared" si="104"/>
        <v>460.27990038164342</v>
      </c>
      <c r="AL192" s="60">
        <f t="shared" si="104"/>
        <v>9.2055980076328687</v>
      </c>
      <c r="AM192" s="60">
        <f t="shared" si="104"/>
        <v>-270.98791532439691</v>
      </c>
      <c r="AN192" s="60">
        <f t="shared" si="104"/>
        <v>-270.98791532439691</v>
      </c>
      <c r="AO192" s="60">
        <f t="shared" si="104"/>
        <v>270.98791532439691</v>
      </c>
      <c r="AP192" s="61" t="str">
        <f t="shared" si="80"/>
        <v>VINTO</v>
      </c>
      <c r="AQ192" s="62">
        <f t="shared" si="76"/>
        <v>35</v>
      </c>
      <c r="AR192" s="63">
        <f t="shared" si="81"/>
        <v>7.1909987547706002</v>
      </c>
      <c r="AS192" s="63">
        <f t="shared" si="82"/>
        <v>359.54993773852999</v>
      </c>
      <c r="AT192" s="63">
        <f t="shared" si="83"/>
        <v>719.09987547705998</v>
      </c>
      <c r="AU192" s="63">
        <f t="shared" si="77"/>
        <v>-359.54993773852999</v>
      </c>
      <c r="AV192" s="68">
        <f t="shared" si="84"/>
        <v>0.1</v>
      </c>
      <c r="AW192" s="63">
        <f t="shared" si="85"/>
        <v>1797.7496886926499</v>
      </c>
      <c r="AX192" s="63">
        <f t="shared" si="86"/>
        <v>-719.09987547705998</v>
      </c>
      <c r="AY192" s="64">
        <f t="shared" si="87"/>
        <v>1078.6498132155898</v>
      </c>
      <c r="AZ192" s="65">
        <f t="shared" si="88"/>
        <v>984.12418431704054</v>
      </c>
      <c r="BA192" s="51">
        <f t="shared" si="89"/>
        <v>2516.84956416971</v>
      </c>
      <c r="BB192" s="55">
        <f t="shared" si="90"/>
        <v>0.25408672718516617</v>
      </c>
      <c r="BC192" s="55">
        <f t="shared" si="91"/>
        <v>11.411188963082841</v>
      </c>
      <c r="BE192" s="52">
        <f>IF(((AS192-T192)/T192)&gt;=BE$4,AD192,"")</f>
        <v>1.599999999999985</v>
      </c>
      <c r="BF192" s="52">
        <f t="shared" si="92"/>
        <v>1.599999999999985</v>
      </c>
      <c r="BG192" s="52" t="str">
        <f>IF(BB192&lt;=BG$4,AD192,"")</f>
        <v/>
      </c>
      <c r="BH192" s="52">
        <f>IF(BC192&gt;=BH$4,AD192,"")</f>
        <v>1.599999999999985</v>
      </c>
    </row>
    <row r="193" spans="19:60">
      <c r="S193" s="70">
        <f t="shared" si="103"/>
        <v>7</v>
      </c>
      <c r="T193" s="71">
        <f t="shared" si="103"/>
        <v>50</v>
      </c>
      <c r="U193" s="71">
        <f t="shared" si="103"/>
        <v>2</v>
      </c>
      <c r="V193" s="72">
        <f t="shared" si="75"/>
        <v>5</v>
      </c>
      <c r="W193" s="70">
        <f t="shared" si="102"/>
        <v>2</v>
      </c>
      <c r="X193" s="72">
        <f t="shared" si="102"/>
        <v>7</v>
      </c>
      <c r="Y193" s="73">
        <f t="shared" si="102"/>
        <v>0.7142857142857143</v>
      </c>
      <c r="Z193" s="73">
        <f t="shared" si="102"/>
        <v>0.5</v>
      </c>
      <c r="AA193" s="71">
        <f t="shared" si="102"/>
        <v>10000</v>
      </c>
      <c r="AB193" s="71">
        <f t="shared" si="102"/>
        <v>9905.4743711014507</v>
      </c>
      <c r="AC193" s="71">
        <f t="shared" si="79"/>
        <v>94.525628898549257</v>
      </c>
      <c r="AD193" s="76">
        <f t="shared" si="94"/>
        <v>1.4999999999999849</v>
      </c>
      <c r="AE193" s="71">
        <f t="shared" si="104"/>
        <v>0.70000000000000007</v>
      </c>
      <c r="AF193" s="71">
        <f t="shared" si="104"/>
        <v>5.6000000000000005</v>
      </c>
      <c r="AG193" s="74">
        <f t="shared" si="104"/>
        <v>200</v>
      </c>
      <c r="AH193" s="60">
        <f t="shared" si="104"/>
        <v>50</v>
      </c>
      <c r="AI193" s="60">
        <f t="shared" si="104"/>
        <v>280</v>
      </c>
      <c r="AJ193" s="60">
        <f t="shared" si="104"/>
        <v>10280</v>
      </c>
      <c r="AK193" s="60">
        <f t="shared" si="104"/>
        <v>460.27990038164342</v>
      </c>
      <c r="AL193" s="60">
        <f t="shared" si="104"/>
        <v>9.2055980076328687</v>
      </c>
      <c r="AM193" s="60">
        <f t="shared" si="104"/>
        <v>-270.98791532439691</v>
      </c>
      <c r="AN193" s="60">
        <f t="shared" si="104"/>
        <v>-270.98791532439691</v>
      </c>
      <c r="AO193" s="60">
        <f t="shared" si="104"/>
        <v>270.98791532439691</v>
      </c>
      <c r="AP193" s="61" t="str">
        <f t="shared" si="80"/>
        <v>VINTO</v>
      </c>
      <c r="AQ193" s="62">
        <f t="shared" si="76"/>
        <v>35</v>
      </c>
      <c r="AR193" s="63">
        <f t="shared" si="81"/>
        <v>7.603732005088645</v>
      </c>
      <c r="AS193" s="63">
        <f t="shared" si="82"/>
        <v>380.18660025443228</v>
      </c>
      <c r="AT193" s="63">
        <f t="shared" si="83"/>
        <v>760.37320050886456</v>
      </c>
      <c r="AU193" s="63">
        <f t="shared" si="77"/>
        <v>-380.18660025443228</v>
      </c>
      <c r="AV193" s="68">
        <f t="shared" si="84"/>
        <v>0.1</v>
      </c>
      <c r="AW193" s="63">
        <f t="shared" si="85"/>
        <v>1900.9330012721614</v>
      </c>
      <c r="AX193" s="63">
        <f t="shared" si="86"/>
        <v>-760.37320050886456</v>
      </c>
      <c r="AY193" s="64">
        <f t="shared" si="87"/>
        <v>1140.5598007632968</v>
      </c>
      <c r="AZ193" s="65">
        <f t="shared" si="88"/>
        <v>1046.0341718647476</v>
      </c>
      <c r="BA193" s="51">
        <f t="shared" si="89"/>
        <v>2661.3062017810262</v>
      </c>
      <c r="BB193" s="55">
        <f t="shared" si="90"/>
        <v>0.26867024254236693</v>
      </c>
      <c r="BC193" s="55">
        <f t="shared" si="91"/>
        <v>12.066143479324703</v>
      </c>
      <c r="BE193" s="52">
        <f>IF(((AS193-T193)/T193)&gt;=BE$4,AD193,"")</f>
        <v>1.4999999999999849</v>
      </c>
      <c r="BF193" s="52">
        <f t="shared" si="92"/>
        <v>1.4999999999999849</v>
      </c>
      <c r="BG193" s="52" t="str">
        <f>IF(BB193&lt;=BG$4,AD193,"")</f>
        <v/>
      </c>
      <c r="BH193" s="52">
        <f>IF(BC193&gt;=BH$4,AD193,"")</f>
        <v>1.4999999999999849</v>
      </c>
    </row>
    <row r="194" spans="19:60">
      <c r="S194" s="70">
        <f t="shared" si="103"/>
        <v>7</v>
      </c>
      <c r="T194" s="71">
        <f t="shared" si="103"/>
        <v>50</v>
      </c>
      <c r="U194" s="71">
        <f t="shared" si="103"/>
        <v>2</v>
      </c>
      <c r="V194" s="72">
        <f t="shared" si="75"/>
        <v>5</v>
      </c>
      <c r="W194" s="70">
        <f t="shared" si="102"/>
        <v>2</v>
      </c>
      <c r="X194" s="72">
        <f t="shared" si="102"/>
        <v>7</v>
      </c>
      <c r="Y194" s="73">
        <f t="shared" si="102"/>
        <v>0.7142857142857143</v>
      </c>
      <c r="Z194" s="73">
        <f t="shared" si="102"/>
        <v>0.5</v>
      </c>
      <c r="AA194" s="71">
        <f t="shared" si="102"/>
        <v>10000</v>
      </c>
      <c r="AB194" s="71">
        <f t="shared" si="102"/>
        <v>9905.4743711014507</v>
      </c>
      <c r="AC194" s="71">
        <f t="shared" si="79"/>
        <v>94.525628898549257</v>
      </c>
      <c r="AD194" s="76">
        <f t="shared" si="94"/>
        <v>1.3999999999999848</v>
      </c>
      <c r="AE194" s="71">
        <f t="shared" si="104"/>
        <v>0.70000000000000007</v>
      </c>
      <c r="AF194" s="71">
        <f t="shared" si="104"/>
        <v>5.6000000000000005</v>
      </c>
      <c r="AG194" s="74">
        <f t="shared" si="104"/>
        <v>200</v>
      </c>
      <c r="AH194" s="60">
        <f t="shared" si="104"/>
        <v>50</v>
      </c>
      <c r="AI194" s="60">
        <f t="shared" si="104"/>
        <v>280</v>
      </c>
      <c r="AJ194" s="60">
        <f t="shared" si="104"/>
        <v>10280</v>
      </c>
      <c r="AK194" s="60">
        <f t="shared" si="104"/>
        <v>460.27990038164342</v>
      </c>
      <c r="AL194" s="60">
        <f t="shared" si="104"/>
        <v>9.2055980076328687</v>
      </c>
      <c r="AM194" s="60">
        <f t="shared" si="104"/>
        <v>-270.98791532439691</v>
      </c>
      <c r="AN194" s="60">
        <f t="shared" si="104"/>
        <v>-270.98791532439691</v>
      </c>
      <c r="AO194" s="60">
        <f t="shared" si="104"/>
        <v>270.98791532439691</v>
      </c>
      <c r="AP194" s="61" t="str">
        <f t="shared" si="80"/>
        <v>VINTO</v>
      </c>
      <c r="AQ194" s="62">
        <f t="shared" si="76"/>
        <v>35</v>
      </c>
      <c r="AR194" s="63">
        <f t="shared" si="81"/>
        <v>8.0754271483092683</v>
      </c>
      <c r="AS194" s="63">
        <f t="shared" si="82"/>
        <v>403.7713574154634</v>
      </c>
      <c r="AT194" s="63">
        <f t="shared" si="83"/>
        <v>807.5427148309268</v>
      </c>
      <c r="AU194" s="63">
        <f t="shared" si="77"/>
        <v>-403.7713574154634</v>
      </c>
      <c r="AV194" s="68">
        <f t="shared" si="84"/>
        <v>0.1</v>
      </c>
      <c r="AW194" s="63">
        <f t="shared" si="85"/>
        <v>2018.856787077317</v>
      </c>
      <c r="AX194" s="63">
        <f t="shared" si="86"/>
        <v>-807.5427148309268</v>
      </c>
      <c r="AY194" s="64">
        <f t="shared" si="87"/>
        <v>1211.3140722463902</v>
      </c>
      <c r="AZ194" s="65">
        <f t="shared" si="88"/>
        <v>1116.7884433478409</v>
      </c>
      <c r="BA194" s="51">
        <f t="shared" si="89"/>
        <v>2826.399501908244</v>
      </c>
      <c r="BB194" s="55">
        <f t="shared" si="90"/>
        <v>0.28533711723631056</v>
      </c>
      <c r="BC194" s="55">
        <f t="shared" si="91"/>
        <v>12.814662926458254</v>
      </c>
      <c r="BE194" s="52">
        <f>IF(((AS194-T194)/T194)&gt;=BE$4,AD194,"")</f>
        <v>1.3999999999999848</v>
      </c>
      <c r="BF194" s="52">
        <f t="shared" si="92"/>
        <v>1.3999999999999848</v>
      </c>
      <c r="BG194" s="52" t="str">
        <f>IF(BB194&lt;=BG$4,AD194,"")</f>
        <v/>
      </c>
      <c r="BH194" s="52">
        <f>IF(BC194&gt;=BH$4,AD194,"")</f>
        <v>1.3999999999999848</v>
      </c>
    </row>
    <row r="195" spans="19:60">
      <c r="S195" s="70">
        <f t="shared" si="103"/>
        <v>7</v>
      </c>
      <c r="T195" s="71">
        <f t="shared" si="103"/>
        <v>50</v>
      </c>
      <c r="U195" s="71">
        <f t="shared" si="103"/>
        <v>2</v>
      </c>
      <c r="V195" s="72">
        <f t="shared" si="75"/>
        <v>5</v>
      </c>
      <c r="W195" s="70">
        <f t="shared" si="102"/>
        <v>2</v>
      </c>
      <c r="X195" s="72">
        <f t="shared" si="102"/>
        <v>7</v>
      </c>
      <c r="Y195" s="73">
        <f t="shared" si="102"/>
        <v>0.7142857142857143</v>
      </c>
      <c r="Z195" s="73">
        <f t="shared" si="102"/>
        <v>0.5</v>
      </c>
      <c r="AA195" s="71">
        <f t="shared" si="102"/>
        <v>10000</v>
      </c>
      <c r="AB195" s="71">
        <f t="shared" si="102"/>
        <v>9905.4743711014507</v>
      </c>
      <c r="AC195" s="71">
        <f t="shared" si="79"/>
        <v>94.525628898549257</v>
      </c>
      <c r="AD195" s="76">
        <f t="shared" si="94"/>
        <v>1.2999999999999847</v>
      </c>
      <c r="AE195" s="71">
        <f t="shared" si="104"/>
        <v>0.70000000000000007</v>
      </c>
      <c r="AF195" s="71">
        <f t="shared" si="104"/>
        <v>5.6000000000000005</v>
      </c>
      <c r="AG195" s="74">
        <f t="shared" si="104"/>
        <v>200</v>
      </c>
      <c r="AH195" s="60">
        <f t="shared" si="104"/>
        <v>50</v>
      </c>
      <c r="AI195" s="60">
        <f t="shared" si="104"/>
        <v>280</v>
      </c>
      <c r="AJ195" s="60">
        <f t="shared" si="104"/>
        <v>10280</v>
      </c>
      <c r="AK195" s="60">
        <f t="shared" si="104"/>
        <v>460.27990038164342</v>
      </c>
      <c r="AL195" s="60">
        <f t="shared" si="104"/>
        <v>9.2055980076328687</v>
      </c>
      <c r="AM195" s="60">
        <f t="shared" si="104"/>
        <v>-270.98791532439691</v>
      </c>
      <c r="AN195" s="60">
        <f t="shared" si="104"/>
        <v>-270.98791532439691</v>
      </c>
      <c r="AO195" s="60">
        <f t="shared" si="104"/>
        <v>270.98791532439691</v>
      </c>
      <c r="AP195" s="61" t="str">
        <f t="shared" si="80"/>
        <v>VINTO</v>
      </c>
      <c r="AQ195" s="62">
        <f t="shared" si="76"/>
        <v>35</v>
      </c>
      <c r="AR195" s="63">
        <f t="shared" si="81"/>
        <v>8.6196907751022955</v>
      </c>
      <c r="AS195" s="63">
        <f t="shared" si="82"/>
        <v>430.98453875511478</v>
      </c>
      <c r="AT195" s="63">
        <f t="shared" si="83"/>
        <v>861.96907751022957</v>
      </c>
      <c r="AU195" s="63">
        <f t="shared" si="77"/>
        <v>-430.98453875511478</v>
      </c>
      <c r="AV195" s="68">
        <f t="shared" si="84"/>
        <v>0.1</v>
      </c>
      <c r="AW195" s="63">
        <f t="shared" si="85"/>
        <v>2154.9226937755739</v>
      </c>
      <c r="AX195" s="63">
        <f t="shared" si="86"/>
        <v>-861.96907751022957</v>
      </c>
      <c r="AY195" s="64">
        <f t="shared" si="87"/>
        <v>1292.9536162653444</v>
      </c>
      <c r="AZ195" s="65">
        <f t="shared" si="88"/>
        <v>1198.4279873667952</v>
      </c>
      <c r="BA195" s="51">
        <f t="shared" si="89"/>
        <v>3016.8917712858033</v>
      </c>
      <c r="BB195" s="55">
        <f t="shared" si="90"/>
        <v>0.30456812649855319</v>
      </c>
      <c r="BC195" s="55">
        <f t="shared" si="91"/>
        <v>13.678339211612355</v>
      </c>
      <c r="BE195" s="52">
        <f>IF(((AS195-T195)/T195)&gt;=BE$4,AD195,"")</f>
        <v>1.2999999999999847</v>
      </c>
      <c r="BF195" s="52">
        <f t="shared" si="92"/>
        <v>1.2999999999999847</v>
      </c>
      <c r="BG195" s="52" t="str">
        <f>IF(BB195&lt;=BG$4,AD195,"")</f>
        <v/>
      </c>
      <c r="BH195" s="52">
        <f>IF(BC195&gt;=BH$4,AD195,"")</f>
        <v>1.2999999999999847</v>
      </c>
    </row>
    <row r="196" spans="19:60">
      <c r="S196" s="70">
        <f t="shared" si="103"/>
        <v>7</v>
      </c>
      <c r="T196" s="71">
        <f t="shared" si="103"/>
        <v>50</v>
      </c>
      <c r="U196" s="71">
        <f t="shared" si="103"/>
        <v>2</v>
      </c>
      <c r="V196" s="72">
        <f t="shared" si="75"/>
        <v>5</v>
      </c>
      <c r="W196" s="70">
        <f t="shared" si="102"/>
        <v>2</v>
      </c>
      <c r="X196" s="72">
        <f t="shared" si="102"/>
        <v>7</v>
      </c>
      <c r="Y196" s="73">
        <f t="shared" si="102"/>
        <v>0.7142857142857143</v>
      </c>
      <c r="Z196" s="73">
        <f t="shared" si="102"/>
        <v>0.5</v>
      </c>
      <c r="AA196" s="71">
        <f t="shared" si="102"/>
        <v>10000</v>
      </c>
      <c r="AB196" s="71">
        <f t="shared" si="102"/>
        <v>9905.4743711014507</v>
      </c>
      <c r="AC196" s="71">
        <f t="shared" si="79"/>
        <v>94.525628898549257</v>
      </c>
      <c r="AD196" s="76">
        <f t="shared" si="94"/>
        <v>1.1999999999999846</v>
      </c>
      <c r="AE196" s="71">
        <f t="shared" si="104"/>
        <v>0.70000000000000007</v>
      </c>
      <c r="AF196" s="71">
        <f t="shared" si="104"/>
        <v>5.6000000000000005</v>
      </c>
      <c r="AG196" s="74">
        <f t="shared" si="104"/>
        <v>200</v>
      </c>
      <c r="AH196" s="60">
        <f t="shared" si="104"/>
        <v>50</v>
      </c>
      <c r="AI196" s="60">
        <f t="shared" si="104"/>
        <v>280</v>
      </c>
      <c r="AJ196" s="60">
        <f t="shared" si="104"/>
        <v>10280</v>
      </c>
      <c r="AK196" s="60">
        <f t="shared" si="104"/>
        <v>460.27990038164342</v>
      </c>
      <c r="AL196" s="60">
        <f t="shared" si="104"/>
        <v>9.2055980076328687</v>
      </c>
      <c r="AM196" s="60">
        <f t="shared" si="104"/>
        <v>-270.98791532439691</v>
      </c>
      <c r="AN196" s="60">
        <f t="shared" si="104"/>
        <v>-270.98791532439691</v>
      </c>
      <c r="AO196" s="60">
        <f t="shared" si="104"/>
        <v>270.98791532439691</v>
      </c>
      <c r="AP196" s="61" t="str">
        <f t="shared" si="80"/>
        <v>VINTO</v>
      </c>
      <c r="AQ196" s="62">
        <f t="shared" si="76"/>
        <v>35</v>
      </c>
      <c r="AR196" s="63">
        <f t="shared" si="81"/>
        <v>9.2546650063608293</v>
      </c>
      <c r="AS196" s="63">
        <f t="shared" si="82"/>
        <v>462.73325031804148</v>
      </c>
      <c r="AT196" s="63">
        <f t="shared" si="83"/>
        <v>925.46650063608297</v>
      </c>
      <c r="AU196" s="63">
        <f t="shared" si="77"/>
        <v>-462.73325031804148</v>
      </c>
      <c r="AV196" s="68">
        <f t="shared" si="84"/>
        <v>0.1</v>
      </c>
      <c r="AW196" s="63">
        <f t="shared" si="85"/>
        <v>2313.6662515902076</v>
      </c>
      <c r="AX196" s="63">
        <f t="shared" si="86"/>
        <v>-925.46650063608297</v>
      </c>
      <c r="AY196" s="64">
        <f t="shared" si="87"/>
        <v>1388.1997509541247</v>
      </c>
      <c r="AZ196" s="65">
        <f t="shared" si="88"/>
        <v>1293.6741220555755</v>
      </c>
      <c r="BA196" s="51">
        <f t="shared" si="89"/>
        <v>3239.1327522262904</v>
      </c>
      <c r="BB196" s="55">
        <f t="shared" si="90"/>
        <v>0.32700430397116975</v>
      </c>
      <c r="BC196" s="55">
        <f t="shared" si="91"/>
        <v>14.685961544292146</v>
      </c>
      <c r="BE196" s="52">
        <f>IF(((AS196-T196)/T196)&gt;=BE$4,AD196,"")</f>
        <v>1.1999999999999846</v>
      </c>
      <c r="BF196" s="52">
        <f t="shared" si="92"/>
        <v>1.1999999999999846</v>
      </c>
      <c r="BG196" s="52" t="str">
        <f>IF(BB196&lt;=BG$4,AD196,"")</f>
        <v/>
      </c>
      <c r="BH196" s="52">
        <f>IF(BC196&gt;=BH$4,AD196,"")</f>
        <v>1.1999999999999846</v>
      </c>
    </row>
    <row r="197" spans="19:60">
      <c r="S197" s="70">
        <f t="shared" si="103"/>
        <v>7</v>
      </c>
      <c r="T197" s="71">
        <f t="shared" si="103"/>
        <v>50</v>
      </c>
      <c r="U197" s="71">
        <f t="shared" si="103"/>
        <v>2</v>
      </c>
      <c r="V197" s="72">
        <f t="shared" si="75"/>
        <v>5</v>
      </c>
      <c r="W197" s="70">
        <f t="shared" si="102"/>
        <v>2</v>
      </c>
      <c r="X197" s="72">
        <f t="shared" si="102"/>
        <v>7</v>
      </c>
      <c r="Y197" s="73">
        <f t="shared" si="102"/>
        <v>0.7142857142857143</v>
      </c>
      <c r="Z197" s="73">
        <f t="shared" si="102"/>
        <v>0.5</v>
      </c>
      <c r="AA197" s="71">
        <f t="shared" si="102"/>
        <v>10000</v>
      </c>
      <c r="AB197" s="71">
        <f t="shared" si="102"/>
        <v>9905.4743711014507</v>
      </c>
      <c r="AC197" s="71">
        <f t="shared" si="79"/>
        <v>94.525628898549257</v>
      </c>
      <c r="AD197" s="76">
        <f t="shared" si="94"/>
        <v>1.0999999999999845</v>
      </c>
      <c r="AE197" s="71">
        <f t="shared" si="104"/>
        <v>0.70000000000000007</v>
      </c>
      <c r="AF197" s="71">
        <f t="shared" si="104"/>
        <v>5.6000000000000005</v>
      </c>
      <c r="AG197" s="74">
        <f t="shared" si="104"/>
        <v>200</v>
      </c>
      <c r="AH197" s="60">
        <f t="shared" si="104"/>
        <v>50</v>
      </c>
      <c r="AI197" s="60">
        <f t="shared" si="104"/>
        <v>280</v>
      </c>
      <c r="AJ197" s="60">
        <f t="shared" si="104"/>
        <v>10280</v>
      </c>
      <c r="AK197" s="60">
        <f t="shared" si="104"/>
        <v>460.27990038164342</v>
      </c>
      <c r="AL197" s="60">
        <f t="shared" si="104"/>
        <v>9.2055980076328687</v>
      </c>
      <c r="AM197" s="60">
        <f t="shared" si="104"/>
        <v>-270.98791532439691</v>
      </c>
      <c r="AN197" s="60">
        <f t="shared" si="104"/>
        <v>-270.98791532439691</v>
      </c>
      <c r="AO197" s="60">
        <f t="shared" si="104"/>
        <v>270.98791532439691</v>
      </c>
      <c r="AP197" s="61" t="str">
        <f t="shared" si="80"/>
        <v>VINTO</v>
      </c>
      <c r="AQ197" s="62">
        <f t="shared" si="76"/>
        <v>35</v>
      </c>
      <c r="AR197" s="63">
        <f t="shared" si="81"/>
        <v>10.005089097848188</v>
      </c>
      <c r="AS197" s="63">
        <f t="shared" si="82"/>
        <v>500.2544548924094</v>
      </c>
      <c r="AT197" s="63">
        <f t="shared" si="83"/>
        <v>1000.5089097848188</v>
      </c>
      <c r="AU197" s="63">
        <f t="shared" si="77"/>
        <v>-500.2544548924094</v>
      </c>
      <c r="AV197" s="68">
        <f t="shared" si="84"/>
        <v>0.1</v>
      </c>
      <c r="AW197" s="63">
        <f t="shared" si="85"/>
        <v>2501.2722744620469</v>
      </c>
      <c r="AX197" s="63">
        <f t="shared" si="86"/>
        <v>-1000.5089097848188</v>
      </c>
      <c r="AY197" s="64">
        <f t="shared" si="87"/>
        <v>1500.7633646772281</v>
      </c>
      <c r="AZ197" s="65">
        <f t="shared" si="88"/>
        <v>1406.2377357786788</v>
      </c>
      <c r="BA197" s="51">
        <f t="shared" si="89"/>
        <v>3501.7811842468659</v>
      </c>
      <c r="BB197" s="55">
        <f t="shared" si="90"/>
        <v>0.35351978643880749</v>
      </c>
      <c r="BC197" s="55">
        <f t="shared" si="91"/>
        <v>15.876787937459163</v>
      </c>
      <c r="BE197" s="52">
        <f>IF(((AS197-T197)/T197)&gt;=BE$4,AD197,"")</f>
        <v>1.0999999999999845</v>
      </c>
      <c r="BF197" s="52">
        <f t="shared" si="92"/>
        <v>1.0999999999999845</v>
      </c>
      <c r="BG197" s="52" t="str">
        <f>IF(BB197&lt;=BG$4,AD197,"")</f>
        <v/>
      </c>
      <c r="BH197" s="52">
        <f>IF(BC197&gt;=BH$4,AD197,"")</f>
        <v>1.0999999999999845</v>
      </c>
    </row>
    <row r="198" spans="19:60">
      <c r="S198" s="70">
        <f t="shared" si="103"/>
        <v>7</v>
      </c>
      <c r="T198" s="71">
        <f t="shared" si="103"/>
        <v>50</v>
      </c>
      <c r="U198" s="71">
        <f t="shared" si="103"/>
        <v>2</v>
      </c>
      <c r="V198" s="72">
        <f t="shared" si="75"/>
        <v>5</v>
      </c>
      <c r="W198" s="70">
        <f t="shared" si="102"/>
        <v>2</v>
      </c>
      <c r="X198" s="72">
        <f t="shared" si="102"/>
        <v>7</v>
      </c>
      <c r="Y198" s="73">
        <f t="shared" si="102"/>
        <v>0.7142857142857143</v>
      </c>
      <c r="Z198" s="73">
        <f t="shared" si="102"/>
        <v>0.5</v>
      </c>
      <c r="AA198" s="71">
        <f t="shared" si="102"/>
        <v>10000</v>
      </c>
      <c r="AB198" s="71">
        <f t="shared" si="102"/>
        <v>9905.4743711014507</v>
      </c>
      <c r="AC198" s="71">
        <f t="shared" si="79"/>
        <v>94.525628898549257</v>
      </c>
      <c r="AD198" s="76">
        <f t="shared" si="94"/>
        <v>0.99999999999998457</v>
      </c>
      <c r="AE198" s="71">
        <f t="shared" si="104"/>
        <v>0.70000000000000007</v>
      </c>
      <c r="AF198" s="71">
        <f t="shared" si="104"/>
        <v>5.6000000000000005</v>
      </c>
      <c r="AG198" s="74">
        <f t="shared" si="104"/>
        <v>200</v>
      </c>
      <c r="AH198" s="60">
        <f t="shared" si="104"/>
        <v>50</v>
      </c>
      <c r="AI198" s="60">
        <f t="shared" si="104"/>
        <v>280</v>
      </c>
      <c r="AJ198" s="60">
        <f t="shared" si="104"/>
        <v>10280</v>
      </c>
      <c r="AK198" s="60">
        <f t="shared" si="104"/>
        <v>460.27990038164342</v>
      </c>
      <c r="AL198" s="60">
        <f t="shared" si="104"/>
        <v>9.2055980076328687</v>
      </c>
      <c r="AM198" s="60">
        <f t="shared" si="104"/>
        <v>-270.98791532439691</v>
      </c>
      <c r="AN198" s="60">
        <f t="shared" si="104"/>
        <v>-270.98791532439691</v>
      </c>
      <c r="AO198" s="60">
        <f t="shared" si="104"/>
        <v>270.98791532439691</v>
      </c>
      <c r="AP198" s="61" t="str">
        <f t="shared" si="80"/>
        <v>VINTO</v>
      </c>
      <c r="AQ198" s="62">
        <f t="shared" si="76"/>
        <v>35</v>
      </c>
      <c r="AR198" s="63">
        <f t="shared" si="81"/>
        <v>10.905598007633021</v>
      </c>
      <c r="AS198" s="63">
        <f t="shared" si="82"/>
        <v>545.27990038165103</v>
      </c>
      <c r="AT198" s="63">
        <f t="shared" si="83"/>
        <v>1090.5598007633021</v>
      </c>
      <c r="AU198" s="63">
        <f t="shared" si="77"/>
        <v>-545.27990038165103</v>
      </c>
      <c r="AV198" s="68">
        <f t="shared" si="84"/>
        <v>0.1</v>
      </c>
      <c r="AW198" s="63">
        <f t="shared" si="85"/>
        <v>2726.3995019082549</v>
      </c>
      <c r="AX198" s="63">
        <f t="shared" si="86"/>
        <v>-1090.5598007633021</v>
      </c>
      <c r="AY198" s="64">
        <f t="shared" si="87"/>
        <v>1635.8397011449529</v>
      </c>
      <c r="AZ198" s="65">
        <f t="shared" si="88"/>
        <v>1541.3140722464036</v>
      </c>
      <c r="BA198" s="51">
        <f t="shared" si="89"/>
        <v>3816.9593026715575</v>
      </c>
      <c r="BB198" s="55">
        <f t="shared" si="90"/>
        <v>0.3853383653999729</v>
      </c>
      <c r="BC198" s="55">
        <f t="shared" si="91"/>
        <v>17.305779609259591</v>
      </c>
      <c r="BE198" s="52">
        <f>IF(((AS198-T198)/T198)&gt;=BE$4,AD198,"")</f>
        <v>0.99999999999998457</v>
      </c>
      <c r="BF198" s="52">
        <f t="shared" si="92"/>
        <v>0.99999999999998457</v>
      </c>
      <c r="BG198" s="52" t="str">
        <f>IF(BB198&lt;=BG$4,AD198,"")</f>
        <v/>
      </c>
      <c r="BH198" s="52">
        <f>IF(BC198&gt;=BH$4,AD198,"")</f>
        <v>0.99999999999998457</v>
      </c>
    </row>
    <row r="199" spans="19:60">
      <c r="S199" s="70">
        <f t="shared" si="103"/>
        <v>7</v>
      </c>
      <c r="T199" s="71">
        <f t="shared" si="103"/>
        <v>50</v>
      </c>
      <c r="U199" s="71">
        <f t="shared" si="103"/>
        <v>2</v>
      </c>
      <c r="V199" s="72">
        <f t="shared" si="75"/>
        <v>5</v>
      </c>
      <c r="W199" s="70">
        <f t="shared" si="102"/>
        <v>2</v>
      </c>
      <c r="X199" s="72">
        <f t="shared" si="102"/>
        <v>7</v>
      </c>
      <c r="Y199" s="73">
        <f t="shared" si="102"/>
        <v>0.7142857142857143</v>
      </c>
      <c r="Z199" s="73">
        <f t="shared" si="102"/>
        <v>0.5</v>
      </c>
      <c r="AA199" s="71">
        <f t="shared" si="102"/>
        <v>10000</v>
      </c>
      <c r="AB199" s="71">
        <f t="shared" si="102"/>
        <v>9905.4743711014507</v>
      </c>
      <c r="AC199" s="71">
        <f t="shared" si="79"/>
        <v>94.525628898549257</v>
      </c>
      <c r="AD199" s="76">
        <f t="shared" si="94"/>
        <v>0.89999999999998459</v>
      </c>
      <c r="AE199" s="71">
        <f t="shared" si="104"/>
        <v>0.70000000000000007</v>
      </c>
      <c r="AF199" s="71">
        <f t="shared" si="104"/>
        <v>5.6000000000000005</v>
      </c>
      <c r="AG199" s="74">
        <f t="shared" si="104"/>
        <v>200</v>
      </c>
      <c r="AH199" s="60">
        <f t="shared" si="104"/>
        <v>50</v>
      </c>
      <c r="AI199" s="60">
        <f t="shared" si="104"/>
        <v>280</v>
      </c>
      <c r="AJ199" s="60">
        <f t="shared" si="104"/>
        <v>10280</v>
      </c>
      <c r="AK199" s="60">
        <f t="shared" si="104"/>
        <v>460.27990038164342</v>
      </c>
      <c r="AL199" s="60">
        <f t="shared" si="104"/>
        <v>9.2055980076328687</v>
      </c>
      <c r="AM199" s="60">
        <f t="shared" si="104"/>
        <v>-270.98791532439691</v>
      </c>
      <c r="AN199" s="60">
        <f t="shared" si="104"/>
        <v>-270.98791532439691</v>
      </c>
      <c r="AO199" s="60">
        <f t="shared" si="104"/>
        <v>270.98791532439691</v>
      </c>
      <c r="AP199" s="61" t="str">
        <f t="shared" si="80"/>
        <v>VINTO</v>
      </c>
      <c r="AQ199" s="62">
        <f t="shared" si="76"/>
        <v>35</v>
      </c>
      <c r="AR199" s="63">
        <f t="shared" si="81"/>
        <v>12.006220008481153</v>
      </c>
      <c r="AS199" s="63">
        <f t="shared" si="82"/>
        <v>600.31100042405762</v>
      </c>
      <c r="AT199" s="63">
        <f t="shared" si="83"/>
        <v>1200.6220008481152</v>
      </c>
      <c r="AU199" s="63">
        <f t="shared" si="77"/>
        <v>-600.31100042405762</v>
      </c>
      <c r="AV199" s="68">
        <f t="shared" si="84"/>
        <v>0.1</v>
      </c>
      <c r="AW199" s="63">
        <f t="shared" si="85"/>
        <v>3001.555002120288</v>
      </c>
      <c r="AX199" s="63">
        <f t="shared" si="86"/>
        <v>-1200.6220008481152</v>
      </c>
      <c r="AY199" s="64">
        <f t="shared" si="87"/>
        <v>1800.9330012721728</v>
      </c>
      <c r="AZ199" s="65">
        <f t="shared" si="88"/>
        <v>1706.4073723736235</v>
      </c>
      <c r="BA199" s="51">
        <f t="shared" si="89"/>
        <v>4202.177002968403</v>
      </c>
      <c r="BB199" s="55">
        <f t="shared" si="90"/>
        <v>0.42422773968584171</v>
      </c>
      <c r="BC199" s="55">
        <f t="shared" si="91"/>
        <v>19.052324985904566</v>
      </c>
      <c r="BE199" s="52">
        <f>IF(((AS199-T199)/T199)&gt;=BE$4,AD199,"")</f>
        <v>0.89999999999998459</v>
      </c>
      <c r="BF199" s="52">
        <f t="shared" si="92"/>
        <v>0.89999999999998459</v>
      </c>
      <c r="BG199" s="52" t="str">
        <f>IF(BB199&lt;=BG$4,AD199,"")</f>
        <v/>
      </c>
      <c r="BH199" s="52">
        <f>IF(BC199&gt;=BH$4,AD199,"")</f>
        <v>0.89999999999998459</v>
      </c>
    </row>
    <row r="200" spans="19:60">
      <c r="S200" s="70">
        <f t="shared" si="103"/>
        <v>7</v>
      </c>
      <c r="T200" s="71">
        <f t="shared" si="103"/>
        <v>50</v>
      </c>
      <c r="U200" s="71">
        <f t="shared" si="103"/>
        <v>2</v>
      </c>
      <c r="V200" s="72">
        <f t="shared" ref="V200:V207" si="105">ROUND((1/U200)*S200,0)+1</f>
        <v>5</v>
      </c>
      <c r="W200" s="70">
        <f t="shared" si="102"/>
        <v>2</v>
      </c>
      <c r="X200" s="72">
        <f t="shared" si="102"/>
        <v>7</v>
      </c>
      <c r="Y200" s="73">
        <f t="shared" si="102"/>
        <v>0.7142857142857143</v>
      </c>
      <c r="Z200" s="73">
        <f t="shared" si="102"/>
        <v>0.5</v>
      </c>
      <c r="AA200" s="71">
        <f t="shared" si="102"/>
        <v>10000</v>
      </c>
      <c r="AB200" s="71">
        <f t="shared" si="102"/>
        <v>9905.4743711014507</v>
      </c>
      <c r="AC200" s="71">
        <f t="shared" si="79"/>
        <v>94.525628898549257</v>
      </c>
      <c r="AD200" s="76">
        <f t="shared" si="94"/>
        <v>0.79999999999998461</v>
      </c>
      <c r="AE200" s="71">
        <f t="shared" si="104"/>
        <v>0.70000000000000007</v>
      </c>
      <c r="AF200" s="71">
        <f t="shared" si="104"/>
        <v>5.6000000000000005</v>
      </c>
      <c r="AG200" s="74">
        <f t="shared" si="104"/>
        <v>200</v>
      </c>
      <c r="AH200" s="60">
        <f t="shared" si="104"/>
        <v>50</v>
      </c>
      <c r="AI200" s="60">
        <f t="shared" si="104"/>
        <v>280</v>
      </c>
      <c r="AJ200" s="60">
        <f t="shared" si="104"/>
        <v>10280</v>
      </c>
      <c r="AK200" s="60">
        <f t="shared" si="104"/>
        <v>460.27990038164342</v>
      </c>
      <c r="AL200" s="60">
        <f t="shared" si="104"/>
        <v>9.2055980076328687</v>
      </c>
      <c r="AM200" s="60">
        <f t="shared" si="104"/>
        <v>-270.98791532439691</v>
      </c>
      <c r="AN200" s="60">
        <f t="shared" si="104"/>
        <v>-270.98791532439691</v>
      </c>
      <c r="AO200" s="60">
        <f t="shared" si="104"/>
        <v>270.98791532439691</v>
      </c>
      <c r="AP200" s="61" t="str">
        <f t="shared" si="80"/>
        <v>VINTO</v>
      </c>
      <c r="AQ200" s="62">
        <f t="shared" ref="AQ200:AQ207" si="106">AE200*AH200</f>
        <v>35</v>
      </c>
      <c r="AR200" s="63">
        <f t="shared" si="81"/>
        <v>13.381997509541323</v>
      </c>
      <c r="AS200" s="63">
        <f t="shared" si="82"/>
        <v>669.09987547706612</v>
      </c>
      <c r="AT200" s="63">
        <f t="shared" si="83"/>
        <v>1338.1997509541322</v>
      </c>
      <c r="AU200" s="63">
        <f t="shared" ref="AU200:AU207" si="107">-AS200</f>
        <v>-669.09987547706612</v>
      </c>
      <c r="AV200" s="68">
        <f t="shared" si="84"/>
        <v>0.1</v>
      </c>
      <c r="AW200" s="63">
        <f t="shared" si="85"/>
        <v>3345.4993773853307</v>
      </c>
      <c r="AX200" s="63">
        <f t="shared" si="86"/>
        <v>-1338.1997509541322</v>
      </c>
      <c r="AY200" s="64">
        <f t="shared" si="87"/>
        <v>2007.2996264311985</v>
      </c>
      <c r="AZ200" s="65">
        <f t="shared" si="88"/>
        <v>1912.7739975326492</v>
      </c>
      <c r="BA200" s="51">
        <f t="shared" si="89"/>
        <v>4683.6991283394627</v>
      </c>
      <c r="BB200" s="55">
        <f t="shared" si="90"/>
        <v>0.47283945754317808</v>
      </c>
      <c r="BC200" s="55">
        <f t="shared" si="91"/>
        <v>21.235506706710794</v>
      </c>
      <c r="BE200" s="52">
        <f>IF(((AS200-T200)/T200)&gt;=BE$4,AD200,"")</f>
        <v>0.79999999999998461</v>
      </c>
      <c r="BF200" s="52">
        <f t="shared" si="92"/>
        <v>0.79999999999998461</v>
      </c>
      <c r="BG200" s="52" t="str">
        <f>IF(BB200&lt;=BG$4,AD200,"")</f>
        <v/>
      </c>
      <c r="BH200" s="52">
        <f>IF(BC200&gt;=BH$4,AD200,"")</f>
        <v>0.79999999999998461</v>
      </c>
    </row>
    <row r="201" spans="19:60">
      <c r="S201" s="70">
        <f t="shared" si="103"/>
        <v>7</v>
      </c>
      <c r="T201" s="71">
        <f t="shared" si="103"/>
        <v>50</v>
      </c>
      <c r="U201" s="71">
        <f t="shared" si="103"/>
        <v>2</v>
      </c>
      <c r="V201" s="72">
        <f t="shared" si="105"/>
        <v>5</v>
      </c>
      <c r="W201" s="70">
        <f t="shared" ref="W201:AB207" si="108">W200</f>
        <v>2</v>
      </c>
      <c r="X201" s="72">
        <f t="shared" si="108"/>
        <v>7</v>
      </c>
      <c r="Y201" s="73">
        <f t="shared" si="108"/>
        <v>0.7142857142857143</v>
      </c>
      <c r="Z201" s="73">
        <f t="shared" si="108"/>
        <v>0.5</v>
      </c>
      <c r="AA201" s="71">
        <f t="shared" si="108"/>
        <v>10000</v>
      </c>
      <c r="AB201" s="71">
        <f t="shared" si="108"/>
        <v>9905.4743711014507</v>
      </c>
      <c r="AC201" s="71">
        <f t="shared" ref="AC201:AC207" si="109">AA201-AB201</f>
        <v>94.525628898549257</v>
      </c>
      <c r="AD201" s="76">
        <f t="shared" si="94"/>
        <v>0.69999999999998463</v>
      </c>
      <c r="AE201" s="71">
        <f t="shared" si="104"/>
        <v>0.70000000000000007</v>
      </c>
      <c r="AF201" s="71">
        <f t="shared" si="104"/>
        <v>5.6000000000000005</v>
      </c>
      <c r="AG201" s="74">
        <f t="shared" si="104"/>
        <v>200</v>
      </c>
      <c r="AH201" s="60">
        <f t="shared" si="104"/>
        <v>50</v>
      </c>
      <c r="AI201" s="60">
        <f t="shared" si="104"/>
        <v>280</v>
      </c>
      <c r="AJ201" s="60">
        <f t="shared" si="104"/>
        <v>10280</v>
      </c>
      <c r="AK201" s="60">
        <f t="shared" si="104"/>
        <v>460.27990038164342</v>
      </c>
      <c r="AL201" s="60">
        <f t="shared" si="104"/>
        <v>9.2055980076328687</v>
      </c>
      <c r="AM201" s="60">
        <f t="shared" si="104"/>
        <v>-270.98791532439691</v>
      </c>
      <c r="AN201" s="60">
        <f t="shared" si="104"/>
        <v>-270.98791532439691</v>
      </c>
      <c r="AO201" s="60">
        <f t="shared" si="104"/>
        <v>270.98791532439691</v>
      </c>
      <c r="AP201" s="61" t="str">
        <f t="shared" ref="AP201:AP207" si="110">IF(AB201+AY201&gt;AJ201,"VINTO","")</f>
        <v>VINTO</v>
      </c>
      <c r="AQ201" s="62">
        <f t="shared" si="106"/>
        <v>35</v>
      </c>
      <c r="AR201" s="63">
        <f t="shared" ref="AR201:AR207" si="111">IF(AL201=0,1,(1+(AL201+AE201)/(AD201*(U201-1))))</f>
        <v>15.150854296618693</v>
      </c>
      <c r="AS201" s="63">
        <f t="shared" ref="AS201:AS207" si="112">IF(AR201&lt;=0,AH201,AR201*AH201)</f>
        <v>757.54271483093464</v>
      </c>
      <c r="AT201" s="63">
        <f t="shared" ref="AT201:AT207" si="113">(U201*AS201)</f>
        <v>1515.0854296618693</v>
      </c>
      <c r="AU201" s="63">
        <f t="shared" si="107"/>
        <v>-757.54271483093464</v>
      </c>
      <c r="AV201" s="68">
        <f t="shared" ref="AV201:AV207" si="114">IFERROR(AE201/X201,0)</f>
        <v>0.1</v>
      </c>
      <c r="AW201" s="63">
        <f t="shared" ref="AW201:AW207" si="115">(AT201+AU201)*V201</f>
        <v>3787.7135741546731</v>
      </c>
      <c r="AX201" s="63">
        <f t="shared" ref="AX201:AX207" si="116">AU201*W201</f>
        <v>-1515.0854296618693</v>
      </c>
      <c r="AY201" s="64">
        <f t="shared" ref="AY201:AY207" si="117">SUM(AW201:AX201)</f>
        <v>2272.6281444928036</v>
      </c>
      <c r="AZ201" s="65">
        <f t="shared" ref="AZ201:AZ207" si="118">AB201-AA201+AY201</f>
        <v>2178.1025155942543</v>
      </c>
      <c r="BA201" s="51">
        <f t="shared" ref="BA201:BA207" si="119">AS201*X201</f>
        <v>5302.7990038165426</v>
      </c>
      <c r="BB201" s="55">
        <f t="shared" ref="BB201:BB207" si="120">BA201/AB201</f>
        <v>0.5353402376454679</v>
      </c>
      <c r="BC201" s="55">
        <f t="shared" ref="BC201:BC207" si="121">IFERROR(AY201/AC201,0)</f>
        <v>24.042454633461666</v>
      </c>
      <c r="BE201" s="52">
        <f>IF(((AS201-T201)/T201)&gt;=BE$4,AD201,"")</f>
        <v>0.69999999999998463</v>
      </c>
      <c r="BF201" s="52">
        <f t="shared" ref="BF201:BF207" si="122">IF(AP201="","",AD201)</f>
        <v>0.69999999999998463</v>
      </c>
      <c r="BG201" s="52" t="str">
        <f>IF(BB201&lt;=BG$4,AD201,"")</f>
        <v/>
      </c>
      <c r="BH201" s="52">
        <f>IF(BC201&gt;=BH$4,AD201,"")</f>
        <v>0.69999999999998463</v>
      </c>
    </row>
    <row r="202" spans="19:60">
      <c r="S202" s="70">
        <f t="shared" ref="S202:U207" si="123">S201</f>
        <v>7</v>
      </c>
      <c r="T202" s="71">
        <f t="shared" si="123"/>
        <v>50</v>
      </c>
      <c r="U202" s="71">
        <f t="shared" si="123"/>
        <v>2</v>
      </c>
      <c r="V202" s="72">
        <f t="shared" si="105"/>
        <v>5</v>
      </c>
      <c r="W202" s="70">
        <f t="shared" si="108"/>
        <v>2</v>
      </c>
      <c r="X202" s="72">
        <f t="shared" si="108"/>
        <v>7</v>
      </c>
      <c r="Y202" s="73">
        <f t="shared" si="108"/>
        <v>0.7142857142857143</v>
      </c>
      <c r="Z202" s="73">
        <f t="shared" si="108"/>
        <v>0.5</v>
      </c>
      <c r="AA202" s="71">
        <f t="shared" si="108"/>
        <v>10000</v>
      </c>
      <c r="AB202" s="71">
        <f t="shared" si="108"/>
        <v>9905.4743711014507</v>
      </c>
      <c r="AC202" s="71">
        <f t="shared" si="109"/>
        <v>94.525628898549257</v>
      </c>
      <c r="AD202" s="76">
        <f t="shared" ref="AD202:AD207" si="124">AD201-0.1</f>
        <v>0.59999999999998466</v>
      </c>
      <c r="AE202" s="71">
        <f t="shared" ref="AE202:AO207" si="125">AE201</f>
        <v>0.70000000000000007</v>
      </c>
      <c r="AF202" s="71">
        <f t="shared" si="125"/>
        <v>5.6000000000000005</v>
      </c>
      <c r="AG202" s="74">
        <f t="shared" si="125"/>
        <v>200</v>
      </c>
      <c r="AH202" s="60">
        <f t="shared" si="125"/>
        <v>50</v>
      </c>
      <c r="AI202" s="60">
        <f t="shared" si="125"/>
        <v>280</v>
      </c>
      <c r="AJ202" s="60">
        <f t="shared" si="125"/>
        <v>10280</v>
      </c>
      <c r="AK202" s="60">
        <f t="shared" si="125"/>
        <v>460.27990038164342</v>
      </c>
      <c r="AL202" s="60">
        <f t="shared" si="125"/>
        <v>9.2055980076328687</v>
      </c>
      <c r="AM202" s="60">
        <f t="shared" si="125"/>
        <v>-270.98791532439691</v>
      </c>
      <c r="AN202" s="60">
        <f t="shared" si="125"/>
        <v>-270.98791532439691</v>
      </c>
      <c r="AO202" s="60">
        <f t="shared" si="125"/>
        <v>270.98791532439691</v>
      </c>
      <c r="AP202" s="61" t="str">
        <f t="shared" si="110"/>
        <v>VINTO</v>
      </c>
      <c r="AQ202" s="62">
        <f t="shared" si="106"/>
        <v>35</v>
      </c>
      <c r="AR202" s="63">
        <f t="shared" si="111"/>
        <v>17.509330012721868</v>
      </c>
      <c r="AS202" s="63">
        <f t="shared" si="112"/>
        <v>875.46650063609343</v>
      </c>
      <c r="AT202" s="63">
        <f t="shared" si="113"/>
        <v>1750.9330012721869</v>
      </c>
      <c r="AU202" s="63">
        <f t="shared" si="107"/>
        <v>-875.46650063609343</v>
      </c>
      <c r="AV202" s="68">
        <f t="shared" si="114"/>
        <v>0.1</v>
      </c>
      <c r="AW202" s="63">
        <f t="shared" si="115"/>
        <v>4377.332503180467</v>
      </c>
      <c r="AX202" s="63">
        <f t="shared" si="116"/>
        <v>-1750.9330012721869</v>
      </c>
      <c r="AY202" s="64">
        <f t="shared" si="117"/>
        <v>2626.3995019082804</v>
      </c>
      <c r="AZ202" s="65">
        <f t="shared" si="118"/>
        <v>2531.8738730097311</v>
      </c>
      <c r="BA202" s="51">
        <f t="shared" si="119"/>
        <v>6128.2655044526537</v>
      </c>
      <c r="BB202" s="55">
        <f t="shared" si="120"/>
        <v>0.61867461111518818</v>
      </c>
      <c r="BC202" s="55">
        <f t="shared" si="121"/>
        <v>27.785051869129532</v>
      </c>
      <c r="BE202" s="52">
        <f>IF(((AS202-T202)/T202)&gt;=BE$4,AD202,"")</f>
        <v>0.59999999999998466</v>
      </c>
      <c r="BF202" s="52">
        <f t="shared" si="122"/>
        <v>0.59999999999998466</v>
      </c>
      <c r="BG202" s="52" t="str">
        <f>IF(BB202&lt;=BG$4,AD202,"")</f>
        <v/>
      </c>
      <c r="BH202" s="52">
        <f>IF(BC202&gt;=BH$4,AD202,"")</f>
        <v>0.59999999999998466</v>
      </c>
    </row>
    <row r="203" spans="19:60">
      <c r="S203" s="70">
        <f t="shared" si="123"/>
        <v>7</v>
      </c>
      <c r="T203" s="71">
        <f t="shared" si="123"/>
        <v>50</v>
      </c>
      <c r="U203" s="71">
        <f t="shared" si="123"/>
        <v>2</v>
      </c>
      <c r="V203" s="72">
        <f t="shared" si="105"/>
        <v>5</v>
      </c>
      <c r="W203" s="70">
        <f t="shared" si="108"/>
        <v>2</v>
      </c>
      <c r="X203" s="72">
        <f t="shared" si="108"/>
        <v>7</v>
      </c>
      <c r="Y203" s="73">
        <f t="shared" si="108"/>
        <v>0.7142857142857143</v>
      </c>
      <c r="Z203" s="73">
        <f t="shared" si="108"/>
        <v>0.5</v>
      </c>
      <c r="AA203" s="71">
        <f t="shared" si="108"/>
        <v>10000</v>
      </c>
      <c r="AB203" s="71">
        <f t="shared" si="108"/>
        <v>9905.4743711014507</v>
      </c>
      <c r="AC203" s="71">
        <f t="shared" si="109"/>
        <v>94.525628898549257</v>
      </c>
      <c r="AD203" s="76">
        <f t="shared" si="124"/>
        <v>0.49999999999998468</v>
      </c>
      <c r="AE203" s="71">
        <f t="shared" si="125"/>
        <v>0.70000000000000007</v>
      </c>
      <c r="AF203" s="71">
        <f t="shared" si="125"/>
        <v>5.6000000000000005</v>
      </c>
      <c r="AG203" s="74">
        <f t="shared" si="125"/>
        <v>200</v>
      </c>
      <c r="AH203" s="60">
        <f t="shared" si="125"/>
        <v>50</v>
      </c>
      <c r="AI203" s="60">
        <f t="shared" si="125"/>
        <v>280</v>
      </c>
      <c r="AJ203" s="60">
        <f t="shared" si="125"/>
        <v>10280</v>
      </c>
      <c r="AK203" s="60">
        <f t="shared" si="125"/>
        <v>460.27990038164342</v>
      </c>
      <c r="AL203" s="60">
        <f t="shared" si="125"/>
        <v>9.2055980076328687</v>
      </c>
      <c r="AM203" s="60">
        <f t="shared" si="125"/>
        <v>-270.98791532439691</v>
      </c>
      <c r="AN203" s="60">
        <f t="shared" si="125"/>
        <v>-270.98791532439691</v>
      </c>
      <c r="AO203" s="60">
        <f t="shared" si="125"/>
        <v>270.98791532439691</v>
      </c>
      <c r="AP203" s="61" t="str">
        <f t="shared" si="110"/>
        <v>VINTO</v>
      </c>
      <c r="AQ203" s="62">
        <f t="shared" si="106"/>
        <v>35</v>
      </c>
      <c r="AR203" s="63">
        <f t="shared" si="111"/>
        <v>20.811196015266344</v>
      </c>
      <c r="AS203" s="63">
        <f t="shared" si="112"/>
        <v>1040.5598007633171</v>
      </c>
      <c r="AT203" s="63">
        <f t="shared" si="113"/>
        <v>2081.1196015266341</v>
      </c>
      <c r="AU203" s="63">
        <f t="shared" si="107"/>
        <v>-1040.5598007633171</v>
      </c>
      <c r="AV203" s="68">
        <f t="shared" si="114"/>
        <v>0.1</v>
      </c>
      <c r="AW203" s="63">
        <f t="shared" si="115"/>
        <v>5202.7990038165854</v>
      </c>
      <c r="AX203" s="63">
        <f t="shared" si="116"/>
        <v>-2081.1196015266341</v>
      </c>
      <c r="AY203" s="64">
        <f t="shared" si="117"/>
        <v>3121.6794022899512</v>
      </c>
      <c r="AZ203" s="65">
        <f t="shared" si="118"/>
        <v>3027.153773391402</v>
      </c>
      <c r="BA203" s="51">
        <f t="shared" si="119"/>
        <v>7283.9186053432195</v>
      </c>
      <c r="BB203" s="55">
        <f t="shared" si="120"/>
        <v>0.7353427339727977</v>
      </c>
      <c r="BC203" s="55">
        <f t="shared" si="121"/>
        <v>33.024687999064575</v>
      </c>
      <c r="BE203" s="52">
        <f>IF(((AS203-T203)/T203)&gt;=BE$4,AD203,"")</f>
        <v>0.49999999999998468</v>
      </c>
      <c r="BF203" s="52">
        <f t="shared" si="122"/>
        <v>0.49999999999998468</v>
      </c>
      <c r="BG203" s="52" t="str">
        <f>IF(BB203&lt;=BG$4,AD203,"")</f>
        <v/>
      </c>
      <c r="BH203" s="52">
        <f>IF(BC203&gt;=BH$4,AD203,"")</f>
        <v>0.49999999999998468</v>
      </c>
    </row>
    <row r="204" spans="19:60">
      <c r="S204" s="70">
        <f t="shared" si="123"/>
        <v>7</v>
      </c>
      <c r="T204" s="71">
        <f t="shared" si="123"/>
        <v>50</v>
      </c>
      <c r="U204" s="71">
        <f t="shared" si="123"/>
        <v>2</v>
      </c>
      <c r="V204" s="72">
        <f t="shared" si="105"/>
        <v>5</v>
      </c>
      <c r="W204" s="70">
        <f t="shared" si="108"/>
        <v>2</v>
      </c>
      <c r="X204" s="72">
        <f t="shared" si="108"/>
        <v>7</v>
      </c>
      <c r="Y204" s="73">
        <f t="shared" si="108"/>
        <v>0.7142857142857143</v>
      </c>
      <c r="Z204" s="73">
        <f t="shared" si="108"/>
        <v>0.5</v>
      </c>
      <c r="AA204" s="71">
        <f t="shared" si="108"/>
        <v>10000</v>
      </c>
      <c r="AB204" s="71">
        <f t="shared" si="108"/>
        <v>9905.4743711014507</v>
      </c>
      <c r="AC204" s="71">
        <f t="shared" si="109"/>
        <v>94.525628898549257</v>
      </c>
      <c r="AD204" s="76">
        <f t="shared" si="124"/>
        <v>0.3999999999999847</v>
      </c>
      <c r="AE204" s="71">
        <f t="shared" si="125"/>
        <v>0.70000000000000007</v>
      </c>
      <c r="AF204" s="71">
        <f t="shared" si="125"/>
        <v>5.6000000000000005</v>
      </c>
      <c r="AG204" s="74">
        <f t="shared" si="125"/>
        <v>200</v>
      </c>
      <c r="AH204" s="60">
        <f t="shared" si="125"/>
        <v>50</v>
      </c>
      <c r="AI204" s="60">
        <f t="shared" si="125"/>
        <v>280</v>
      </c>
      <c r="AJ204" s="60">
        <f t="shared" si="125"/>
        <v>10280</v>
      </c>
      <c r="AK204" s="60">
        <f t="shared" si="125"/>
        <v>460.27990038164342</v>
      </c>
      <c r="AL204" s="60">
        <f t="shared" si="125"/>
        <v>9.2055980076328687</v>
      </c>
      <c r="AM204" s="60">
        <f t="shared" si="125"/>
        <v>-270.98791532439691</v>
      </c>
      <c r="AN204" s="60">
        <f t="shared" si="125"/>
        <v>-270.98791532439691</v>
      </c>
      <c r="AO204" s="60">
        <f t="shared" si="125"/>
        <v>270.98791532439691</v>
      </c>
      <c r="AP204" s="61" t="str">
        <f t="shared" si="110"/>
        <v>VINTO</v>
      </c>
      <c r="AQ204" s="62">
        <f t="shared" si="106"/>
        <v>35</v>
      </c>
      <c r="AR204" s="63">
        <f t="shared" si="111"/>
        <v>25.763995019083119</v>
      </c>
      <c r="AS204" s="63">
        <f t="shared" si="112"/>
        <v>1288.1997509541559</v>
      </c>
      <c r="AT204" s="63">
        <f t="shared" si="113"/>
        <v>2576.3995019083118</v>
      </c>
      <c r="AU204" s="63">
        <f t="shared" si="107"/>
        <v>-1288.1997509541559</v>
      </c>
      <c r="AV204" s="68">
        <f t="shared" si="114"/>
        <v>0.1</v>
      </c>
      <c r="AW204" s="63">
        <f t="shared" si="115"/>
        <v>6440.9987547707797</v>
      </c>
      <c r="AX204" s="63">
        <f t="shared" si="116"/>
        <v>-2576.3995019083118</v>
      </c>
      <c r="AY204" s="64">
        <f t="shared" si="117"/>
        <v>3864.5992528624679</v>
      </c>
      <c r="AZ204" s="65">
        <f t="shared" si="118"/>
        <v>3770.0736239639186</v>
      </c>
      <c r="BA204" s="51">
        <f t="shared" si="119"/>
        <v>9017.398256679091</v>
      </c>
      <c r="BB204" s="55">
        <f t="shared" si="120"/>
        <v>0.91034491825921415</v>
      </c>
      <c r="BC204" s="55">
        <f t="shared" si="121"/>
        <v>40.88414219396725</v>
      </c>
      <c r="BE204" s="52">
        <f>IF(((AS204-T204)/T204)&gt;=BE$4,AD204,"")</f>
        <v>0.3999999999999847</v>
      </c>
      <c r="BF204" s="52">
        <f t="shared" si="122"/>
        <v>0.3999999999999847</v>
      </c>
      <c r="BG204" s="52" t="str">
        <f>IF(BB204&lt;=BG$4,AD204,"")</f>
        <v/>
      </c>
      <c r="BH204" s="52">
        <f>IF(BC204&gt;=BH$4,AD204,"")</f>
        <v>0.3999999999999847</v>
      </c>
    </row>
    <row r="205" spans="19:60">
      <c r="S205" s="70">
        <f t="shared" si="123"/>
        <v>7</v>
      </c>
      <c r="T205" s="71">
        <f t="shared" si="123"/>
        <v>50</v>
      </c>
      <c r="U205" s="71">
        <f t="shared" si="123"/>
        <v>2</v>
      </c>
      <c r="V205" s="72">
        <f t="shared" si="105"/>
        <v>5</v>
      </c>
      <c r="W205" s="70">
        <f t="shared" si="108"/>
        <v>2</v>
      </c>
      <c r="X205" s="72">
        <f t="shared" si="108"/>
        <v>7</v>
      </c>
      <c r="Y205" s="73">
        <f t="shared" si="108"/>
        <v>0.7142857142857143</v>
      </c>
      <c r="Z205" s="73">
        <f t="shared" si="108"/>
        <v>0.5</v>
      </c>
      <c r="AA205" s="71">
        <f t="shared" si="108"/>
        <v>10000</v>
      </c>
      <c r="AB205" s="71">
        <f t="shared" si="108"/>
        <v>9905.4743711014507</v>
      </c>
      <c r="AC205" s="71">
        <f t="shared" si="109"/>
        <v>94.525628898549257</v>
      </c>
      <c r="AD205" s="76">
        <f t="shared" si="124"/>
        <v>0.29999999999998472</v>
      </c>
      <c r="AE205" s="71">
        <f t="shared" si="125"/>
        <v>0.70000000000000007</v>
      </c>
      <c r="AF205" s="71">
        <f t="shared" si="125"/>
        <v>5.6000000000000005</v>
      </c>
      <c r="AG205" s="74">
        <f t="shared" si="125"/>
        <v>200</v>
      </c>
      <c r="AH205" s="60">
        <f t="shared" si="125"/>
        <v>50</v>
      </c>
      <c r="AI205" s="60">
        <f t="shared" si="125"/>
        <v>280</v>
      </c>
      <c r="AJ205" s="60">
        <f t="shared" si="125"/>
        <v>10280</v>
      </c>
      <c r="AK205" s="60">
        <f t="shared" si="125"/>
        <v>460.27990038164342</v>
      </c>
      <c r="AL205" s="60">
        <f t="shared" si="125"/>
        <v>9.2055980076328687</v>
      </c>
      <c r="AM205" s="60">
        <f t="shared" si="125"/>
        <v>-270.98791532439691</v>
      </c>
      <c r="AN205" s="60">
        <f t="shared" si="125"/>
        <v>-270.98791532439691</v>
      </c>
      <c r="AO205" s="60">
        <f t="shared" si="125"/>
        <v>270.98791532439691</v>
      </c>
      <c r="AP205" s="61" t="str">
        <f t="shared" si="110"/>
        <v>VINTO</v>
      </c>
      <c r="AQ205" s="62">
        <f t="shared" si="106"/>
        <v>35</v>
      </c>
      <c r="AR205" s="63">
        <f t="shared" si="111"/>
        <v>34.018660025444575</v>
      </c>
      <c r="AS205" s="63">
        <f t="shared" si="112"/>
        <v>1700.9330012722287</v>
      </c>
      <c r="AT205" s="63">
        <f t="shared" si="113"/>
        <v>3401.8660025444574</v>
      </c>
      <c r="AU205" s="63">
        <f t="shared" si="107"/>
        <v>-1700.9330012722287</v>
      </c>
      <c r="AV205" s="68">
        <f t="shared" si="114"/>
        <v>0.1</v>
      </c>
      <c r="AW205" s="63">
        <f t="shared" si="115"/>
        <v>8504.6650063611432</v>
      </c>
      <c r="AX205" s="63">
        <f t="shared" si="116"/>
        <v>-3401.8660025444574</v>
      </c>
      <c r="AY205" s="64">
        <f t="shared" si="117"/>
        <v>5102.7990038166863</v>
      </c>
      <c r="AZ205" s="65">
        <f t="shared" si="118"/>
        <v>5008.2733749181371</v>
      </c>
      <c r="BA205" s="51">
        <f t="shared" si="119"/>
        <v>11906.5310089056</v>
      </c>
      <c r="BB205" s="55">
        <f t="shared" si="120"/>
        <v>1.2020152254032475</v>
      </c>
      <c r="BC205" s="55">
        <f t="shared" si="121"/>
        <v>53.983232518805302</v>
      </c>
      <c r="BE205" s="52">
        <f>IF(((AS205-T205)/T205)&gt;=BE$4,AD205,"")</f>
        <v>0.29999999999998472</v>
      </c>
      <c r="BF205" s="52">
        <f t="shared" si="122"/>
        <v>0.29999999999998472</v>
      </c>
      <c r="BG205" s="52" t="str">
        <f>IF(BB205&lt;=BG$4,AD205,"")</f>
        <v/>
      </c>
      <c r="BH205" s="52">
        <f>IF(BC205&gt;=BH$4,AD205,"")</f>
        <v>0.29999999999998472</v>
      </c>
    </row>
    <row r="206" spans="19:60">
      <c r="S206" s="70">
        <f t="shared" si="123"/>
        <v>7</v>
      </c>
      <c r="T206" s="71">
        <f t="shared" si="123"/>
        <v>50</v>
      </c>
      <c r="U206" s="71">
        <f t="shared" si="123"/>
        <v>2</v>
      </c>
      <c r="V206" s="72">
        <f t="shared" si="105"/>
        <v>5</v>
      </c>
      <c r="W206" s="70">
        <f t="shared" si="108"/>
        <v>2</v>
      </c>
      <c r="X206" s="72">
        <f t="shared" si="108"/>
        <v>7</v>
      </c>
      <c r="Y206" s="73">
        <f t="shared" si="108"/>
        <v>0.7142857142857143</v>
      </c>
      <c r="Z206" s="73">
        <f t="shared" si="108"/>
        <v>0.5</v>
      </c>
      <c r="AA206" s="71">
        <f t="shared" si="108"/>
        <v>10000</v>
      </c>
      <c r="AB206" s="71">
        <f t="shared" si="108"/>
        <v>9905.4743711014507</v>
      </c>
      <c r="AC206" s="71">
        <f t="shared" si="109"/>
        <v>94.525628898549257</v>
      </c>
      <c r="AD206" s="76">
        <f t="shared" si="124"/>
        <v>0.19999999999998472</v>
      </c>
      <c r="AE206" s="71">
        <f t="shared" si="125"/>
        <v>0.70000000000000007</v>
      </c>
      <c r="AF206" s="71">
        <f t="shared" si="125"/>
        <v>5.6000000000000005</v>
      </c>
      <c r="AG206" s="74">
        <f t="shared" si="125"/>
        <v>200</v>
      </c>
      <c r="AH206" s="60">
        <f t="shared" si="125"/>
        <v>50</v>
      </c>
      <c r="AI206" s="60">
        <f t="shared" si="125"/>
        <v>280</v>
      </c>
      <c r="AJ206" s="60">
        <f t="shared" si="125"/>
        <v>10280</v>
      </c>
      <c r="AK206" s="60">
        <f t="shared" si="125"/>
        <v>460.27990038164342</v>
      </c>
      <c r="AL206" s="60">
        <f t="shared" si="125"/>
        <v>9.2055980076328687</v>
      </c>
      <c r="AM206" s="60">
        <f t="shared" si="125"/>
        <v>-270.98791532439691</v>
      </c>
      <c r="AN206" s="60">
        <f t="shared" si="125"/>
        <v>-270.98791532439691</v>
      </c>
      <c r="AO206" s="60">
        <f t="shared" si="125"/>
        <v>270.98791532439691</v>
      </c>
      <c r="AP206" s="61" t="str">
        <f t="shared" si="110"/>
        <v>VINTO</v>
      </c>
      <c r="AQ206" s="62">
        <f t="shared" si="106"/>
        <v>35</v>
      </c>
      <c r="AR206" s="63">
        <f t="shared" si="111"/>
        <v>50.527990038168127</v>
      </c>
      <c r="AS206" s="63">
        <f t="shared" si="112"/>
        <v>2526.3995019084064</v>
      </c>
      <c r="AT206" s="63">
        <f t="shared" si="113"/>
        <v>5052.7990038168127</v>
      </c>
      <c r="AU206" s="63">
        <f t="shared" si="107"/>
        <v>-2526.3995019084064</v>
      </c>
      <c r="AV206" s="68">
        <f t="shared" si="114"/>
        <v>0.1</v>
      </c>
      <c r="AW206" s="63">
        <f t="shared" si="115"/>
        <v>12631.997509542032</v>
      </c>
      <c r="AX206" s="63">
        <f t="shared" si="116"/>
        <v>-5052.7990038168127</v>
      </c>
      <c r="AY206" s="64">
        <f t="shared" si="117"/>
        <v>7579.1985057252195</v>
      </c>
      <c r="AZ206" s="65">
        <f t="shared" si="118"/>
        <v>7484.6728768266703</v>
      </c>
      <c r="BA206" s="51">
        <f t="shared" si="119"/>
        <v>17684.796513358844</v>
      </c>
      <c r="BB206" s="55">
        <f t="shared" si="120"/>
        <v>1.7853558396913365</v>
      </c>
      <c r="BC206" s="55">
        <f t="shared" si="121"/>
        <v>80.181413168482422</v>
      </c>
      <c r="BE206" s="52">
        <f>IF(((AS206-T206)/T206)&gt;=BE$4,AD206,"")</f>
        <v>0.19999999999998472</v>
      </c>
      <c r="BF206" s="52">
        <f t="shared" si="122"/>
        <v>0.19999999999998472</v>
      </c>
      <c r="BG206" s="52" t="str">
        <f>IF(BB206&lt;=BG$4,AD206,"")</f>
        <v/>
      </c>
      <c r="BH206" s="52">
        <f>IF(BC206&gt;=BH$4,AD206,"")</f>
        <v>0.19999999999998472</v>
      </c>
    </row>
    <row r="207" spans="19:60">
      <c r="S207" s="70">
        <f t="shared" si="123"/>
        <v>7</v>
      </c>
      <c r="T207" s="71">
        <f t="shared" si="123"/>
        <v>50</v>
      </c>
      <c r="U207" s="71">
        <f t="shared" si="123"/>
        <v>2</v>
      </c>
      <c r="V207" s="72">
        <f t="shared" si="105"/>
        <v>5</v>
      </c>
      <c r="W207" s="70">
        <f t="shared" si="108"/>
        <v>2</v>
      </c>
      <c r="X207" s="72">
        <f t="shared" si="108"/>
        <v>7</v>
      </c>
      <c r="Y207" s="73">
        <f t="shared" si="108"/>
        <v>0.7142857142857143</v>
      </c>
      <c r="Z207" s="73">
        <f t="shared" si="108"/>
        <v>0.5</v>
      </c>
      <c r="AA207" s="71">
        <f t="shared" si="108"/>
        <v>10000</v>
      </c>
      <c r="AB207" s="71">
        <f t="shared" si="108"/>
        <v>9905.4743711014507</v>
      </c>
      <c r="AC207" s="71">
        <f t="shared" si="109"/>
        <v>94.525628898549257</v>
      </c>
      <c r="AD207" s="76">
        <f t="shared" si="124"/>
        <v>9.9999999999984712E-2</v>
      </c>
      <c r="AE207" s="71">
        <f t="shared" si="125"/>
        <v>0.70000000000000007</v>
      </c>
      <c r="AF207" s="71">
        <f t="shared" si="125"/>
        <v>5.6000000000000005</v>
      </c>
      <c r="AG207" s="74">
        <f t="shared" si="125"/>
        <v>200</v>
      </c>
      <c r="AH207" s="60">
        <f t="shared" si="125"/>
        <v>50</v>
      </c>
      <c r="AI207" s="60">
        <f t="shared" si="125"/>
        <v>280</v>
      </c>
      <c r="AJ207" s="60">
        <f t="shared" si="125"/>
        <v>10280</v>
      </c>
      <c r="AK207" s="60">
        <f t="shared" si="125"/>
        <v>460.27990038164342</v>
      </c>
      <c r="AL207" s="60">
        <f t="shared" si="125"/>
        <v>9.2055980076328687</v>
      </c>
      <c r="AM207" s="60">
        <f t="shared" si="125"/>
        <v>-270.98791532439691</v>
      </c>
      <c r="AN207" s="60">
        <f t="shared" si="125"/>
        <v>-270.98791532439691</v>
      </c>
      <c r="AO207" s="60">
        <f t="shared" si="125"/>
        <v>270.98791532439691</v>
      </c>
      <c r="AP207" s="61" t="str">
        <f t="shared" si="110"/>
        <v>VINTO</v>
      </c>
      <c r="AQ207" s="62">
        <f t="shared" si="106"/>
        <v>35</v>
      </c>
      <c r="AR207" s="63">
        <f t="shared" si="111"/>
        <v>100.05598007634383</v>
      </c>
      <c r="AS207" s="63">
        <f t="shared" si="112"/>
        <v>5002.7990038171911</v>
      </c>
      <c r="AT207" s="63">
        <f t="shared" si="113"/>
        <v>10005.598007634382</v>
      </c>
      <c r="AU207" s="63">
        <f t="shared" si="107"/>
        <v>-5002.7990038171911</v>
      </c>
      <c r="AV207" s="68">
        <f t="shared" si="114"/>
        <v>0.1</v>
      </c>
      <c r="AW207" s="63">
        <f t="shared" si="115"/>
        <v>25013.995019085956</v>
      </c>
      <c r="AX207" s="63">
        <f t="shared" si="116"/>
        <v>-10005.598007634382</v>
      </c>
      <c r="AY207" s="64">
        <f t="shared" si="117"/>
        <v>15008.397011451574</v>
      </c>
      <c r="AZ207" s="65">
        <f t="shared" si="118"/>
        <v>14913.871382553025</v>
      </c>
      <c r="BA207" s="51">
        <f t="shared" si="119"/>
        <v>35019.593026720337</v>
      </c>
      <c r="BB207" s="55">
        <f t="shared" si="120"/>
        <v>3.5353776825557817</v>
      </c>
      <c r="BC207" s="55">
        <f t="shared" si="121"/>
        <v>158.77595511752176</v>
      </c>
      <c r="BE207" s="52">
        <f>IF(((AS207-T207)/T207)&gt;=BE$4,AD207,"")</f>
        <v>9.9999999999984712E-2</v>
      </c>
      <c r="BF207" s="52">
        <f t="shared" si="122"/>
        <v>9.9999999999984712E-2</v>
      </c>
      <c r="BG207" s="52" t="str">
        <f>IF(BB207&lt;=BG$4,AD207,"")</f>
        <v/>
      </c>
      <c r="BH207" s="52">
        <f>IF(BC207&gt;=BH$4,AD207,"")</f>
        <v>9.9999999999984712E-2</v>
      </c>
    </row>
  </sheetData>
  <conditionalFormatting sqref="E8:E27">
    <cfRule type="cellIs" dxfId="172" priority="20" operator="equal">
      <formula>"LOSS"</formula>
    </cfRule>
    <cfRule type="cellIs" dxfId="171" priority="21" operator="equal">
      <formula>"WIN"</formula>
    </cfRule>
  </conditionalFormatting>
  <conditionalFormatting sqref="M8:M28">
    <cfRule type="cellIs" dxfId="170" priority="18" operator="lessThan">
      <formula>0</formula>
    </cfRule>
    <cfRule type="cellIs" dxfId="169" priority="19" operator="greaterThan">
      <formula>0</formula>
    </cfRule>
  </conditionalFormatting>
  <conditionalFormatting sqref="H4">
    <cfRule type="cellIs" dxfId="168" priority="16" operator="lessThan">
      <formula>0</formula>
    </cfRule>
    <cfRule type="cellIs" dxfId="167" priority="17" operator="greaterThan">
      <formula>0</formula>
    </cfRule>
  </conditionalFormatting>
  <conditionalFormatting sqref="E8:E23">
    <cfRule type="cellIs" dxfId="166" priority="14" operator="equal">
      <formula>"LOSS"</formula>
    </cfRule>
    <cfRule type="cellIs" dxfId="165" priority="15" operator="equal">
      <formula>"WIN"</formula>
    </cfRule>
  </conditionalFormatting>
  <conditionalFormatting sqref="F8:F13">
    <cfRule type="cellIs" dxfId="164" priority="12" operator="equal">
      <formula>"LOSS"</formula>
    </cfRule>
    <cfRule type="cellIs" dxfId="163" priority="13" operator="equal">
      <formula>"WIN"</formula>
    </cfRule>
  </conditionalFormatting>
  <conditionalFormatting sqref="E8:E17">
    <cfRule type="cellIs" dxfId="162" priority="10" operator="equal">
      <formula>"LOSS"</formula>
    </cfRule>
    <cfRule type="cellIs" dxfId="161" priority="11" operator="equal">
      <formula>"WIN"</formula>
    </cfRule>
  </conditionalFormatting>
  <conditionalFormatting sqref="F8:F13">
    <cfRule type="cellIs" dxfId="160" priority="8" operator="equal">
      <formula>"LOSS"</formula>
    </cfRule>
    <cfRule type="cellIs" dxfId="159" priority="9" operator="equal">
      <formula>"WIN"</formula>
    </cfRule>
  </conditionalFormatting>
  <conditionalFormatting sqref="E8:E23">
    <cfRule type="cellIs" dxfId="158" priority="6" operator="equal">
      <formula>"LOSS"</formula>
    </cfRule>
    <cfRule type="cellIs" dxfId="157" priority="7" operator="equal">
      <formula>"WIN"</formula>
    </cfRule>
  </conditionalFormatting>
  <conditionalFormatting sqref="E8:E17">
    <cfRule type="cellIs" dxfId="156" priority="4" operator="equal">
      <formula>"LOSS"</formula>
    </cfRule>
    <cfRule type="cellIs" dxfId="155" priority="5" operator="equal">
      <formula>"WIN"</formula>
    </cfRule>
  </conditionalFormatting>
  <conditionalFormatting sqref="AY8:AZ207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BC9:BC207 S6 S8:BA207">
    <cfRule type="expression" dxfId="13" priority="1">
      <formula>$Y6=1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Grafici</vt:lpstr>
      </vt:variant>
      <vt:variant>
        <vt:i4>1</vt:i4>
      </vt:variant>
    </vt:vector>
  </HeadingPairs>
  <TitlesOfParts>
    <vt:vector size="14" baseType="lpstr">
      <vt:lpstr>MENU</vt:lpstr>
      <vt:lpstr>1°TRANCE</vt:lpstr>
      <vt:lpstr>2°TRANCE</vt:lpstr>
      <vt:lpstr>3°TRANCE</vt:lpstr>
      <vt:lpstr>4°TRANCE</vt:lpstr>
      <vt:lpstr>5°TRANCE</vt:lpstr>
      <vt:lpstr>6°TRANCE</vt:lpstr>
      <vt:lpstr>7°TRANCE</vt:lpstr>
      <vt:lpstr>8°TRANCE</vt:lpstr>
      <vt:lpstr>9°TRANCE</vt:lpstr>
      <vt:lpstr>10°TRANCE</vt:lpstr>
      <vt:lpstr>Foglio6</vt:lpstr>
      <vt:lpstr>Spettanza</vt:lpstr>
      <vt:lpstr>Grafico Spettanza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PROBETTINGMANAGEMENT</dc:title>
  <dc:creator>SpezzaKorna</dc:creator>
  <cp:lastModifiedBy>BBros</cp:lastModifiedBy>
  <dcterms:created xsi:type="dcterms:W3CDTF">2015-03-14T21:25:21Z</dcterms:created>
  <dcterms:modified xsi:type="dcterms:W3CDTF">2015-08-04T23:28:09Z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7a187d8d-1a13-40b2-93cc-7d101079db17</vt:lpwstr>
  </property>
</Properties>
</file>