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ozov\Desktop\"/>
    </mc:Choice>
  </mc:AlternateContent>
  <bookViews>
    <workbookView xWindow="360" yWindow="840" windowWidth="15195" windowHeight="11460" tabRatio="382"/>
  </bookViews>
  <sheets>
    <sheet name="ion_ir_01mar19_v2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F19" i="1" l="1"/>
  <c r="E19" i="1"/>
  <c r="E20" i="1" l="1"/>
  <c r="F20" i="1" s="1"/>
  <c r="F22" i="1" l="1"/>
  <c r="F23" i="1"/>
  <c r="F24" i="1"/>
  <c r="F25" i="1"/>
  <c r="F26" i="1"/>
  <c r="F27" i="1"/>
  <c r="F21" i="1"/>
  <c r="E22" i="1"/>
  <c r="E23" i="1"/>
  <c r="E24" i="1"/>
  <c r="E25" i="1"/>
  <c r="E26" i="1"/>
  <c r="E27" i="1"/>
  <c r="E21" i="1"/>
</calcChain>
</file>

<file path=xl/sharedStrings.xml><?xml version="1.0" encoding="utf-8"?>
<sst xmlns="http://schemas.openxmlformats.org/spreadsheetml/2006/main" count="69" uniqueCount="50">
  <si>
    <t>Element name</t>
  </si>
  <si>
    <t>Type</t>
  </si>
  <si>
    <t>Length [m]</t>
  </si>
  <si>
    <t>X center [m]</t>
  </si>
  <si>
    <t>Y center [m]</t>
  </si>
  <si>
    <t>Z center [m]</t>
  </si>
  <si>
    <t>Theta center [rad]</t>
  </si>
  <si>
    <t>Good field half-aperture [cm]</t>
  </si>
  <si>
    <t>Outer Radius [cm]</t>
  </si>
  <si>
    <t>QUADRUPOLE</t>
  </si>
  <si>
    <t>RBEND</t>
  </si>
  <si>
    <t>Phi [rad]</t>
  </si>
  <si>
    <t>Dipole field [T]</t>
  </si>
  <si>
    <t>Bx</t>
  </si>
  <si>
    <t>By</t>
  </si>
  <si>
    <t>Quadrupole field [T/m]</t>
  </si>
  <si>
    <t>Normal</t>
  </si>
  <si>
    <t>Skew</t>
  </si>
  <si>
    <t>Sextupole [T/m^2]</t>
  </si>
  <si>
    <t>Solenoid [T]</t>
  </si>
  <si>
    <t>Detector region ion elements</t>
  </si>
  <si>
    <r>
      <t>Upstream elements</t>
    </r>
    <r>
      <rPr>
        <b/>
        <u/>
        <sz val="10"/>
        <rFont val="Arial"/>
        <family val="2"/>
      </rPr>
      <t/>
    </r>
  </si>
  <si>
    <t>Inner Half-A [cm]</t>
  </si>
  <si>
    <t xml:space="preserve">Downstream elements </t>
  </si>
  <si>
    <t>SOLENOID</t>
  </si>
  <si>
    <t>KICKER</t>
  </si>
  <si>
    <t>iASUS</t>
  </si>
  <si>
    <t>iQUS2</t>
  </si>
  <si>
    <t>iCUS1</t>
  </si>
  <si>
    <t>iCUS2</t>
  </si>
  <si>
    <t>iDSUS</t>
  </si>
  <si>
    <t>iDSDS</t>
  </si>
  <si>
    <t>iQDS1S</t>
  </si>
  <si>
    <t>iQDS2</t>
  </si>
  <si>
    <t>iQDS2S</t>
  </si>
  <si>
    <t>iASDS</t>
  </si>
  <si>
    <t>iBDS2</t>
  </si>
  <si>
    <t>iBDS3</t>
  </si>
  <si>
    <t>iQDS4</t>
  </si>
  <si>
    <t>iQUS2S</t>
  </si>
  <si>
    <t>iQDS1a</t>
  </si>
  <si>
    <t>iQDS1b</t>
  </si>
  <si>
    <t>iQDS3S</t>
  </si>
  <si>
    <t>iQUS3S</t>
  </si>
  <si>
    <t>iQUS1b</t>
  </si>
  <si>
    <t>iQUS1S</t>
  </si>
  <si>
    <t>iQUS1A</t>
  </si>
  <si>
    <t>iBDS1a</t>
  </si>
  <si>
    <t>iBDS1b</t>
  </si>
  <si>
    <r>
      <rPr>
        <u/>
        <sz val="10"/>
        <rFont val="Arial"/>
        <family val="2"/>
      </rPr>
      <t>200</t>
    </r>
    <r>
      <rPr>
        <sz val="10"/>
        <rFont val="Arial"/>
        <family val="2"/>
      </rPr>
      <t xml:space="preserve"> GeV/c protons, 0.15 mrad interaction plane tilt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</si>
</sst>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1" fontId="2" fillId="0" borderId="0" xfId="0" applyNumberFormat="1" applyFont="1"/>
    <xf numFmtId="0" fontId="2" fillId="0" borderId="0" xfId="0" applyNumberFormat="1" applyFont="1"/>
    <xf numFmtId="0" fontId="2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Fill="1"/>
    <xf numFmtId="0" fontId="7" fillId="0" borderId="0" xfId="0" applyFont="1"/>
    <xf numFmtId="0" fontId="7" fillId="0" borderId="0" xfId="0" applyNumberFormat="1" applyFont="1"/>
    <xf numFmtId="0" fontId="6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M13" workbookViewId="0">
      <selection activeCell="M28" sqref="M28:O29"/>
    </sheetView>
  </sheetViews>
  <sheetFormatPr defaultColWidth="9.140625" defaultRowHeight="12.75" x14ac:dyDescent="0.2"/>
  <cols>
    <col min="1" max="17" width="15.7109375" style="1" customWidth="1"/>
    <col min="18" max="20" width="9.140625" style="1"/>
    <col min="21" max="22" width="14.42578125" style="1" customWidth="1"/>
    <col min="23" max="23" width="14.85546875" style="1" customWidth="1"/>
    <col min="24" max="24" width="12.28515625" style="1" customWidth="1"/>
    <col min="25" max="26" width="9.140625" style="1"/>
    <col min="27" max="27" width="12.42578125" style="1" customWidth="1"/>
    <col min="28" max="28" width="9.140625" style="1"/>
    <col min="29" max="29" width="17.140625" style="1" customWidth="1"/>
    <col min="30" max="16384" width="9.140625" style="1"/>
  </cols>
  <sheetData>
    <row r="1" spans="1:17" x14ac:dyDescent="0.2">
      <c r="A1" s="1" t="s">
        <v>20</v>
      </c>
    </row>
    <row r="2" spans="1:17" x14ac:dyDescent="0.2">
      <c r="A2" s="1" t="s">
        <v>49</v>
      </c>
    </row>
    <row r="4" spans="1:17" s="3" customFormat="1" x14ac:dyDescent="0.2">
      <c r="A4" s="3" t="s">
        <v>0</v>
      </c>
      <c r="B4" s="3" t="s">
        <v>1</v>
      </c>
      <c r="C4" s="7" t="s">
        <v>2</v>
      </c>
      <c r="D4" s="3" t="s">
        <v>7</v>
      </c>
      <c r="E4" s="3" t="s">
        <v>22</v>
      </c>
      <c r="F4" s="3" t="s">
        <v>8</v>
      </c>
      <c r="G4" s="15" t="s">
        <v>12</v>
      </c>
      <c r="H4" s="15"/>
      <c r="I4" s="15" t="s">
        <v>15</v>
      </c>
      <c r="J4" s="15"/>
      <c r="K4" s="7" t="s">
        <v>18</v>
      </c>
      <c r="L4" s="7" t="s">
        <v>19</v>
      </c>
      <c r="M4" s="7" t="s">
        <v>3</v>
      </c>
      <c r="N4" s="7" t="s">
        <v>4</v>
      </c>
      <c r="O4" s="7" t="s">
        <v>5</v>
      </c>
      <c r="P4" s="7" t="s">
        <v>6</v>
      </c>
      <c r="Q4" s="7" t="s">
        <v>11</v>
      </c>
    </row>
    <row r="5" spans="1:17" s="3" customFormat="1" x14ac:dyDescent="0.2">
      <c r="A5" s="3" t="s">
        <v>21</v>
      </c>
      <c r="G5" s="7" t="s">
        <v>13</v>
      </c>
      <c r="H5" s="7" t="s">
        <v>14</v>
      </c>
      <c r="I5" s="7" t="s">
        <v>16</v>
      </c>
      <c r="J5" s="7" t="s">
        <v>17</v>
      </c>
    </row>
    <row r="6" spans="1:17" x14ac:dyDescent="0.2">
      <c r="A6" s="1" t="s">
        <v>26</v>
      </c>
      <c r="B6" s="1" t="s">
        <v>24</v>
      </c>
      <c r="C6" s="1">
        <v>1.6</v>
      </c>
      <c r="D6" s="1">
        <v>3</v>
      </c>
      <c r="E6" s="1">
        <v>4</v>
      </c>
      <c r="F6" s="1">
        <v>12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2.00000000002</v>
      </c>
      <c r="M6" s="14">
        <v>0.63973336665000002</v>
      </c>
      <c r="N6" s="1">
        <v>0</v>
      </c>
      <c r="O6" s="14">
        <v>-12.784003330000001</v>
      </c>
      <c r="P6" s="1">
        <v>-0.05</v>
      </c>
      <c r="Q6" s="1">
        <v>0</v>
      </c>
    </row>
    <row r="7" spans="1:17" x14ac:dyDescent="0.2">
      <c r="A7" s="1" t="s">
        <v>43</v>
      </c>
      <c r="B7" s="1" t="s">
        <v>9</v>
      </c>
      <c r="C7" s="1">
        <v>0.5</v>
      </c>
      <c r="D7" s="1">
        <v>3</v>
      </c>
      <c r="E7" s="1">
        <v>4</v>
      </c>
      <c r="F7" s="1">
        <v>12</v>
      </c>
      <c r="G7" s="1">
        <v>0</v>
      </c>
      <c r="H7" s="1">
        <v>0</v>
      </c>
      <c r="I7" s="1">
        <v>0</v>
      </c>
      <c r="J7" s="12">
        <v>3.3802573678800001</v>
      </c>
      <c r="K7" s="1">
        <v>0</v>
      </c>
      <c r="L7" s="1">
        <v>0</v>
      </c>
      <c r="M7" s="14">
        <v>0.56726357120000004</v>
      </c>
      <c r="N7" s="1">
        <v>0</v>
      </c>
      <c r="O7" s="14">
        <v>-11.335815455000001</v>
      </c>
      <c r="P7" s="1">
        <v>-0.05</v>
      </c>
      <c r="Q7" s="1">
        <v>0</v>
      </c>
    </row>
    <row r="8" spans="1:17" x14ac:dyDescent="0.2">
      <c r="A8" s="1" t="s">
        <v>27</v>
      </c>
      <c r="B8" s="1" t="s">
        <v>9</v>
      </c>
      <c r="C8" s="1">
        <v>2.1</v>
      </c>
      <c r="D8" s="1">
        <v>3</v>
      </c>
      <c r="E8" s="1">
        <v>4</v>
      </c>
      <c r="F8" s="1">
        <v>12</v>
      </c>
      <c r="G8" s="1">
        <v>0</v>
      </c>
      <c r="H8" s="1">
        <v>0</v>
      </c>
      <c r="I8" s="12">
        <v>94.065650660900005</v>
      </c>
      <c r="J8" s="1">
        <v>0</v>
      </c>
      <c r="K8" s="1">
        <v>0</v>
      </c>
      <c r="L8" s="1">
        <v>0</v>
      </c>
      <c r="M8" s="14">
        <v>0.49229481735000002</v>
      </c>
      <c r="N8" s="1">
        <v>0</v>
      </c>
      <c r="O8" s="14">
        <v>-9.8376900655000004</v>
      </c>
      <c r="P8" s="1">
        <v>-0.05</v>
      </c>
      <c r="Q8" s="1">
        <v>0</v>
      </c>
    </row>
    <row r="9" spans="1:17" x14ac:dyDescent="0.2">
      <c r="A9" s="1" t="s">
        <v>39</v>
      </c>
      <c r="B9" s="1" t="s">
        <v>9</v>
      </c>
      <c r="C9" s="1">
        <v>0.5</v>
      </c>
      <c r="D9" s="1">
        <v>2</v>
      </c>
      <c r="E9" s="1">
        <v>3</v>
      </c>
      <c r="F9" s="1">
        <v>10</v>
      </c>
      <c r="G9" s="1">
        <v>0</v>
      </c>
      <c r="H9" s="1">
        <v>0</v>
      </c>
      <c r="I9" s="1">
        <v>0</v>
      </c>
      <c r="J9" s="12">
        <v>-9.2577673983800004</v>
      </c>
      <c r="K9" s="1">
        <v>0</v>
      </c>
      <c r="L9" s="1">
        <v>0</v>
      </c>
      <c r="M9" s="14">
        <v>0.4173260634</v>
      </c>
      <c r="N9" s="1">
        <v>0</v>
      </c>
      <c r="O9" s="14">
        <v>-8.339564674</v>
      </c>
      <c r="P9" s="1">
        <v>-0.05</v>
      </c>
      <c r="Q9" s="1">
        <v>0</v>
      </c>
    </row>
    <row r="10" spans="1:17" s="3" customFormat="1" x14ac:dyDescent="0.2">
      <c r="A10" s="1" t="s">
        <v>44</v>
      </c>
      <c r="B10" s="1" t="s">
        <v>9</v>
      </c>
      <c r="C10" s="1">
        <v>1.45</v>
      </c>
      <c r="D10" s="1">
        <v>2</v>
      </c>
      <c r="E10" s="1">
        <v>3</v>
      </c>
      <c r="F10" s="1">
        <v>10</v>
      </c>
      <c r="G10" s="1">
        <v>0</v>
      </c>
      <c r="H10" s="1">
        <v>0</v>
      </c>
      <c r="I10" s="12">
        <v>-97.876171186500002</v>
      </c>
      <c r="J10" s="1">
        <v>0</v>
      </c>
      <c r="K10" s="1">
        <v>0</v>
      </c>
      <c r="L10" s="1">
        <v>0</v>
      </c>
      <c r="M10" s="14">
        <v>0.35860053949999998</v>
      </c>
      <c r="N10" s="1">
        <v>0</v>
      </c>
      <c r="O10" s="14">
        <v>-7.1660331184999997</v>
      </c>
      <c r="P10" s="1">
        <v>-0.05</v>
      </c>
      <c r="Q10" s="1">
        <v>0</v>
      </c>
    </row>
    <row r="11" spans="1:17" x14ac:dyDescent="0.2">
      <c r="A11" s="1" t="s">
        <v>45</v>
      </c>
      <c r="B11" s="1" t="s">
        <v>9</v>
      </c>
      <c r="C11" s="1">
        <v>0.5</v>
      </c>
      <c r="D11" s="1">
        <v>2</v>
      </c>
      <c r="E11" s="1">
        <v>3</v>
      </c>
      <c r="F11" s="1">
        <v>10</v>
      </c>
      <c r="G11" s="1">
        <v>0</v>
      </c>
      <c r="H11" s="1">
        <v>0</v>
      </c>
      <c r="I11" s="1">
        <v>0</v>
      </c>
      <c r="J11" s="12">
        <v>16.423164597700001</v>
      </c>
      <c r="K11" s="1">
        <v>0</v>
      </c>
      <c r="L11" s="1">
        <v>0</v>
      </c>
      <c r="M11" s="14">
        <v>0.29987501560000002</v>
      </c>
      <c r="N11" s="1">
        <v>0</v>
      </c>
      <c r="O11" s="14">
        <v>-5.9925015620000002</v>
      </c>
      <c r="P11" s="1">
        <v>-0.05</v>
      </c>
      <c r="Q11" s="1">
        <v>0</v>
      </c>
    </row>
    <row r="12" spans="1:17" x14ac:dyDescent="0.2">
      <c r="A12" s="1" t="s">
        <v>46</v>
      </c>
      <c r="B12" s="1" t="s">
        <v>9</v>
      </c>
      <c r="C12" s="1">
        <v>1.45</v>
      </c>
      <c r="D12" s="1">
        <v>2</v>
      </c>
      <c r="E12" s="1">
        <v>3</v>
      </c>
      <c r="F12" s="1">
        <v>10</v>
      </c>
      <c r="G12" s="1">
        <v>0</v>
      </c>
      <c r="H12" s="1">
        <v>0</v>
      </c>
      <c r="I12" s="12">
        <v>-97.876171186500002</v>
      </c>
      <c r="J12" s="12">
        <v>-3.0847003328099998</v>
      </c>
      <c r="K12" s="1">
        <v>0</v>
      </c>
      <c r="L12" s="1">
        <v>0</v>
      </c>
      <c r="M12" s="14">
        <v>0.24114949175</v>
      </c>
      <c r="N12" s="1">
        <v>0</v>
      </c>
      <c r="O12" s="14">
        <v>-4.8189700064999998</v>
      </c>
      <c r="P12" s="1">
        <v>-0.05</v>
      </c>
      <c r="Q12" s="1">
        <v>0</v>
      </c>
    </row>
    <row r="13" spans="1:17" x14ac:dyDescent="0.2">
      <c r="A13" s="1" t="s">
        <v>28</v>
      </c>
      <c r="B13" s="1" t="s">
        <v>25</v>
      </c>
      <c r="C13" s="1">
        <v>0.3</v>
      </c>
      <c r="D13" s="1">
        <v>2</v>
      </c>
      <c r="E13" s="1">
        <v>3</v>
      </c>
      <c r="F13" s="1">
        <v>10</v>
      </c>
      <c r="G13" s="12">
        <v>-3.8981415386</v>
      </c>
      <c r="H13" s="14">
        <v>7.6152979634500004E-2</v>
      </c>
      <c r="I13" s="1">
        <v>0</v>
      </c>
      <c r="J13" s="1">
        <v>0</v>
      </c>
      <c r="K13" s="1">
        <v>0</v>
      </c>
      <c r="L13" s="1">
        <v>0</v>
      </c>
      <c r="M13" s="14">
        <v>0.18742188479999999</v>
      </c>
      <c r="N13" s="1">
        <v>0</v>
      </c>
      <c r="O13" s="14">
        <v>-3.7453134764999998</v>
      </c>
      <c r="P13" s="1">
        <v>-0.05</v>
      </c>
      <c r="Q13" s="1">
        <v>0</v>
      </c>
    </row>
    <row r="14" spans="1:17" x14ac:dyDescent="0.2">
      <c r="A14" s="1" t="s">
        <v>29</v>
      </c>
      <c r="B14" s="1" t="s">
        <v>25</v>
      </c>
      <c r="C14" s="1">
        <v>0.3</v>
      </c>
      <c r="D14" s="1">
        <v>2</v>
      </c>
      <c r="E14" s="1">
        <v>3</v>
      </c>
      <c r="F14" s="1">
        <v>10</v>
      </c>
      <c r="G14" s="12">
        <v>4.4982247221199998</v>
      </c>
      <c r="H14" s="14">
        <v>-1.9488413445800001E-2</v>
      </c>
      <c r="I14" s="1">
        <v>0</v>
      </c>
      <c r="J14" s="1">
        <v>0</v>
      </c>
      <c r="K14" s="1">
        <v>0</v>
      </c>
      <c r="L14" s="1">
        <v>0</v>
      </c>
      <c r="M14" s="14">
        <v>0.16243230010000001</v>
      </c>
      <c r="N14" s="1">
        <v>0</v>
      </c>
      <c r="O14" s="14">
        <v>-3.245938346</v>
      </c>
      <c r="P14" s="1">
        <v>-0.05</v>
      </c>
      <c r="Q14" s="1">
        <v>0</v>
      </c>
    </row>
    <row r="15" spans="1:17" x14ac:dyDescent="0.2">
      <c r="A15" s="1" t="s">
        <v>30</v>
      </c>
      <c r="B15" s="1" t="s">
        <v>24</v>
      </c>
      <c r="C15" s="1">
        <v>1.6</v>
      </c>
      <c r="D15" s="1">
        <v>2</v>
      </c>
      <c r="E15" s="1">
        <v>160</v>
      </c>
      <c r="F15" s="1">
        <v>210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-2.00000000002</v>
      </c>
      <c r="M15" s="5">
        <v>0</v>
      </c>
      <c r="N15" s="1">
        <v>0</v>
      </c>
      <c r="O15" s="5">
        <v>-0.8</v>
      </c>
      <c r="P15" s="1">
        <v>0</v>
      </c>
      <c r="Q15" s="1">
        <v>0</v>
      </c>
    </row>
    <row r="16" spans="1:17" x14ac:dyDescent="0.2">
      <c r="M16" s="14"/>
      <c r="O16" s="14"/>
    </row>
    <row r="17" spans="1:17" x14ac:dyDescent="0.2">
      <c r="A17" s="8" t="s">
        <v>23</v>
      </c>
      <c r="B17" s="3"/>
      <c r="D17" s="3"/>
      <c r="E17" s="3"/>
      <c r="F17" s="3"/>
      <c r="M17" s="14"/>
      <c r="O17" s="14"/>
    </row>
    <row r="18" spans="1:17" x14ac:dyDescent="0.2">
      <c r="A18" s="1" t="s">
        <v>31</v>
      </c>
      <c r="B18" s="1" t="s">
        <v>24</v>
      </c>
      <c r="C18" s="1">
        <v>2.4</v>
      </c>
      <c r="D18" s="1">
        <v>2</v>
      </c>
      <c r="E18" s="1">
        <v>160</v>
      </c>
      <c r="F18" s="1">
        <v>210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-1.99999999988</v>
      </c>
      <c r="M18" s="5">
        <v>0</v>
      </c>
      <c r="N18" s="1">
        <v>0</v>
      </c>
      <c r="O18" s="5">
        <v>1.2</v>
      </c>
      <c r="P18" s="1">
        <v>0</v>
      </c>
      <c r="Q18" s="1">
        <v>0</v>
      </c>
    </row>
    <row r="19" spans="1:17" x14ac:dyDescent="0.2">
      <c r="A19" s="1" t="s">
        <v>47</v>
      </c>
      <c r="B19" s="1" t="s">
        <v>10</v>
      </c>
      <c r="C19" s="12">
        <v>0.74999998198499995</v>
      </c>
      <c r="D19" s="1">
        <v>4</v>
      </c>
      <c r="E19" s="13">
        <f>E20</f>
        <v>38.461405666382504</v>
      </c>
      <c r="F19" s="13">
        <f>F20</f>
        <v>48.461405666382504</v>
      </c>
      <c r="G19" s="14">
        <v>0.21762164961800001</v>
      </c>
      <c r="H19" s="12">
        <v>1.3226832953500001</v>
      </c>
      <c r="I19" s="1">
        <v>0</v>
      </c>
      <c r="J19" s="1">
        <v>0</v>
      </c>
      <c r="K19" s="1">
        <v>0</v>
      </c>
      <c r="L19" s="1">
        <v>0</v>
      </c>
      <c r="M19" s="14">
        <v>-0.26877848230000001</v>
      </c>
      <c r="N19" s="1">
        <v>0</v>
      </c>
      <c r="O19" s="14">
        <v>5.3682755860000002</v>
      </c>
      <c r="P19" s="1">
        <v>-5.1499999999999997E-2</v>
      </c>
      <c r="Q19" s="1">
        <v>0</v>
      </c>
    </row>
    <row r="20" spans="1:17" x14ac:dyDescent="0.2">
      <c r="A20" s="1" t="s">
        <v>48</v>
      </c>
      <c r="B20" s="1" t="s">
        <v>10</v>
      </c>
      <c r="C20" s="12">
        <v>0.74999998255300004</v>
      </c>
      <c r="D20" s="1">
        <v>4</v>
      </c>
      <c r="E20" s="13">
        <f>(O20+C20/2)*0.05*100+6</f>
        <v>38.461405666382504</v>
      </c>
      <c r="F20" s="13">
        <f>E20+10</f>
        <v>48.461405666382504</v>
      </c>
      <c r="G20" s="14">
        <v>-0.19096139733199999</v>
      </c>
      <c r="H20" s="12">
        <v>1.3226832953600001</v>
      </c>
      <c r="I20" s="1">
        <v>0</v>
      </c>
      <c r="J20" s="1">
        <v>0</v>
      </c>
      <c r="K20" s="1">
        <v>0</v>
      </c>
      <c r="L20" s="1">
        <v>0</v>
      </c>
      <c r="M20" s="14">
        <v>-0.30738640709999998</v>
      </c>
      <c r="N20" s="1">
        <v>0</v>
      </c>
      <c r="O20" s="14">
        <v>6.1172811420000004</v>
      </c>
      <c r="P20" s="1">
        <v>-5.1499999999999997E-2</v>
      </c>
      <c r="Q20" s="1">
        <v>0</v>
      </c>
    </row>
    <row r="21" spans="1:17" x14ac:dyDescent="0.2">
      <c r="A21" s="1" t="s">
        <v>40</v>
      </c>
      <c r="B21" s="1" t="s">
        <v>9</v>
      </c>
      <c r="C21" s="1">
        <v>2.25</v>
      </c>
      <c r="D21" s="1">
        <v>4</v>
      </c>
      <c r="E21" s="13">
        <f t="shared" ref="E21:E27" si="0">(O21+C21/2)*0.00995*100</f>
        <v>9.1932828129300006</v>
      </c>
      <c r="F21" s="13">
        <f t="shared" ref="F21:F27" si="1">(O21+C21/2)*0.025*100</f>
        <v>23.098700535000003</v>
      </c>
      <c r="G21" s="1">
        <v>0</v>
      </c>
      <c r="H21" s="1">
        <v>0</v>
      </c>
      <c r="I21" s="12">
        <v>-37.229332213600003</v>
      </c>
      <c r="J21" s="12">
        <v>-1.2275377816699999</v>
      </c>
      <c r="K21" s="1">
        <v>0</v>
      </c>
      <c r="L21" s="1">
        <v>0</v>
      </c>
      <c r="M21" s="14">
        <v>-0.41319635900000001</v>
      </c>
      <c r="N21" s="1">
        <v>0</v>
      </c>
      <c r="O21" s="14">
        <v>8.1144802140000003</v>
      </c>
      <c r="P21" s="1">
        <v>-5.2999999999999999E-2</v>
      </c>
      <c r="Q21" s="1">
        <v>0</v>
      </c>
    </row>
    <row r="22" spans="1:17" x14ac:dyDescent="0.2">
      <c r="A22" s="1" t="s">
        <v>32</v>
      </c>
      <c r="B22" s="1" t="s">
        <v>9</v>
      </c>
      <c r="C22" s="1">
        <v>0.5</v>
      </c>
      <c r="D22" s="1">
        <v>4</v>
      </c>
      <c r="E22" s="13">
        <f t="shared" si="0"/>
        <v>9.8875823007800001</v>
      </c>
      <c r="F22" s="13">
        <f t="shared" si="1"/>
        <v>24.843171609999999</v>
      </c>
      <c r="G22" s="1">
        <v>0</v>
      </c>
      <c r="H22" s="1">
        <v>0</v>
      </c>
      <c r="I22" s="1">
        <v>0</v>
      </c>
      <c r="J22" s="12">
        <v>14.853672336600001</v>
      </c>
      <c r="K22" s="1">
        <v>0</v>
      </c>
      <c r="L22" s="1">
        <v>0</v>
      </c>
      <c r="M22" s="14">
        <v>-0.4966322843</v>
      </c>
      <c r="N22" s="1">
        <v>0</v>
      </c>
      <c r="O22" s="14">
        <v>9.6872686439999995</v>
      </c>
      <c r="P22" s="1">
        <v>-5.2999999999999999E-2</v>
      </c>
      <c r="Q22" s="1">
        <v>0</v>
      </c>
    </row>
    <row r="23" spans="1:17" x14ac:dyDescent="0.2">
      <c r="A23" s="1" t="s">
        <v>41</v>
      </c>
      <c r="B23" s="1" t="s">
        <v>9</v>
      </c>
      <c r="C23" s="1">
        <v>2.25</v>
      </c>
      <c r="D23" s="1">
        <v>4</v>
      </c>
      <c r="E23" s="13">
        <f t="shared" si="0"/>
        <v>12.323131789625002</v>
      </c>
      <c r="F23" s="13">
        <f t="shared" si="1"/>
        <v>30.962642687500004</v>
      </c>
      <c r="G23" s="1">
        <v>0</v>
      </c>
      <c r="H23" s="1">
        <v>0</v>
      </c>
      <c r="I23" s="12">
        <v>-37.229332213600003</v>
      </c>
      <c r="J23" s="1">
        <v>0</v>
      </c>
      <c r="K23" s="1">
        <v>0</v>
      </c>
      <c r="L23" s="1">
        <v>0</v>
      </c>
      <c r="M23" s="14">
        <v>-0.58006820960000005</v>
      </c>
      <c r="N23" s="1">
        <v>0</v>
      </c>
      <c r="O23" s="14">
        <v>11.260057075000001</v>
      </c>
      <c r="P23" s="1">
        <v>-5.2999999999999999E-2</v>
      </c>
      <c r="Q23" s="1">
        <v>0</v>
      </c>
    </row>
    <row r="24" spans="1:17" x14ac:dyDescent="0.2">
      <c r="A24" s="1" t="s">
        <v>34</v>
      </c>
      <c r="B24" s="1" t="s">
        <v>9</v>
      </c>
      <c r="C24" s="1">
        <v>0.5</v>
      </c>
      <c r="D24" s="1">
        <v>4</v>
      </c>
      <c r="E24" s="13">
        <f t="shared" si="0"/>
        <v>13.017431277475</v>
      </c>
      <c r="F24" s="13">
        <f t="shared" si="1"/>
        <v>32.707113762500001</v>
      </c>
      <c r="G24" s="1">
        <v>0</v>
      </c>
      <c r="H24" s="1">
        <v>0</v>
      </c>
      <c r="I24" s="1">
        <v>0</v>
      </c>
      <c r="J24" s="12">
        <v>-7.8284153091800004</v>
      </c>
      <c r="K24" s="1">
        <v>0</v>
      </c>
      <c r="L24" s="1">
        <v>0</v>
      </c>
      <c r="M24" s="14">
        <v>-0.66350413485000004</v>
      </c>
      <c r="N24" s="1">
        <v>0</v>
      </c>
      <c r="O24" s="14">
        <v>12.832845505</v>
      </c>
      <c r="P24" s="1">
        <v>-5.2999999999999999E-2</v>
      </c>
      <c r="Q24" s="1">
        <v>0</v>
      </c>
    </row>
    <row r="25" spans="1:17" x14ac:dyDescent="0.2">
      <c r="A25" s="1" t="s">
        <v>33</v>
      </c>
      <c r="B25" s="1" t="s">
        <v>9</v>
      </c>
      <c r="C25" s="1">
        <v>4.5</v>
      </c>
      <c r="D25" s="1">
        <v>4</v>
      </c>
      <c r="E25" s="13">
        <f t="shared" si="0"/>
        <v>17.690158973774999</v>
      </c>
      <c r="F25" s="13">
        <f t="shared" si="1"/>
        <v>44.447635612499994</v>
      </c>
      <c r="G25" s="1">
        <v>0</v>
      </c>
      <c r="H25" s="1">
        <v>0</v>
      </c>
      <c r="I25" s="12">
        <v>25.960296294300001</v>
      </c>
      <c r="J25" s="1">
        <v>0</v>
      </c>
      <c r="K25" s="1">
        <v>0</v>
      </c>
      <c r="L25" s="1">
        <v>0</v>
      </c>
      <c r="M25" s="14">
        <v>-0.8065371496</v>
      </c>
      <c r="N25" s="1">
        <v>0</v>
      </c>
      <c r="O25" s="14">
        <v>15.529054244999999</v>
      </c>
      <c r="P25" s="1">
        <v>-5.2999999999999999E-2</v>
      </c>
      <c r="Q25" s="1">
        <v>0</v>
      </c>
    </row>
    <row r="26" spans="1:17" x14ac:dyDescent="0.2">
      <c r="A26" s="1" t="s">
        <v>42</v>
      </c>
      <c r="B26" s="1" t="s">
        <v>9</v>
      </c>
      <c r="C26" s="1">
        <v>0.5</v>
      </c>
      <c r="D26" s="1">
        <v>4</v>
      </c>
      <c r="E26" s="13">
        <f t="shared" si="0"/>
        <v>18.382886665100003</v>
      </c>
      <c r="F26" s="13">
        <f t="shared" si="1"/>
        <v>46.188157449999999</v>
      </c>
      <c r="G26" s="1">
        <v>0</v>
      </c>
      <c r="H26" s="1">
        <v>0</v>
      </c>
      <c r="I26" s="5">
        <v>0</v>
      </c>
      <c r="J26" s="12">
        <v>0.62689995592100001</v>
      </c>
      <c r="K26" s="1">
        <v>0</v>
      </c>
      <c r="L26" s="1">
        <v>0</v>
      </c>
      <c r="M26" s="14">
        <v>-0.94957016434999997</v>
      </c>
      <c r="N26" s="1">
        <v>0</v>
      </c>
      <c r="O26" s="14">
        <v>18.22526298</v>
      </c>
      <c r="P26" s="1">
        <v>-5.2999999999999999E-2</v>
      </c>
      <c r="Q26" s="1">
        <v>0</v>
      </c>
    </row>
    <row r="27" spans="1:17" x14ac:dyDescent="0.2">
      <c r="A27" s="1" t="s">
        <v>35</v>
      </c>
      <c r="B27" s="1" t="s">
        <v>24</v>
      </c>
      <c r="C27" s="1">
        <v>1.2</v>
      </c>
      <c r="D27" s="1">
        <v>4</v>
      </c>
      <c r="E27" s="13">
        <f t="shared" si="0"/>
        <v>19.774419657000003</v>
      </c>
      <c r="F27" s="13">
        <f t="shared" si="1"/>
        <v>49.684471500000008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3.99999999976</v>
      </c>
      <c r="M27" s="14">
        <v>-1.0051941146000001</v>
      </c>
      <c r="N27" s="1">
        <v>0</v>
      </c>
      <c r="O27" s="14">
        <v>19.2737886</v>
      </c>
      <c r="P27" s="1">
        <v>-5.2999999999999999E-2</v>
      </c>
      <c r="Q27" s="1">
        <v>0</v>
      </c>
    </row>
    <row r="28" spans="1:17" x14ac:dyDescent="0.2">
      <c r="A28" s="1" t="s">
        <v>36</v>
      </c>
      <c r="B28" s="1" t="s">
        <v>10</v>
      </c>
      <c r="C28" s="12">
        <v>7.9990636968800004</v>
      </c>
      <c r="D28" s="1">
        <v>4</v>
      </c>
      <c r="E28" s="1">
        <v>40</v>
      </c>
      <c r="F28" s="1">
        <v>90</v>
      </c>
      <c r="G28" s="1">
        <v>0</v>
      </c>
      <c r="H28" s="12">
        <v>-4.4197243249999998</v>
      </c>
      <c r="I28" s="1">
        <v>0</v>
      </c>
      <c r="J28" s="1">
        <v>0</v>
      </c>
      <c r="K28" s="1">
        <v>0</v>
      </c>
      <c r="L28" s="1">
        <v>0</v>
      </c>
      <c r="M28" s="16">
        <v>-1.2700964260100001</v>
      </c>
      <c r="N28">
        <v>0</v>
      </c>
      <c r="O28" s="16">
        <v>25.767703638299999</v>
      </c>
      <c r="P28" s="1">
        <v>-2.6499999999999999E-2</v>
      </c>
      <c r="Q28" s="1">
        <v>0</v>
      </c>
    </row>
    <row r="29" spans="1:17" x14ac:dyDescent="0.2">
      <c r="A29" s="1" t="s">
        <v>37</v>
      </c>
      <c r="B29" s="1" t="s">
        <v>10</v>
      </c>
      <c r="C29" s="12">
        <v>6.4992392618399997</v>
      </c>
      <c r="D29" s="1">
        <v>4</v>
      </c>
      <c r="E29" s="1">
        <v>4</v>
      </c>
      <c r="F29" s="1">
        <v>30</v>
      </c>
      <c r="G29" s="1">
        <v>0</v>
      </c>
      <c r="H29" s="12">
        <v>5.4396607076899999</v>
      </c>
      <c r="I29" s="1">
        <v>0</v>
      </c>
      <c r="J29" s="1">
        <v>0</v>
      </c>
      <c r="K29" s="1">
        <v>0</v>
      </c>
      <c r="L29" s="1">
        <v>0</v>
      </c>
      <c r="M29" s="16">
        <v>-1.41416488077</v>
      </c>
      <c r="N29">
        <v>0</v>
      </c>
      <c r="O29" s="16">
        <v>44.563723842999998</v>
      </c>
      <c r="P29" s="1">
        <v>-2.6499999999999999E-2</v>
      </c>
      <c r="Q29" s="1">
        <v>0</v>
      </c>
    </row>
    <row r="30" spans="1:17" x14ac:dyDescent="0.2">
      <c r="A30" s="1" t="s">
        <v>38</v>
      </c>
      <c r="B30" s="1" t="s">
        <v>9</v>
      </c>
      <c r="C30" s="1">
        <v>0.8</v>
      </c>
      <c r="D30" s="1">
        <v>3</v>
      </c>
      <c r="E30" s="1">
        <v>4</v>
      </c>
      <c r="F30" s="1">
        <v>30</v>
      </c>
      <c r="G30" s="1">
        <v>0</v>
      </c>
      <c r="H30" s="1">
        <v>0</v>
      </c>
      <c r="I30" s="12">
        <v>144.14067805600001</v>
      </c>
      <c r="J30" s="1">
        <v>0</v>
      </c>
      <c r="K30" s="1">
        <v>0</v>
      </c>
      <c r="L30" s="1">
        <v>0</v>
      </c>
      <c r="M30" s="14">
        <v>-1.7914358735</v>
      </c>
      <c r="N30" s="1">
        <v>0</v>
      </c>
      <c r="O30" s="14">
        <v>52.894484810000002</v>
      </c>
      <c r="P30" s="1">
        <v>-5.2999999999999999E-2</v>
      </c>
      <c r="Q30" s="1">
        <v>0</v>
      </c>
    </row>
    <row r="33" spans="8:11" x14ac:dyDescent="0.2">
      <c r="H33" s="4"/>
      <c r="K33" s="4"/>
    </row>
    <row r="54" spans="7:18" x14ac:dyDescent="0.2">
      <c r="P54" s="2"/>
    </row>
    <row r="57" spans="7:18" x14ac:dyDescent="0.2">
      <c r="J57" s="5"/>
      <c r="K57" s="5"/>
      <c r="R57" s="9"/>
    </row>
    <row r="59" spans="7:18" x14ac:dyDescent="0.2">
      <c r="G59" s="9"/>
      <c r="H59" s="9"/>
    </row>
    <row r="60" spans="7:18" x14ac:dyDescent="0.2">
      <c r="G60" s="9"/>
      <c r="H60" s="9"/>
    </row>
    <row r="61" spans="7:18" x14ac:dyDescent="0.2">
      <c r="G61" s="9"/>
      <c r="H61" s="9"/>
    </row>
    <row r="62" spans="7:18" x14ac:dyDescent="0.2">
      <c r="G62" s="9"/>
      <c r="H62" s="9"/>
    </row>
    <row r="63" spans="7:18" x14ac:dyDescent="0.2">
      <c r="G63" s="10"/>
      <c r="H63" s="10"/>
      <c r="K63" s="5"/>
      <c r="L63" s="5"/>
    </row>
    <row r="64" spans="7:18" x14ac:dyDescent="0.2">
      <c r="K64" s="11"/>
    </row>
    <row r="65" spans="3:11" x14ac:dyDescent="0.2">
      <c r="C65" s="11"/>
      <c r="D65" s="11"/>
      <c r="E65" s="11"/>
      <c r="G65" s="9"/>
      <c r="H65" s="9"/>
      <c r="K65" s="11"/>
    </row>
    <row r="66" spans="3:11" x14ac:dyDescent="0.2">
      <c r="C66" s="11"/>
      <c r="D66" s="11"/>
      <c r="E66" s="11"/>
      <c r="F66" s="9"/>
      <c r="G66" s="9"/>
      <c r="H66" s="9"/>
      <c r="K66" s="11"/>
    </row>
    <row r="67" spans="3:11" x14ac:dyDescent="0.2">
      <c r="D67" s="11"/>
      <c r="E67" s="11"/>
      <c r="G67" s="9"/>
      <c r="H67" s="9"/>
      <c r="K67" s="11"/>
    </row>
    <row r="68" spans="3:11" x14ac:dyDescent="0.2">
      <c r="D68" s="11"/>
      <c r="E68" s="11"/>
      <c r="F68" s="11"/>
      <c r="G68" s="9"/>
      <c r="H68" s="9"/>
    </row>
    <row r="71" spans="3:11" s="6" customFormat="1" x14ac:dyDescent="0.2"/>
    <row r="72" spans="3:11" s="6" customFormat="1" x14ac:dyDescent="0.2"/>
    <row r="73" spans="3:11" s="6" customFormat="1" x14ac:dyDescent="0.2"/>
    <row r="74" spans="3:11" s="6" customFormat="1" x14ac:dyDescent="0.2"/>
    <row r="75" spans="3:11" s="6" customFormat="1" x14ac:dyDescent="0.2"/>
    <row r="76" spans="3:11" s="6" customFormat="1" x14ac:dyDescent="0.2"/>
    <row r="77" spans="3:11" s="6" customFormat="1" x14ac:dyDescent="0.2"/>
    <row r="78" spans="3:11" s="6" customFormat="1" x14ac:dyDescent="0.2"/>
    <row r="79" spans="3:11" s="6" customFormat="1" x14ac:dyDescent="0.2"/>
    <row r="80" spans="3:11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</sheetData>
  <mergeCells count="2">
    <mergeCell ref="G4:H4"/>
    <mergeCell ref="I4:J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2:J93"/>
  <sheetViews>
    <sheetView zoomScaleNormal="100" workbookViewId="0"/>
  </sheetViews>
  <sheetFormatPr defaultColWidth="9.140625" defaultRowHeight="12.75" x14ac:dyDescent="0.2"/>
  <cols>
    <col min="1" max="1" width="35.42578125" style="1" customWidth="1"/>
    <col min="2" max="2" width="30.85546875" style="1" customWidth="1"/>
    <col min="3" max="3" width="14.85546875" style="1" customWidth="1"/>
    <col min="4" max="4" width="10.7109375" style="1" customWidth="1"/>
    <col min="5" max="5" width="13.7109375" style="1" customWidth="1"/>
    <col min="6" max="6" width="14.140625" style="1" customWidth="1"/>
    <col min="7" max="11" width="9.140625" style="1"/>
    <col min="12" max="12" width="13.42578125" style="1" customWidth="1"/>
    <col min="13" max="13" width="13.5703125" style="1" customWidth="1"/>
    <col min="14" max="16384" width="9.140625" style="1"/>
  </cols>
  <sheetData>
    <row r="32" spans="10:10" x14ac:dyDescent="0.2">
      <c r="J32" s="4"/>
    </row>
    <row r="33" spans="9:10" x14ac:dyDescent="0.2">
      <c r="J33" s="4"/>
    </row>
    <row r="34" spans="9:10" x14ac:dyDescent="0.2">
      <c r="J34" s="4"/>
    </row>
    <row r="35" spans="9:10" x14ac:dyDescent="0.2">
      <c r="J35" s="4"/>
    </row>
    <row r="46" spans="9:10" x14ac:dyDescent="0.2">
      <c r="I46" s="4"/>
      <c r="J46" s="4"/>
    </row>
    <row r="47" spans="9:10" x14ac:dyDescent="0.2">
      <c r="I47" s="4"/>
      <c r="J47" s="4"/>
    </row>
    <row r="48" spans="9:10" x14ac:dyDescent="0.2">
      <c r="I48" s="4"/>
      <c r="J48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82" spans="6:9" x14ac:dyDescent="0.2">
      <c r="F82" s="4"/>
      <c r="I82" s="4"/>
    </row>
    <row r="83" spans="6:9" x14ac:dyDescent="0.2">
      <c r="F83" s="4"/>
      <c r="I83" s="4"/>
    </row>
    <row r="84" spans="6:9" x14ac:dyDescent="0.2">
      <c r="F84" s="4"/>
      <c r="I84" s="4"/>
    </row>
    <row r="85" spans="6:9" x14ac:dyDescent="0.2">
      <c r="F85" s="4"/>
      <c r="I85" s="4"/>
    </row>
    <row r="86" spans="6:9" x14ac:dyDescent="0.2">
      <c r="F86" s="4"/>
      <c r="I86" s="4"/>
    </row>
    <row r="87" spans="6:9" x14ac:dyDescent="0.2">
      <c r="F87" s="4"/>
      <c r="I87" s="4"/>
    </row>
    <row r="88" spans="6:9" x14ac:dyDescent="0.2">
      <c r="F88" s="4"/>
      <c r="I88" s="4"/>
    </row>
    <row r="89" spans="6:9" x14ac:dyDescent="0.2">
      <c r="F89" s="4"/>
      <c r="I89" s="4"/>
    </row>
    <row r="90" spans="6:9" x14ac:dyDescent="0.2">
      <c r="F90" s="4"/>
      <c r="I90" s="4"/>
    </row>
    <row r="91" spans="6:9" x14ac:dyDescent="0.2">
      <c r="F91" s="4"/>
      <c r="I91" s="4"/>
    </row>
    <row r="92" spans="6:9" x14ac:dyDescent="0.2">
      <c r="F92" s="4"/>
      <c r="H92" s="4"/>
      <c r="I92" s="4"/>
    </row>
    <row r="93" spans="6:9" x14ac:dyDescent="0.2">
      <c r="F93" s="4"/>
      <c r="H93" s="4"/>
      <c r="I93" s="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ion_ir_01mar19_v2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morozov</cp:lastModifiedBy>
  <dcterms:created xsi:type="dcterms:W3CDTF">2013-09-19T20:59:34Z</dcterms:created>
  <dcterms:modified xsi:type="dcterms:W3CDTF">2019-09-23T19:35:34Z</dcterms:modified>
</cp:coreProperties>
</file>